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_type" sheetId="1" r:id="rId4"/>
    <sheet state="visible" name="food_coded" sheetId="2" r:id="rId5"/>
    <sheet state="visible" name="general_parameter" sheetId="3" r:id="rId6"/>
    <sheet state="visible" name="meal_chioce" sheetId="4" r:id="rId7"/>
    <sheet state="visible" name="calories_guessing" sheetId="5" r:id="rId8"/>
    <sheet state="visible" name="eating_habits" sheetId="6" r:id="rId9"/>
    <sheet state="visible" name="diet_characteristics" sheetId="7" r:id="rId10"/>
    <sheet state="visible" name="health_and_lifestyle" sheetId="8" r:id="rId11"/>
    <sheet state="visible" name="open_ended" sheetId="9" r:id="rId12"/>
  </sheets>
  <definedNames>
    <definedName hidden="1" localSheetId="2" name="_xlnm._FilterDatabase">general_parameter!$A$1:$DW$62</definedName>
    <definedName hidden="1" localSheetId="3" name="_xlnm._FilterDatabase">meal_chioce!$A$1:$DW$62</definedName>
    <definedName hidden="1" localSheetId="4" name="_xlnm._FilterDatabase">calories_guessing!$A$1:$DW$62</definedName>
    <definedName hidden="1" localSheetId="5" name="_xlnm._FilterDatabase">eating_habits!$A$1:$DW$63</definedName>
    <definedName hidden="1" localSheetId="6" name="_xlnm._FilterDatabase">diet_characteristics!$A$1:$DW$62</definedName>
    <definedName hidden="1" localSheetId="7" name="_xlnm._FilterDatabase">health_and_lifestyle!$A$1:$DW$62</definedName>
    <definedName hidden="1" localSheetId="8" name="_xlnm._FilterDatabase">open_ended!$A$1:$DW$62</definedName>
  </definedNames>
  <calcPr/>
</workbook>
</file>

<file path=xl/sharedStrings.xml><?xml version="1.0" encoding="utf-8"?>
<sst xmlns="http://schemas.openxmlformats.org/spreadsheetml/2006/main" count="13709" uniqueCount="1302">
  <si>
    <t>Question name</t>
  </si>
  <si>
    <t>Type of question</t>
  </si>
  <si>
    <t>GPA</t>
  </si>
  <si>
    <t>general parameter</t>
  </si>
  <si>
    <t>Gender</t>
  </si>
  <si>
    <t>breakfast</t>
  </si>
  <si>
    <t>meal choice</t>
  </si>
  <si>
    <t>calories_chicken</t>
  </si>
  <si>
    <t>calories guessing</t>
  </si>
  <si>
    <t>calories_day</t>
  </si>
  <si>
    <t>diet characteristics</t>
  </si>
  <si>
    <t>calories_scone</t>
  </si>
  <si>
    <t>coffee</t>
  </si>
  <si>
    <t>comfort_food</t>
  </si>
  <si>
    <t>open ended</t>
  </si>
  <si>
    <t>comfort_food_reasons</t>
  </si>
  <si>
    <t>comfort_food_reasons_coded</t>
  </si>
  <si>
    <t>eating habits</t>
  </si>
  <si>
    <t>cook</t>
  </si>
  <si>
    <t>cuisine</t>
  </si>
  <si>
    <t>diet_current</t>
  </si>
  <si>
    <t>diet_current_coded</t>
  </si>
  <si>
    <t>drink</t>
  </si>
  <si>
    <t>eating_changes</t>
  </si>
  <si>
    <t>eating_changes_coded</t>
  </si>
  <si>
    <t>eating_changes_coded1</t>
  </si>
  <si>
    <t>eating_out</t>
  </si>
  <si>
    <t>employment</t>
  </si>
  <si>
    <t>ethnic_food</t>
  </si>
  <si>
    <t>exercise</t>
  </si>
  <si>
    <t>health and lifestyle</t>
  </si>
  <si>
    <t>father_education</t>
  </si>
  <si>
    <t>father_profession</t>
  </si>
  <si>
    <t>fav_cuisine</t>
  </si>
  <si>
    <t>fav_cuisine_coded</t>
  </si>
  <si>
    <t>fav_food</t>
  </si>
  <si>
    <t>food_childhood</t>
  </si>
  <si>
    <t>fries</t>
  </si>
  <si>
    <t>fruit_day</t>
  </si>
  <si>
    <t>grade_level</t>
  </si>
  <si>
    <t>greek_food</t>
  </si>
  <si>
    <t>healthy_feeling</t>
  </si>
  <si>
    <t>healthy_meal</t>
  </si>
  <si>
    <t>ideal_diet</t>
  </si>
  <si>
    <t>ideal_diet_coded</t>
  </si>
  <si>
    <t>income</t>
  </si>
  <si>
    <t>indian_food</t>
  </si>
  <si>
    <t>italian_food</t>
  </si>
  <si>
    <t>life_rewarding</t>
  </si>
  <si>
    <t>marital_status</t>
  </si>
  <si>
    <t>meals_dinner_friend</t>
  </si>
  <si>
    <t>mother_education</t>
  </si>
  <si>
    <t>mother_profession</t>
  </si>
  <si>
    <t>nutritional_check</t>
  </si>
  <si>
    <t>on_off_campus</t>
  </si>
  <si>
    <t>parents_cook</t>
  </si>
  <si>
    <t>pay_meal_out</t>
  </si>
  <si>
    <t>persian_food</t>
  </si>
  <si>
    <t>self_perception_weight</t>
  </si>
  <si>
    <t>soup</t>
  </si>
  <si>
    <t>sports</t>
  </si>
  <si>
    <t>thai_food</t>
  </si>
  <si>
    <t>tortilla_calories</t>
  </si>
  <si>
    <t>turkey_calories</t>
  </si>
  <si>
    <t>type_sports</t>
  </si>
  <si>
    <t>veggies_day</t>
  </si>
  <si>
    <t>vitamins</t>
  </si>
  <si>
    <t>waffle_calories</t>
  </si>
  <si>
    <t>weight</t>
  </si>
  <si>
    <t>question number</t>
  </si>
  <si>
    <t>question type</t>
  </si>
  <si>
    <t>question</t>
  </si>
  <si>
    <t>none</t>
  </si>
  <si>
    <t>we don't have comfort</t>
  </si>
  <si>
    <t>nan</t>
  </si>
  <si>
    <t>Eat good and exercise</t>
  </si>
  <si>
    <t>Eat faster</t>
  </si>
  <si>
    <t>profesor</t>
  </si>
  <si>
    <t>Arabic cuisine</t>
  </si>
  <si>
    <t>rice and chicken</t>
  </si>
  <si>
    <t>looks not oily</t>
  </si>
  <si>
    <t>being healthy</t>
  </si>
  <si>
    <t>rice, chicken, soup</t>
  </si>
  <si>
    <t>unemployed</t>
  </si>
  <si>
    <t>car racing</t>
  </si>
  <si>
    <t>chocolate, chips, ice cream</t>
  </si>
  <si>
    <t>stress, bored, anger</t>
  </si>
  <si>
    <t>I eat about three times a day with some snacks. I try to eat healthy but it doesn't always work out that- sometimes eat fast food and mainly eat at Laker/ Egan</t>
  </si>
  <si>
    <t>I eat out more than usual.</t>
  </si>
  <si>
    <t>self employed</t>
  </si>
  <si>
    <t>Italian</t>
  </si>
  <si>
    <t>chicken and biscuits, beef soup, baked beans</t>
  </si>
  <si>
    <t>grains, veggies, (more of grains and veggies), small protein and fruit with dairy</t>
  </si>
  <si>
    <t>try to eat 5-6 small meals a day. while trying to properly distribute carbs, protein, fruits, veggies, and dairy.</t>
  </si>
  <si>
    <t>pasta, steak, chicken</t>
  </si>
  <si>
    <t>nurse rn</t>
  </si>
  <si>
    <t>basketball</t>
  </si>
  <si>
    <t>frozen yogurt, pizza, fast food</t>
  </si>
  <si>
    <t>stress, sadness</t>
  </si>
  <si>
    <t>Toast and fruit for breakfast, salad for lunch, usually grilled chicken and veggies (or some variation) for dinner</t>
  </si>
  <si>
    <t>Sometimes choosing to eat fast food instead of cooking simply for convenience</t>
  </si>
  <si>
    <t>owns business</t>
  </si>
  <si>
    <t>mac and cheese, pizza, tacos</t>
  </si>
  <si>
    <t>usually includes natural ingredients; non processed food</t>
  </si>
  <si>
    <t>i would say my ideal diet is my current diet</t>
  </si>
  <si>
    <t>chicken and rice with veggies, pasta, some kind of healthy recipe</t>
  </si>
  <si>
    <t>I'm not answering this.</t>
  </si>
  <si>
    <t>pizza, mac and cheese, ice cream</t>
  </si>
  <si>
    <t>boredom</t>
  </si>
  <si>
    <t>College diet, cheap and easy foods most nights. Weekends traditionally, cook better homemade meals</t>
  </si>
  <si>
    <t>Accepting cheap and premade/store bought foods</t>
  </si>
  <si>
    <t>mechanic</t>
  </si>
  <si>
    <t>Turkish</t>
  </si>
  <si>
    <t>beef stroganoff, tacos, pizza</t>
  </si>
  <si>
    <t>fresh fruits &amp; vegetables, organic meats</t>
  </si>
  <si>
    <t>healthy, fresh veggies/fruits &amp; organic foods</t>
  </si>
  <si>
    <t>grilled chicken stuffed shells
homemade chili</t>
  </si>
  <si>
    <t>special education teacher</t>
  </si>
  <si>
    <t>Not sure, 240</t>
  </si>
  <si>
    <t>ice cream, chocolate, chips</t>
  </si>
  <si>
    <t>stress, boredom, cravings</t>
  </si>
  <si>
    <t>I try to eat healthy but often struggle because of living on campus. I still try to keep the choices I do make balanced with fruits and vegetables and limit the sweats.</t>
  </si>
  <si>
    <t>I have eaten generally the same foods but I do find myself eating the same food frequently due to what I have found I like from egan and the laker.</t>
  </si>
  <si>
    <t>it</t>
  </si>
  <si>
    <t>pasta, chicken tender, pizza</t>
  </si>
  <si>
    <t>a lean protein such as grilled chicken, green vegetables and brown rice or other whole grain</t>
  </si>
  <si>
    <t>ideally i would like to be able to eat healthier foods in order to lose weight.</t>
  </si>
  <si>
    <t>chicken parmesan, pulled pork, spaghetti and meatballs</t>
  </si>
  <si>
    <t>substance abuse counselor</t>
  </si>
  <si>
    <t>softball</t>
  </si>
  <si>
    <t>candy, brownies and soda.</t>
  </si>
  <si>
    <t>none, i don't eat comfort food. i just eat when i'm hungry.</t>
  </si>
  <si>
    <t>My current diet is terrible. I barely have time to eat a meal in a day. When i do eat it's mostly not healthy.</t>
  </si>
  <si>
    <t>Eating rice everyday. Eating less homemade food.</t>
  </si>
  <si>
    <t>taxi driver</t>
  </si>
  <si>
    <t>African</t>
  </si>
  <si>
    <t>fries, plantain &amp; fried fish</t>
  </si>
  <si>
    <t>requires veggies, fruits and a cooked meal.</t>
  </si>
  <si>
    <t>my ideal diet is to eat 3 times a day including breakfast on time. eat healthy food.</t>
  </si>
  <si>
    <t>anything they'd want. i'd ask them before hand what they want to eat and it depends on which type of friend is coming.</t>
  </si>
  <si>
    <t>hair braider</t>
  </si>
  <si>
    <t>none.</t>
  </si>
  <si>
    <t>chocolate, ice cream, french fries, pretzels</t>
  </si>
  <si>
    <t>stress, boredom</t>
  </si>
  <si>
    <t>I eat a lot of chicken and broccoli for dinner, and usually tuna sandwiches for lunch.</t>
  </si>
  <si>
    <t>I started eating a lot less and healthier because I wasn't playing sports year round anymore.</t>
  </si>
  <si>
    <t>assembler</t>
  </si>
  <si>
    <t>Thai</t>
  </si>
  <si>
    <t>grilled chicken, hamburgers</t>
  </si>
  <si>
    <t>protein, vegetables, fruit, and some carbs</t>
  </si>
  <si>
    <t>i would ideally like to eat more fresh fruits and vegetables. however, its difficult to get to the store all the time to buy fresh.</t>
  </si>
  <si>
    <t>grilled chicken, steak, pizza</t>
  </si>
  <si>
    <t>journalist</t>
  </si>
  <si>
    <t>soccer</t>
  </si>
  <si>
    <t>ice cream, cheeseburgers, chips.</t>
  </si>
  <si>
    <t>i eat comfort food when i'm stressed out from school(finals week), when i`m sad, or when i am dealing with personal family issues.</t>
  </si>
  <si>
    <t>I eat a very healthy diet. Occasionally, i will eat out and get unhealthy food.</t>
  </si>
  <si>
    <t>Freshmen year i ate very unhealthy, but now it is much healthier because of self control.</t>
  </si>
  <si>
    <t>business guy</t>
  </si>
  <si>
    <t>Anything american style.</t>
  </si>
  <si>
    <t>chicken, cheesy potatoes, and hot dogs</t>
  </si>
  <si>
    <t>a healthy meal has a piece of meat followed by a lot of fruit and veggies</t>
  </si>
  <si>
    <t>my ideal diet is filled with a lot of fruit and chicken. i also really enjoy eggs any type of way with toast.</t>
  </si>
  <si>
    <t>chicken, steak, pasta</t>
  </si>
  <si>
    <t>donuts, ice cream, chips</t>
  </si>
  <si>
    <t>I eat whatever I want in moderation.</t>
  </si>
  <si>
    <t>I snack less</t>
  </si>
  <si>
    <t>high school principal</t>
  </si>
  <si>
    <t>Seafood</t>
  </si>
  <si>
    <t>shrimp, spaghetti</t>
  </si>
  <si>
    <t>colorful</t>
  </si>
  <si>
    <t>the same as it is now.</t>
  </si>
  <si>
    <t>pasta, fish, steak</t>
  </si>
  <si>
    <t>elementary school teacher</t>
  </si>
  <si>
    <t>mac and cheese, chocolate, and pasta</t>
  </si>
  <si>
    <t>stress, anger and sadness</t>
  </si>
  <si>
    <t>I eat healthy all the time when possible. I treat myself occasionally. I don't really like the greasy meals, if anything I would eat sweets over the greasy meals.</t>
  </si>
  <si>
    <t>I cook a lot of my own foods back at home so not being able to cook my own healthy choices. I eat more carbs than normal when I'm at college due to the choices given in the cafe.</t>
  </si>
  <si>
    <t>commissioner of erie county</t>
  </si>
  <si>
    <t>pasta, eggs, pancakes</t>
  </si>
  <si>
    <t>chicken and rice with a side of veggies.</t>
  </si>
  <si>
    <t>lots of protein, carbs, and fruits and veggies.</t>
  </si>
  <si>
    <t>pasta salad and bread</t>
  </si>
  <si>
    <t>pharmaceutical rep</t>
  </si>
  <si>
    <t>field hockey</t>
  </si>
  <si>
    <t>pasta, grandma homemade chocolate cake anything homemade</t>
  </si>
  <si>
    <t>I eat very healthy. Maybe eat out 1-2 times a week.</t>
  </si>
  <si>
    <t>Nun</t>
  </si>
  <si>
    <t>idk</t>
  </si>
  <si>
    <t>Orange chicken and chow mani noodles</t>
  </si>
  <si>
    <t>chicken</t>
  </si>
  <si>
    <t>chicken, and veggies</t>
  </si>
  <si>
    <t>chicken, fish</t>
  </si>
  <si>
    <t>chicken al king, spaghetti, fish</t>
  </si>
  <si>
    <t>chidos cleaners</t>
  </si>
  <si>
    <t>chocolate, pasta, soup, chips, popcorn</t>
  </si>
  <si>
    <t>sadness, stress, cold weather</t>
  </si>
  <si>
    <t>I am very health conscious. I eat many fruits, veggies, and proteins.</t>
  </si>
  <si>
    <t>Less meat.</t>
  </si>
  <si>
    <t>home marker</t>
  </si>
  <si>
    <t>scalloped potatoes and ham</t>
  </si>
  <si>
    <t>lean protein, veggies, fruit, complex carbs</t>
  </si>
  <si>
    <t>more healthy variety.</t>
  </si>
  <si>
    <t>chicken parm, fish, pasta dishes</t>
  </si>
  <si>
    <t>court reporter</t>
  </si>
  <si>
    <t>running</t>
  </si>
  <si>
    <t>cookies, popcorn, and chips</t>
  </si>
  <si>
    <t>sadness, boredom, late night snack</t>
  </si>
  <si>
    <t>I focus mostly on proteins and fruits. I eat a lot less vegetables and a few carbohydrates.</t>
  </si>
  <si>
    <t>I have been eating a lot more salads and soups.</t>
  </si>
  <si>
    <t>shirt designer</t>
  </si>
  <si>
    <t>Chinese</t>
  </si>
  <si>
    <t>pizza, chicken wings, and corn on the cob</t>
  </si>
  <si>
    <t>a salad with a reasonable amount of dressing and a meat.</t>
  </si>
  <si>
    <t>my ideal diet would be the proper portions of all food categories. i would also like to eat proteins around my workouts and avoid all deserts.</t>
  </si>
  <si>
    <t>cereal, pizza, toast</t>
  </si>
  <si>
    <t>child care provider</t>
  </si>
  <si>
    <t>soccer and basketball</t>
  </si>
  <si>
    <t>ice cream, cake, chocolate</t>
  </si>
  <si>
    <t>stress, boredom, special occasions</t>
  </si>
  <si>
    <t>Not as healthy when I am at school compared to home. Still very aware of the nutrition I am taking in.</t>
  </si>
  <si>
    <t>Not as healthy because healthy food goes bad quickly and it is expensive</t>
  </si>
  <si>
    <t>business owner</t>
  </si>
  <si>
    <t>steak, lasagna, crab</t>
  </si>
  <si>
    <t>lots of vegetables with some grains like rice. also has lean meat such as fish or chicken.</t>
  </si>
  <si>
    <t>organic/healthy. fruits and vegetables but still protein to give sustenance.</t>
  </si>
  <si>
    <t>pasta, chicken, steak</t>
  </si>
  <si>
    <t>intramural volleyball</t>
  </si>
  <si>
    <t>pizza, fruit, spaghetti, chicken and potatoes</t>
  </si>
  <si>
    <t>friends, environment and boredom</t>
  </si>
  <si>
    <t>Making sure I have enough protein intake, as well with fibre, vitamins and carbs.</t>
  </si>
  <si>
    <t>I knew I would eat a lot my freshman year, before coming to college i had a diet plan.</t>
  </si>
  <si>
    <t>commodity trader</t>
  </si>
  <si>
    <t>pizza</t>
  </si>
  <si>
    <t>green and not greasy</t>
  </si>
  <si>
    <t>eat a little less than i usually do, and intaking more protein.</t>
  </si>
  <si>
    <t>pizza, chicken and rice, roast beef.</t>
  </si>
  <si>
    <t>charity worker</t>
  </si>
  <si>
    <t>hockey</t>
  </si>
  <si>
    <t>cookies, donuts, candy bars</t>
  </si>
  <si>
    <t>I like a lot of foods that arent home cooked or healthy for you.</t>
  </si>
  <si>
    <t>None</t>
  </si>
  <si>
    <t>hockey coach</t>
  </si>
  <si>
    <t>Italian food</t>
  </si>
  <si>
    <t>chicken, veggies, rice</t>
  </si>
  <si>
    <t>i wish i ate lots of healthy foods like veggies and salads.</t>
  </si>
  <si>
    <t>pizza buffalo chicken pasta</t>
  </si>
  <si>
    <t>librarian</t>
  </si>
  <si>
    <t>saltfish, candy and kit kat</t>
  </si>
  <si>
    <t>stress</t>
  </si>
  <si>
    <t>I eat very healthy</t>
  </si>
  <si>
    <t>More Water</t>
  </si>
  <si>
    <t>construction</t>
  </si>
  <si>
    <t>Jamaican</t>
  </si>
  <si>
    <t>curry, stew chicken and saltfish</t>
  </si>
  <si>
    <t>not too much carbs, a lot of protein, healthy fats and fruits and vegs</t>
  </si>
  <si>
    <t>vegetables and fruits with meat</t>
  </si>
  <si>
    <t>curry goat, saltfish, jerk chicken</t>
  </si>
  <si>
    <t>police</t>
  </si>
  <si>
    <t>chips, cookies, ice cream</t>
  </si>
  <si>
    <t>i usually only eat comfort food when i'm bored, if i am doing something, i can go for hours without eating</t>
  </si>
  <si>
    <t>My current diet is eggs and a meat every morning for breakfast. For lunch i'll usually have some pasta or rice with a meat and sometimes a side of veggies. for dinner i usually eat less carbs and more protein and veggies.</t>
  </si>
  <si>
    <t>I would say i just eat a little more, but not in a bad way. I have unlimited swipes at the cafe so instead of snacking on chips before lunch or dinner i will get something from the cafe.</t>
  </si>
  <si>
    <t>self employed construction</t>
  </si>
  <si>
    <t>American or Italian</t>
  </si>
  <si>
    <t>chicken fingers, steak, mac and cheese</t>
  </si>
  <si>
    <t>for me usually a big piece of chicken or steak with a side of veggies, and i usually have rice with mine as well</t>
  </si>
  <si>
    <t>i like how my diet it now. however, after my season i am going to cut back on some carbs because i won't be working out as much.</t>
  </si>
  <si>
    <t>grilled chicken or steak with veggies and rice. or some type of pasta and chicken</t>
  </si>
  <si>
    <t>stay at home mom</t>
  </si>
  <si>
    <t>chocolate, ice cream</t>
  </si>
  <si>
    <t>sadness, stress</t>
  </si>
  <si>
    <t>I eat lots of fruit and veggies. I eat lots of chicken.</t>
  </si>
  <si>
    <t>I ate at the food hall.</t>
  </si>
  <si>
    <t>engineer</t>
  </si>
  <si>
    <t>Chicken</t>
  </si>
  <si>
    <t>everything from food group</t>
  </si>
  <si>
    <t>lots of fruit and veggies. lots of chicken.</t>
  </si>
  <si>
    <t>spaghetti, chicken, steak</t>
  </si>
  <si>
    <t>daycare provider</t>
  </si>
  <si>
    <t>dancing</t>
  </si>
  <si>
    <t>pizza, wings, chinese</t>
  </si>
  <si>
    <t>boredom, sadness, hungry</t>
  </si>
  <si>
    <t>Current diet right now isn't very good. I eat at the school's cafeteria and they do not have the best choices.</t>
  </si>
  <si>
    <t>None really</t>
  </si>
  <si>
    <t>architect</t>
  </si>
  <si>
    <t>manicotti</t>
  </si>
  <si>
    <t>lots of fruits and vegetables, not any fried foods</t>
  </si>
  <si>
    <t>something that tastes good and also is good for you. this is very hard to find though.</t>
  </si>
  <si>
    <t>chicken, manicotti, rice</t>
  </si>
  <si>
    <t>physical therapist</t>
  </si>
  <si>
    <t>fast food, pizza, subs</t>
  </si>
  <si>
    <t>happiness, satisfaction</t>
  </si>
  <si>
    <t>I eat 2 meals a day, lunch and dinner</t>
  </si>
  <si>
    <t>Late night food</t>
  </si>
  <si>
    <t>cfo</t>
  </si>
  <si>
    <t>Mexican</t>
  </si>
  <si>
    <t>pizza, chicken fingers</t>
  </si>
  <si>
    <t>rice, meat, vegetable</t>
  </si>
  <si>
    <t>3 smaller meals a day</t>
  </si>
  <si>
    <t>chicken, pasta, veal</t>
  </si>
  <si>
    <t>teacher</t>
  </si>
  <si>
    <t>chocolate, sweets, ice cream</t>
  </si>
  <si>
    <t>mostly boredom</t>
  </si>
  <si>
    <t>Random. Not strict diet, changes during season</t>
  </si>
  <si>
    <t>Less money, less food :(</t>
  </si>
  <si>
    <t>european logistics director</t>
  </si>
  <si>
    <t>Indian</t>
  </si>
  <si>
    <t>pasta</t>
  </si>
  <si>
    <t>green and colourful</t>
  </si>
  <si>
    <t>mix of mexican, asian, and italian foods.</t>
  </si>
  <si>
    <t>meat, wine, chocolate pudding</t>
  </si>
  <si>
    <t>house wife</t>
  </si>
  <si>
    <t>tennis</t>
  </si>
  <si>
    <t>burgers, chips, cookies</t>
  </si>
  <si>
    <t>sadness, depression</t>
  </si>
  <si>
    <t>balanced</t>
  </si>
  <si>
    <t>Got worse</t>
  </si>
  <si>
    <t>accountant</t>
  </si>
  <si>
    <t>pasta. veg, water</t>
  </si>
  <si>
    <t>fruit, veg and protein</t>
  </si>
  <si>
    <t>pasta, pizza</t>
  </si>
  <si>
    <t>underwriter</t>
  </si>
  <si>
    <t>tennis soccer gym</t>
  </si>
  <si>
    <t>chilli, soup, pot pie</t>
  </si>
  <si>
    <t>stress and boredom</t>
  </si>
  <si>
    <t>2 meals a day. Rarely eat snacks. Fairly balanced diet.</t>
  </si>
  <si>
    <t>Drink coffee all the time.</t>
  </si>
  <si>
    <t>commercial real estate</t>
  </si>
  <si>
    <t>Asian</t>
  </si>
  <si>
    <t>chicken nuggets</t>
  </si>
  <si>
    <t>protein, vegetables, grains</t>
  </si>
  <si>
    <t>3 healthy meals a day. no caffeine.</t>
  </si>
  <si>
    <t>pizza, pasta, poutine</t>
  </si>
  <si>
    <t>beautician</t>
  </si>
  <si>
    <t>gaelic football</t>
  </si>
  <si>
    <t>soup, pasta, brownies, cake</t>
  </si>
  <si>
    <t>a long day, not feeling well, winter</t>
  </si>
  <si>
    <t>I eat a lot of chicken and try to cook my own meals as much as possible using a lot of rice and vegetables.</t>
  </si>
  <si>
    <t>I watch the amount of "snacks" I eat more than I did in high school.</t>
  </si>
  <si>
    <t>manager at pepsi</t>
  </si>
  <si>
    <t>spaghetti</t>
  </si>
  <si>
    <t>a healthy meal is a lean meat with mostly vegetables and a starch like brown rice or quinoa.</t>
  </si>
  <si>
    <t>i would like to be a person to eat a larger vegetable based diet with little to no processed products in my diet especially sugar and salt.</t>
  </si>
  <si>
    <t>pasta, chicken and rice, and soup</t>
  </si>
  <si>
    <t>chocolate, ice cream/milkshake, cookies</t>
  </si>
  <si>
    <t>Vegetarian, eat breakfast some days before class, can eat a lot of junk food so I refrain from allowing myself to buy any</t>
  </si>
  <si>
    <t>None, I have formed since high school</t>
  </si>
  <si>
    <t>vp of</t>
  </si>
  <si>
    <t>Don't have one</t>
  </si>
  <si>
    <t>chicken parm, beef stroganoff, tacos</t>
  </si>
  <si>
    <t>good portions, lots of color, targets main food groups</t>
  </si>
  <si>
    <t>healthy, colorful, tasty, room for desserts</t>
  </si>
  <si>
    <t>pasta
take out</t>
  </si>
  <si>
    <t>medical biller</t>
  </si>
  <si>
    <t>ice hockey</t>
  </si>
  <si>
    <t>chips, ice cream, microwaveable foods</t>
  </si>
  <si>
    <t>boredom, lazyniss</t>
  </si>
  <si>
    <t>Most healthy diet, but since I'm an athlete have room for some bad foods to burn off quickly</t>
  </si>
  <si>
    <t>Tend to eat more fried foods</t>
  </si>
  <si>
    <t>beverage and food sales</t>
  </si>
  <si>
    <t>chicken parm, pizza</t>
  </si>
  <si>
    <t>a rice, a vegetable, a piece of meat</t>
  </si>
  <si>
    <t>very healthy diet, and to cook at home with organic foods.</t>
  </si>
  <si>
    <t>chicken parm</t>
  </si>
  <si>
    <t>doctors billing assistant</t>
  </si>
  <si>
    <t>chicken fingers, pizza</t>
  </si>
  <si>
    <t>Very healthy. Good balance of proteins and vegetables</t>
  </si>
  <si>
    <t>A lot healthier</t>
  </si>
  <si>
    <t>dentist</t>
  </si>
  <si>
    <t>steak</t>
  </si>
  <si>
    <t>salad, vegetable, carb, protein</t>
  </si>
  <si>
    <t>my current diet</t>
  </si>
  <si>
    <t>steak, lobster, chicken</t>
  </si>
  <si>
    <t>lacrosse</t>
  </si>
  <si>
    <t>cookies, hot chocolate, beef jerky</t>
  </si>
  <si>
    <t>survival, bored</t>
  </si>
  <si>
    <t>What's necessary for survival.</t>
  </si>
  <si>
    <t>Too much beef jerky</t>
  </si>
  <si>
    <t>electrical engineer</t>
  </si>
  <si>
    <t>Italian/German</t>
  </si>
  <si>
    <t>deer steak, buttered pasta, garlic pasta</t>
  </si>
  <si>
    <t>protein, vegetable and grains</t>
  </si>
  <si>
    <t>steak and burgers</t>
  </si>
  <si>
    <t>garlic noodles and steak, parmesan chicken and pasta, tacos and pasta</t>
  </si>
  <si>
    <t>air traffic controller</t>
  </si>
  <si>
    <t>tomato soup, pizza, fritos, meatball sub, dr. pepper</t>
  </si>
  <si>
    <t>boredom, anger, drunkenness</t>
  </si>
  <si>
    <t>Anything and everything</t>
  </si>
  <si>
    <t>Eating less vegetables because they are less available to me.</t>
  </si>
  <si>
    <t>radio telecommunications manager</t>
  </si>
  <si>
    <t>Indian food - samosas are amazing</t>
  </si>
  <si>
    <t>crab legs, mushroom soup, homemade rolls</t>
  </si>
  <si>
    <t>grilled chicken, mac and cheese, broccoli, apple, milk</t>
  </si>
  <si>
    <t>heavy in protein, fruits, and vegetables.</t>
  </si>
  <si>
    <t>tomato soup, steak, crab</t>
  </si>
  <si>
    <t>strategic planning and programs manager</t>
  </si>
  <si>
    <t>cookies, mac-n-cheese, brownies, french fries,</t>
  </si>
  <si>
    <t>stress, boredom, cold weather</t>
  </si>
  <si>
    <t>I eat some vegetables almost everyday and fruit a couple of times a week. I eat meat a few times a week. I don't eat fast food and try to limit fried food.</t>
  </si>
  <si>
    <t>I drink way more coffee and I don't eat at home as often.</t>
  </si>
  <si>
    <t>french fries, waffles, chocolate</t>
  </si>
  <si>
    <t>whole grain carbs, vegetables, a small amount of protein</t>
  </si>
  <si>
    <t>i would eat enough fruits and vegetables everyday. i would have home cooked food at least 5 days a week. i wouldn't like sugar so much.</t>
  </si>
  <si>
    <t>pasta, chicken with potatoes, pizza</t>
  </si>
  <si>
    <t>snowboarding</t>
  </si>
  <si>
    <t>chips and dip, pepsi,</t>
  </si>
  <si>
    <t>stres, boredom, and nighttime</t>
  </si>
  <si>
    <t>Diet consists of 3000-4000 calories a day well rounded from meats, vegetables, and fruit.</t>
  </si>
  <si>
    <t>deceased</t>
  </si>
  <si>
    <t>chicken and biscuits</t>
  </si>
  <si>
    <t>4-6 ounces chicken or fish, side of potatoes, and green beans</t>
  </si>
  <si>
    <t>diet of 1500-2000 calories of white meat, vegetables, and fruit that are all fresh and not processed</t>
  </si>
  <si>
    <t>management</t>
  </si>
  <si>
    <t>none organized</t>
  </si>
  <si>
    <t>grandma's chinese, peruvian food from back home, and sushi</t>
  </si>
  <si>
    <t>hunger and boredom</t>
  </si>
  <si>
    <t>Not that balanced, but I try not to eat fatty or fried foods.</t>
  </si>
  <si>
    <t>I eat more junk food now.</t>
  </si>
  <si>
    <t>lawyer</t>
  </si>
  <si>
    <t>Spanish</t>
  </si>
  <si>
    <t>spaghetti, chicken, won tons</t>
  </si>
  <si>
    <t>plenty of greens and lean proteins</t>
  </si>
  <si>
    <t>plenty of protein, carbs from vegetables and fruits, and healthy fats.</t>
  </si>
  <si>
    <t>pasta,sushi,steak</t>
  </si>
  <si>
    <t>ice cream, cookies, chinese food, and chicken nuggets</t>
  </si>
  <si>
    <t>boredom, sadness, and if it has a good taste.</t>
  </si>
  <si>
    <t>I eat a lot of carbs from pizza and pasta. I also eat a lot of cookies.</t>
  </si>
  <si>
    <t>I eat more junk food</t>
  </si>
  <si>
    <t>landscaping</t>
  </si>
  <si>
    <t>chicken nuggets, mac and cheese, and pasta</t>
  </si>
  <si>
    <t>a balance of vegetables and cooked lean meat.</t>
  </si>
  <si>
    <t>my ideal diet would be more fruits and vegetables. also less desserts.</t>
  </si>
  <si>
    <t>chicken parmesan, pasta,</t>
  </si>
  <si>
    <t>french fries, chips, ice cream</t>
  </si>
  <si>
    <t>boredom, stressed, sad</t>
  </si>
  <si>
    <t>Vegan dining</t>
  </si>
  <si>
    <t>Poor</t>
  </si>
  <si>
    <t>vice president of a company</t>
  </si>
  <si>
    <t>French</t>
  </si>
  <si>
    <t>hamburgers, chicken nuggets</t>
  </si>
  <si>
    <t>a lot of greens</t>
  </si>
  <si>
    <t>healthy and protein</t>
  </si>
  <si>
    <t>pasta, lasagna, chicken</t>
  </si>
  <si>
    <t>stylist</t>
  </si>
  <si>
    <t>mac n cheese, peanut butter and banana sandwich, omelet</t>
  </si>
  <si>
    <t>boredom usually</t>
  </si>
  <si>
    <t>A lot of rice and veggies, eggs for breakfast, chicken is usually the only kind of meat I eat.</t>
  </si>
  <si>
    <t>My diet is more limited just because of what I have time to make</t>
  </si>
  <si>
    <t>owns his own promotional company</t>
  </si>
  <si>
    <t>chicken, pasta, stir fry</t>
  </si>
  <si>
    <t>some kind of protein, a vegetable, and a grain</t>
  </si>
  <si>
    <t>pretty much what i eat now</t>
  </si>
  <si>
    <t>some kind of pasta, a chicken dish, some kind of salad</t>
  </si>
  <si>
    <t>works in retail</t>
  </si>
  <si>
    <t>pizza, doughnuts, mcdonalds</t>
  </si>
  <si>
    <t>I eat out more often than not. I try to make sure when I eat out it isn't fast food, but instead something healthy like Panera.</t>
  </si>
  <si>
    <t>I do not snack as often at school. I find that I'm always busy so sometimes I don't have a lot of time to eat.</t>
  </si>
  <si>
    <t>optometrist</t>
  </si>
  <si>
    <t>Italian or Chinese</t>
  </si>
  <si>
    <t>pizza, pasta, grilled cheese</t>
  </si>
  <si>
    <t>a meal with a meat, vegetable, grain, and fruit</t>
  </si>
  <si>
    <t>i wish i had the time and energy to cook more at home on my own.</t>
  </si>
  <si>
    <t>spaghetti or pasta, shrimp fried rice, chicken</t>
  </si>
  <si>
    <t>homemaker</t>
  </si>
  <si>
    <t>chocolate, chips, candy</t>
  </si>
  <si>
    <t>I do not get to eat as well as I did. I wish I ate better, but in college it is hard because of money.</t>
  </si>
  <si>
    <t>I do not eat as many home cooked meals.</t>
  </si>
  <si>
    <t>a protein, starch, veg, and a healthier dessert.</t>
  </si>
  <si>
    <t>i would like to get all of the food groups in each day.</t>
  </si>
  <si>
    <t>pasta, pizza, chicken</t>
  </si>
  <si>
    <t>head of human resources</t>
  </si>
  <si>
    <t>chocolate, popcorn, ice cream</t>
  </si>
  <si>
    <t>boredom, stress</t>
  </si>
  <si>
    <t>I eat three meals per day usually. I eat a lot of sandwiches and fruit.</t>
  </si>
  <si>
    <t>I have eaten bigger meals.</t>
  </si>
  <si>
    <t>biochemical waste elimination</t>
  </si>
  <si>
    <t>chicken parmesan</t>
  </si>
  <si>
    <t>a lean protein plus the addition of 2-3 fruits and vegetables</t>
  </si>
  <si>
    <t>my ideal diet would be eating multiple fruits and vegetables at each meal. also i would only eat lean protein if possible.</t>
  </si>
  <si>
    <t>chicken parmesan, orange chicken, tacos</t>
  </si>
  <si>
    <t>candy
pop
chocolate chipotle moe's</t>
  </si>
  <si>
    <t>no reasons</t>
  </si>
  <si>
    <t>Unhealthy foods from the cafe</t>
  </si>
  <si>
    <t>I eat more</t>
  </si>
  <si>
    <t>corporate manager</t>
  </si>
  <si>
    <t>chicken and steak</t>
  </si>
  <si>
    <t>chicken breast with veggies</t>
  </si>
  <si>
    <t>red and white meats, potatoes, green beans</t>
  </si>
  <si>
    <t>steak and potatoes, burgers and fries, bacon and eggs</t>
  </si>
  <si>
    <t>marketing analyst</t>
  </si>
  <si>
    <t>pizza, ice cream, fries, cereal, cookies</t>
  </si>
  <si>
    <t>usually if i'm sad or depressed.</t>
  </si>
  <si>
    <t>I will eat a full bleakest every morning consisting of eggs, potatoes, and a type of meat with juice. I will have a sandwich or something light for lunch. For dinner I will have meat and vegetables of some sort.</t>
  </si>
  <si>
    <t>I eat pretty much the same as I use too. I do have more sweets now though.</t>
  </si>
  <si>
    <t>small business owner</t>
  </si>
  <si>
    <t>pizza, ice cream. pop tarts</t>
  </si>
  <si>
    <t>a meal with all of the food groups.</t>
  </si>
  <si>
    <t>ideally i would have basically the same breakfast as i do now just with more fruits. for lunch i would have more vegetables and fruits. for dinner i would have the same.</t>
  </si>
  <si>
    <t>pizza, japanize hibachi, moes</t>
  </si>
  <si>
    <t>middle school teacher</t>
  </si>
  <si>
    <t>wrestling</t>
  </si>
  <si>
    <t>ice cream, chocolate, twizzlers</t>
  </si>
  <si>
    <t>tired</t>
  </si>
  <si>
    <t>I eat food</t>
  </si>
  <si>
    <t>I do not make my own food very much</t>
  </si>
  <si>
    <t>welder</t>
  </si>
  <si>
    <t>mac cheese</t>
  </si>
  <si>
    <t>a salad with chicken and 2 tablespoons of salad dressing</t>
  </si>
  <si>
    <t>i to eat enough food to sustain me throughout the entire day</t>
  </si>
  <si>
    <t>chicken, pasta, salad</t>
  </si>
  <si>
    <t>art teacher</t>
  </si>
  <si>
    <t>ice cream, cookie dough, cookies, cheese</t>
  </si>
  <si>
    <t>boredom!, sadness</t>
  </si>
  <si>
    <t>Light breakfast, yogurt or granola bar. No luck but (healthy) snacks throughout this time period until dinner. Full dinner with meat, vegetables and fruit.</t>
  </si>
  <si>
    <t>I do not make my own food</t>
  </si>
  <si>
    <t>design engineer</t>
  </si>
  <si>
    <t>french toast, grilled cheese, orange chicken</t>
  </si>
  <si>
    <t>grilled chicken, side salad, rice and broccoli and cranberries</t>
  </si>
  <si>
    <t>same as above but with a more concrete lunch. cut down on excessive snacking.</t>
  </si>
  <si>
    <t>pancakes, pasta, grilled cheese and soup</t>
  </si>
  <si>
    <t>account clerical</t>
  </si>
  <si>
    <t>ice cream, cereal, and salt and vinegar chips</t>
  </si>
  <si>
    <t>all of the above; sadness, boredom and confusion</t>
  </si>
  <si>
    <t>It needs some restructuring. Mostly, I eat well but I would like to improve on my water, fruit and veggie consumption.</t>
  </si>
  <si>
    <t>Now I prepare my own meals, pack my lunch every day and avoid eating out to save money as much as possible.</t>
  </si>
  <si>
    <t>unknown</t>
  </si>
  <si>
    <t>pickles, chinese food, pizza</t>
  </si>
  <si>
    <t>it is probably more on the green side and there is less fried or overly seasoned food. there would be more organic foods rather than processed foods.</t>
  </si>
  <si>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</si>
  <si>
    <t>pasta, soup, steak</t>
  </si>
  <si>
    <t>caretaker</t>
  </si>
  <si>
    <t>no particular engagement</t>
  </si>
  <si>
    <t>potato chips, ice cream, chocolate, cookies</t>
  </si>
  <si>
    <t>stress, boredom, craving</t>
  </si>
  <si>
    <t>I am on a very balanced diet, eating 4-5 small meals a day filled with fruits, vegetables, lean meat, and good carbs.</t>
  </si>
  <si>
    <t>I haven't changed much. If anything, I have become more disciplined.</t>
  </si>
  <si>
    <t>Thai food</t>
  </si>
  <si>
    <t>mac and cheese, hot dogs, grilled cheese</t>
  </si>
  <si>
    <t>mostly green!</t>
  </si>
  <si>
    <t>my ideal diet would be to be a vegetarian; however, considering my highly active lifestyle island strength requirement i need as much "real" protein i can get.</t>
  </si>
  <si>
    <t>steak, asparagus and potatoes, homemade chicken alfredo, mexican cuisine</t>
  </si>
  <si>
    <t>secretary</t>
  </si>
  <si>
    <t>volleyball</t>
  </si>
  <si>
    <t>mac and cheese, fried chicken, cornbread</t>
  </si>
  <si>
    <t>hunger, boredom</t>
  </si>
  <si>
    <t>Healthy, includes many fruits and vegetables. Probably too many carbs.</t>
  </si>
  <si>
    <t>I eat smaller portions more often</t>
  </si>
  <si>
    <t>banker</t>
  </si>
  <si>
    <t>Greek</t>
  </si>
  <si>
    <t>ham loaf, tuna fish salad, mac and cheese</t>
  </si>
  <si>
    <t>the same as my current diet, maybe less carbs.</t>
  </si>
  <si>
    <t>tacos, spaghetti, grilled cheese</t>
  </si>
  <si>
    <t>registered nurse</t>
  </si>
  <si>
    <t>popcorn, chips, candy, &amp; fries</t>
  </si>
  <si>
    <t>sadness, boredom, &amp; anger</t>
  </si>
  <si>
    <t>At school I eat a lot of pizza or burgers with fries. Occasionally I try to have a salad or a fruit juice with this. I also try to eat more of a home cooked meal with vegetables.</t>
  </si>
  <si>
    <t>Eating more pizza and burgers or fast food.</t>
  </si>
  <si>
    <t>subcontractor</t>
  </si>
  <si>
    <t>chicken soup, perogies, &amp; roast beef</t>
  </si>
  <si>
    <t>a meal that you have cooked yourself without a lot of grease or fat in it.</t>
  </si>
  <si>
    <t>more of a home cooked meal that is not very greasy. also includes more fruits and vegetables.</t>
  </si>
  <si>
    <t>spaghetti, steak, burgers</t>
  </si>
  <si>
    <t>telemarketer</t>
  </si>
  <si>
    <t>chex-mix, wegmans cookies, cheez-its</t>
  </si>
  <si>
    <t>boredom, happiness, distraught</t>
  </si>
  <si>
    <t>lots of pasta and carbs along with lean meats. Also at time some soda and junk food</t>
  </si>
  <si>
    <t>Cereal became an anytime of day food</t>
  </si>
  <si>
    <t>lasagna, meatloaf, pizza</t>
  </si>
  <si>
    <t>good balance between meats, grains, fruits, vegetables, carbs, and dairy products</t>
  </si>
  <si>
    <t>to cut out the junk food and eat more meat and less pasta. also eat more fruits and vegetables</t>
  </si>
  <si>
    <t>lasagna, hamburgers w/ corn, steak</t>
  </si>
  <si>
    <t>nurse</t>
  </si>
  <si>
    <t>wrestling &amp; rowing</t>
  </si>
  <si>
    <t>pizza, ice cream, chips</t>
  </si>
  <si>
    <t>stressed, upset, or just craving a cheat meal</t>
  </si>
  <si>
    <t>My current diet consists of cafeteria food, which isn't necessarily ideal. I try to eat as healthy as possible but I find myself turning to unhealthy food more often than healthy.</t>
  </si>
  <si>
    <t>Transitioning from home-cooked meals to cafeteria food</t>
  </si>
  <si>
    <t>house appraiser</t>
  </si>
  <si>
    <t>tacos, spaghetti, and roast</t>
  </si>
  <si>
    <t>one that is well balanced and consists on main food groups</t>
  </si>
  <si>
    <t>one that consists of a lot of mean and also fruits and vegetables. drink a lot of water as well.</t>
  </si>
  <si>
    <t>steak, chicken, tacos</t>
  </si>
  <si>
    <t>fried chicken. mashed potatoes, mac and cheese</t>
  </si>
  <si>
    <t>they taste better than other food. they are a pick me up. they are easy to make</t>
  </si>
  <si>
    <t>I eat a lot carbs. Protein (meat) is beautiful.</t>
  </si>
  <si>
    <t>I definitely eat less veggies.</t>
  </si>
  <si>
    <t>not sure</t>
  </si>
  <si>
    <t>mac and cheese, mashed potatoes, salmon</t>
  </si>
  <si>
    <t>lots of green and color.</t>
  </si>
  <si>
    <t>i would eat more veggies with a equal balance of carbs and protein. more international flavors would be great.</t>
  </si>
  <si>
    <t>pizza, pasta, burgers</t>
  </si>
  <si>
    <t>office assistant</t>
  </si>
  <si>
    <t>popcorn, chex mix, pizza</t>
  </si>
  <si>
    <t>Healthier than most but not 100% clean.</t>
  </si>
  <si>
    <t>I have started eating a lot healthier.</t>
  </si>
  <si>
    <t>fireman</t>
  </si>
  <si>
    <t>American</t>
  </si>
  <si>
    <t>balance of veggies, white meat, fruits, and grains.</t>
  </si>
  <si>
    <t>no artificial sugars, only natural foods.</t>
  </si>
  <si>
    <t>pizza, salad</t>
  </si>
  <si>
    <t>burger</t>
  </si>
  <si>
    <t>lazy</t>
  </si>
  <si>
    <t>Great</t>
  </si>
  <si>
    <t>Mediocre</t>
  </si>
  <si>
    <t>president of automotive company</t>
  </si>
  <si>
    <t>All</t>
  </si>
  <si>
    <t>organic</t>
  </si>
  <si>
    <t>steak, chicken, pasta</t>
  </si>
  <si>
    <t>stay home</t>
  </si>
  <si>
    <t>pizza, chocolate, and ice cream</t>
  </si>
  <si>
    <t>boredom, sadness and anger</t>
  </si>
  <si>
    <t>My diet is mostly chicken rice and veggies. I mix in fruit between workouts and snacks like power bars and what not.</t>
  </si>
  <si>
    <t>I eat very bad on the weekends.</t>
  </si>
  <si>
    <t>ups driver</t>
  </si>
  <si>
    <t>grilled chicken, pasta, and turkey</t>
  </si>
  <si>
    <t>low carbs and high protein</t>
  </si>
  <si>
    <t>one that maintains my goal weight. but also produces enough daily energy.</t>
  </si>
  <si>
    <t>fries, chips, fried chicken, pizza, grapes</t>
  </si>
  <si>
    <t>boredom, sadness</t>
  </si>
  <si>
    <t>65 and out</t>
  </si>
  <si>
    <t>Nan</t>
  </si>
  <si>
    <t>hvac professional</t>
  </si>
  <si>
    <t>Sub sandwiches</t>
  </si>
  <si>
    <t>chicken, pizza, cherry tomatoes</t>
  </si>
  <si>
    <t>grilled, natural ingredients, and no carbonated beverages</t>
  </si>
  <si>
    <t>blend of instant gratification and healthy choices sourced sustainably</t>
  </si>
  <si>
    <t>pizza, steak, spaghetti</t>
  </si>
  <si>
    <t>counseling, teaching, geologist, psychic</t>
  </si>
  <si>
    <t>peanut butter sandwich, pretzels, garlic bread</t>
  </si>
  <si>
    <t>stress, anger and boredom</t>
  </si>
  <si>
    <t>Very healthy and clean. A lot of protein and vegetables</t>
  </si>
  <si>
    <t>I eat a lot more healthier</t>
  </si>
  <si>
    <t>sergeant correctional officer</t>
  </si>
  <si>
    <t>chicken alfredo</t>
  </si>
  <si>
    <t>high protein and vegetables</t>
  </si>
  <si>
    <t>clean diet. high protein intake.</t>
  </si>
  <si>
    <t>chips, dip, fries, pizza</t>
  </si>
  <si>
    <t>bored, stress</t>
  </si>
  <si>
    <t>Whatever the dining hall is serving. When i am hungry i look for something filling more than healthy.</t>
  </si>
  <si>
    <t>When i eat has changed a lot. I have to eat at a certain time everyday or the dining hall wont have food.</t>
  </si>
  <si>
    <t>union worker</t>
  </si>
  <si>
    <t>steak and cheesy potatoes</t>
  </si>
  <si>
    <t>the different colors of the rainbow. protein, fruit, veggies</t>
  </si>
  <si>
    <t>my ideal diet is to eat less fast food in a week. also to add something healthy like salad to every meal or to have a salad for a meal.</t>
  </si>
  <si>
    <t>mac n cheese, steak, potatos</t>
  </si>
  <si>
    <t>factory worker</t>
  </si>
  <si>
    <t>pizza, ice cream, chicken wings</t>
  </si>
  <si>
    <t>i usually only eat comfort foods when i am bored. i will also eat them when i am happy to celebrate and then when i am sad to comfort me.</t>
  </si>
  <si>
    <t>I usually eat very healthy. I incorporate fresh fruits and vegetables into every meal.</t>
  </si>
  <si>
    <t>I have begun to eat more fruits and vegetables because I have been more aware of my physique.</t>
  </si>
  <si>
    <t>salesman</t>
  </si>
  <si>
    <t>meatloaf</t>
  </si>
  <si>
    <t>low protein and carbs and high in vegetables and fruits.</t>
  </si>
  <si>
    <t>my ideal diet is to cut back on my meat intake and substitute it for other protein sources such as fish or tuna.</t>
  </si>
  <si>
    <t>chicken, beef, steak</t>
  </si>
  <si>
    <t>pizza chocolate chips bagels ice capps</t>
  </si>
  <si>
    <t>just cause</t>
  </si>
  <si>
    <t>I eat very healthy on a daily basis</t>
  </si>
  <si>
    <t>Really paid more attention to what I eat cause it is easy to gain</t>
  </si>
  <si>
    <t>owns his business</t>
  </si>
  <si>
    <t>Wraps</t>
  </si>
  <si>
    <t>pizza pasta and quesadillas</t>
  </si>
  <si>
    <t>chicken and broccoli</t>
  </si>
  <si>
    <t>fruits and vegetables, wheat bread, peanut butter, protein bars, protein shakes</t>
  </si>
  <si>
    <t>chicken, pizza, stuffed shells</t>
  </si>
  <si>
    <t>sales</t>
  </si>
  <si>
    <t>chocolate, ice cream, pasta</t>
  </si>
  <si>
    <t>stress, boredom, sadness</t>
  </si>
  <si>
    <t>For breakfast I have oatmeal. For lunch I have a sandwich and fruit. For dinner I usually have a piece of meat, rice or pasta, and a vegetable.</t>
  </si>
  <si>
    <t>More easy meals like pasta.</t>
  </si>
  <si>
    <t>fruit, vegetables, and protein</t>
  </si>
  <si>
    <t>ideally my diet would be similar to what i eat now. if i wasn't on a college budget i could spend more money on nicer meat and vegetables which would make my meals a lot better.</t>
  </si>
  <si>
    <t>steak, noodles, edemame</t>
  </si>
  <si>
    <t>elementary school principal</t>
  </si>
  <si>
    <t>skiing</t>
  </si>
  <si>
    <t>mac n cheese. chips and salsa. ice cream.</t>
  </si>
  <si>
    <t>boredom. celebration.</t>
  </si>
  <si>
    <t>Simple breakfast of cereal or yogurt. Lunch is something like a deli meat sandwich. Dinner is a full meal. Veggies meat and starch.</t>
  </si>
  <si>
    <t>More snacking</t>
  </si>
  <si>
    <t>insurance</t>
  </si>
  <si>
    <t>mac and cheese</t>
  </si>
  <si>
    <t>proper serving sizes of almost anything</t>
  </si>
  <si>
    <t>less cheese than i eat.</t>
  </si>
  <si>
    <t>steak and veggies. chicken and rice. stirfry.</t>
  </si>
  <si>
    <t>real estate agent</t>
  </si>
  <si>
    <t>peanut butter, desserts, pretzels.</t>
  </si>
  <si>
    <t>sadness, boredom, lonely.</t>
  </si>
  <si>
    <t>My diet consists of fruits, vegetables, grains, dairy, and proteins.</t>
  </si>
  <si>
    <t>At first I ate less but now that I'm in season playing a sport I eat more.</t>
  </si>
  <si>
    <t>construction management</t>
  </si>
  <si>
    <t>lasagna</t>
  </si>
  <si>
    <t>half the plate fruit and vegetables. other half grains and protein. then a little dairy.</t>
  </si>
  <si>
    <t>the way i eat now i think is pretty good.</t>
  </si>
  <si>
    <t>lasagna, steak, chili</t>
  </si>
  <si>
    <t>x-ray tech</t>
  </si>
  <si>
    <t>water polo and running</t>
  </si>
  <si>
    <t>macaroons, truffles, peanut butter n chocolate ice cream</t>
  </si>
  <si>
    <t>i do not really eat "comfort food" but i guess sadness, special occasions, and anxiety</t>
  </si>
  <si>
    <t>My diet is pretty healthy and consists of chicken, turkey, and veggies. I rarely eat unhealthy food or fast food.</t>
  </si>
  <si>
    <t>I have gotten healthier with my eating habits. As a result my parents starting eating healthier too, even though I do not live with them.</t>
  </si>
  <si>
    <t>dead beat</t>
  </si>
  <si>
    <t>chocolate</t>
  </si>
  <si>
    <t>chicken, veggies, fruit, water</t>
  </si>
  <si>
    <t>my ideal diet would be to add more fruits and veggies. also, to go to the gym more but school gets in the way.</t>
  </si>
  <si>
    <t>i would say "lets go out"</t>
  </si>
  <si>
    <t>respiratory therapist</t>
  </si>
  <si>
    <t>ice cream, cookies, ice cream</t>
  </si>
  <si>
    <t>I try to eat as healthy as possible. 3 meals a day that are well-balanced.</t>
  </si>
  <si>
    <t>As an athlete it is important to fuel my body with important foods only.</t>
  </si>
  <si>
    <t>police force</t>
  </si>
  <si>
    <t>pizza, pasta, chicken</t>
  </si>
  <si>
    <t>high protein, low fat, low carbs and sugar</t>
  </si>
  <si>
    <t>high protein, low fat</t>
  </si>
  <si>
    <t>pasta, chicken, vegetables</t>
  </si>
  <si>
    <t>legal assistant</t>
  </si>
  <si>
    <t>carrots and ranch, pretzels, dark chocolate</t>
  </si>
  <si>
    <t>sadness</t>
  </si>
  <si>
    <t>High in protein, fruits, and veggies. Low in fats.</t>
  </si>
  <si>
    <t>vp of gnc</t>
  </si>
  <si>
    <t>chicken tenders, pasta, mac cheese</t>
  </si>
  <si>
    <t>high protein, fruit, veggies, low carbs and fat</t>
  </si>
  <si>
    <t>my ideal diet is my diet.</t>
  </si>
  <si>
    <t>chicken and pasta, homemade pizza, lasagna</t>
  </si>
  <si>
    <t>dietitian</t>
  </si>
  <si>
    <t>rowing</t>
  </si>
  <si>
    <t>cookies, nutella, ice cream, coffee, fruit</t>
  </si>
  <si>
    <t>boredom, happiness, sadness</t>
  </si>
  <si>
    <t>I eat fruit and vegetables with every meal. I only drink water, no soda. I tend to stay away from greasy food.</t>
  </si>
  <si>
    <t>I ate more junk food, but also more fruit.</t>
  </si>
  <si>
    <t>owner of new york lunch</t>
  </si>
  <si>
    <t>Chinese cuisine (General Tso's)</t>
  </si>
  <si>
    <t>chicken stir fry, spaghetti, chicken parmesan</t>
  </si>
  <si>
    <t>meal prepped foods with food from each section on the food pyramid.</t>
  </si>
  <si>
    <t>i want to eliminate all the junk food i ate. besides that, i want to keep my diet the same.</t>
  </si>
  <si>
    <t>1. pasta 2. spaghetti 3. chicken and rice</t>
  </si>
  <si>
    <t>cna</t>
  </si>
  <si>
    <t>I don't follow a diet, I eat whatever I want</t>
  </si>
  <si>
    <t>I snack more, having fewer full meals</t>
  </si>
  <si>
    <t>mac and cheese, chicken nuggets</t>
  </si>
  <si>
    <t>vegetables</t>
  </si>
  <si>
    <t>no, diet</t>
  </si>
  <si>
    <t>lasagna, steak, pasta</t>
  </si>
  <si>
    <t>periodontist</t>
  </si>
  <si>
    <t>chocolate, popcorn, icecream</t>
  </si>
  <si>
    <t>My current diet usually includes at least one serving of vegetables per day, and I usually am eating fruits and whole grain things.</t>
  </si>
  <si>
    <t>I eat more fried food, such as french fries.</t>
  </si>
  <si>
    <t>milk for a drink, meat, a grain, vegetable, fruit for dinner</t>
  </si>
  <si>
    <t>my ideal diet is my mom's home cooking. it's always healthy and organic.</t>
  </si>
  <si>
    <t>mac and cheese, pizza, chicken</t>
  </si>
  <si>
    <t>business</t>
  </si>
  <si>
    <t>ice cream, cake, mozzarella sticks, pierogies</t>
  </si>
  <si>
    <t>I typically try to eat healthy but being away at school makes it harder. I try to avoid junk food as well and trying to only eat it on the weekends.</t>
  </si>
  <si>
    <t>I eat a lot less than I did at home but find myself snacking more than actual meals.</t>
  </si>
  <si>
    <t>truck driver</t>
  </si>
  <si>
    <t>mac cheese, chicken nuggets</t>
  </si>
  <si>
    <t>it has protein, vegetables and some carbs</t>
  </si>
  <si>
    <t>i would like to get more protein in me. i would also like to eat healthier more consistently rather than here and there.</t>
  </si>
  <si>
    <t>lasagna, pizza, pasta</t>
  </si>
  <si>
    <t>project manager</t>
  </si>
  <si>
    <t>recreational basketball, equestrian team</t>
  </si>
  <si>
    <t>144 lbs</t>
  </si>
  <si>
    <t>chips, mac and cheese, pizza, french fries</t>
  </si>
  <si>
    <t>stress, sadness, bored</t>
  </si>
  <si>
    <t>My current diet is balanced and includes food from all the food groups.</t>
  </si>
  <si>
    <t>I don't eat as healthy because there aren't as many healthy options at the dining hall.</t>
  </si>
  <si>
    <t>pasta, pizza, meatballs</t>
  </si>
  <si>
    <t>balanced between protein, veggies, and carbs</t>
  </si>
  <si>
    <t>my ideal diet is a diet that makes me feel good but also allows me to eat junk food once in a while.</t>
  </si>
  <si>
    <t>pasta, chicken parm, tacos</t>
  </si>
  <si>
    <t>school teacher</t>
  </si>
  <si>
    <t>pizza, burritos, slim jims</t>
  </si>
  <si>
    <t>boredom, stress, and it tastes good</t>
  </si>
  <si>
    <t>I am not vegetarian. I love red meat like steak and salami. I try to limit the amount of carbs I eat</t>
  </si>
  <si>
    <t>Freshman year I did not watch my diet at all and really let myself go. I ate pizza and fries for almost every meal. Summer following freshman year I knew I needed to stop doing that so I cut out as many refined carbs as I could and try to eat healthier portions.</t>
  </si>
  <si>
    <t>sales manager</t>
  </si>
  <si>
    <t>steak, garlic and butter noodles, schnitzel</t>
  </si>
  <si>
    <t>well portioned meat, veggies, and fruits. water instead of a sugary drink like pop.</t>
  </si>
  <si>
    <t>my ideal diet would be cutting out red meats and sticking to leaner meats like turkey or chicken. also keeping refined carbs out of my diet would be ideal.</t>
  </si>
  <si>
    <t>steak, pasta, burgers</t>
  </si>
  <si>
    <t>broccoli, spaghetti squash, quinoa, and grilled chicken</t>
  </si>
  <si>
    <t>bad day, bored, sadness</t>
  </si>
  <si>
    <t>Healthy and light</t>
  </si>
  <si>
    <t>I don't eat as often</t>
  </si>
  <si>
    <t>retired - bus driver</t>
  </si>
  <si>
    <t>pizza and spaghetti</t>
  </si>
  <si>
    <t>a vegetable, a protein, and a fruit</t>
  </si>
  <si>
    <t>healthy and light</t>
  </si>
  <si>
    <t>pizza, italian, anything chicken related</t>
  </si>
  <si>
    <t>stay-at-home mom</t>
  </si>
  <si>
    <t>rec volleyball</t>
  </si>
  <si>
    <t>chocolate, ice cream, cookie dough</t>
  </si>
  <si>
    <t>boredom, being in your period, and long bus rides for softball</t>
  </si>
  <si>
    <t>My meals consist of a vegetable, a meat and usually a carbohydrate. I eat a lot of fruit and snack in between meals on little things.</t>
  </si>
  <si>
    <t>I tend to snack more and have smaller meals.</t>
  </si>
  <si>
    <t>transportation</t>
  </si>
  <si>
    <t>a balanced meal with a protein, carbohydrate and a vegetable.</t>
  </si>
  <si>
    <t>i would like to eat less carbohydrates, such as pasta and breads. i wish i knew how to incorporate healthier alternatives to the foods i eat.</t>
  </si>
  <si>
    <t>spaghetti, steak, or chicken</t>
  </si>
  <si>
    <t>social services</t>
  </si>
  <si>
    <t>pizza, pretzels, fruit snacks, deli sandwich</t>
  </si>
  <si>
    <t>boredom, anger, happy</t>
  </si>
  <si>
    <t>I eat somewhat healthy. The food at egan is not the best.</t>
  </si>
  <si>
    <t>I eat a lot less and more junk food.</t>
  </si>
  <si>
    <t>police officer</t>
  </si>
  <si>
    <t>Lean</t>
  </si>
  <si>
    <t>pizza mac n cheese pasta</t>
  </si>
  <si>
    <t>salad</t>
  </si>
  <si>
    <t>i would like to consume a lot more meat and protein. i want to consume more fruit.</t>
  </si>
  <si>
    <t>runs a daycare</t>
  </si>
  <si>
    <t>chips, ice cream</t>
  </si>
  <si>
    <t>I have a diet of meats and other high protein foods.</t>
  </si>
  <si>
    <t>I stopped drinking soda and only drink water now</t>
  </si>
  <si>
    <t>risk manager</t>
  </si>
  <si>
    <t>protein source, vegetables, fruits, whole grains</t>
  </si>
  <si>
    <t>a balanced diet with each food group. getting enough protein and carbohydrates.</t>
  </si>
  <si>
    <t>chipotle, chick fil a, chicken and rice</t>
  </si>
  <si>
    <t>customer service</t>
  </si>
  <si>
    <t>baseball</t>
  </si>
  <si>
    <t>retire</t>
  </si>
  <si>
    <t>rice and chicken, sea food</t>
  </si>
  <si>
    <t>mac and cheese, potato soup, ice cream, chips and cheese</t>
  </si>
  <si>
    <t>sadness, stressed, boredom</t>
  </si>
  <si>
    <t>I normally eat a salad every day. I try to get at least every food group into my diet</t>
  </si>
  <si>
    <t>I do not eat as many fruits and vegetables as I normally would as being home even though i do eat them still</t>
  </si>
  <si>
    <t>car salesman</t>
  </si>
  <si>
    <t>salad, chicken, pizza</t>
  </si>
  <si>
    <t>grilled meat, fruit, vegetable, and some grains</t>
  </si>
  <si>
    <t>eating all fruits and vegetables. staying away from all the unhealthy foods.</t>
  </si>
  <si>
    <t>chicken, spaghetti, hamburgers</t>
  </si>
  <si>
    <t>rn</t>
  </si>
  <si>
    <t>i danced in high school</t>
  </si>
  <si>
    <t>chocolate, pizza, and mashed potatoes</t>
  </si>
  <si>
    <t>boredom and stress</t>
  </si>
  <si>
    <t>Current diet is rather poor. I eat a lot of chicken and carbs. I also tend to eat a lot of desserts.</t>
  </si>
  <si>
    <t>I eat less healthy breakfast now, usually just grab something quick like a granola bar.</t>
  </si>
  <si>
    <t>dairy farmer</t>
  </si>
  <si>
    <t>pizza, mashed potatoes, chocolate chip cookies</t>
  </si>
  <si>
    <t>a plate that has a variety of colors not just one color</t>
  </si>
  <si>
    <t>my idea diet would consist of eating more balanced diet consisting of fruits, vegetables, and meat. i would like to not eat so much unhealthy junk food/desserts.</t>
  </si>
  <si>
    <t>chicken, steak, pizza</t>
  </si>
  <si>
    <t>program director</t>
  </si>
  <si>
    <t>horseback riding</t>
  </si>
  <si>
    <t>pizza cookies steak</t>
  </si>
  <si>
    <t>boredom comfort hunger</t>
  </si>
  <si>
    <t>Meat carbs and candy</t>
  </si>
  <si>
    <t>Expansion of eating variety</t>
  </si>
  <si>
    <t>pizza and wings</t>
  </si>
  <si>
    <t>meat and potatoes</t>
  </si>
  <si>
    <t>meat carbs and candy</t>
  </si>
  <si>
    <t>steak, pizza, haddock</t>
  </si>
  <si>
    <t>programs coordinator</t>
  </si>
  <si>
    <t>chocolate, fruit, and ice cream</t>
  </si>
  <si>
    <t>At school its hard but usually a granola bar and fruit for breakfast, a wrap for dinner or lunch, and then veggies and hummus.</t>
  </si>
  <si>
    <t>Not going to Egan every meal maybe once a day</t>
  </si>
  <si>
    <t>Japanese</t>
  </si>
  <si>
    <t>tacos, pizza, chicken wing dip</t>
  </si>
  <si>
    <t>good portions of fruit, protein, veggies and carbs</t>
  </si>
  <si>
    <t>to eat moderations of every food group each day and no processed food</t>
  </si>
  <si>
    <t>mexican chicken, hibachi chicken and rice, steak</t>
  </si>
  <si>
    <t>competitive skiing</t>
  </si>
  <si>
    <t>chips sweets popcorn</t>
  </si>
  <si>
    <t>No diet. I eat what makes me feel good</t>
  </si>
  <si>
    <t>More coffee less water</t>
  </si>
  <si>
    <t>contract negotiations</t>
  </si>
  <si>
    <t>sloppy joes</t>
  </si>
  <si>
    <t>all food groups</t>
  </si>
  <si>
    <t>whatever makes me feel good. doesn't cost a fortune.</t>
  </si>
  <si>
    <t>chicken and vegetables, roast beef, pasta</t>
  </si>
  <si>
    <t>rowing, running, and cycling</t>
  </si>
  <si>
    <t>cookies, burgers, chicken noodle soup, ice cream</t>
  </si>
  <si>
    <t>happiness, hunger, sadness</t>
  </si>
  <si>
    <t>If there is berries I will eat them. Eat any kind of pasta. Hate cooked vegetables</t>
  </si>
  <si>
    <t>Less fruits and veggies</t>
  </si>
  <si>
    <t>spaghetti and meatballs, steak, and burgers</t>
  </si>
  <si>
    <t>all of the food groups(carbs, veggies, fruits,etc)</t>
  </si>
  <si>
    <t>more fruits and veggies. less carbs</t>
  </si>
  <si>
    <t>salad, pasta, and ice cream</t>
  </si>
  <si>
    <t>legal secretary</t>
  </si>
  <si>
    <t>cake, french fries, chicken nuggets</t>
  </si>
  <si>
    <t>I eat fruits, dairy and carbs</t>
  </si>
  <si>
    <t>Convenience food</t>
  </si>
  <si>
    <t>chicken fingers, pasta, pizza</t>
  </si>
  <si>
    <t>all elements of food pyramid</t>
  </si>
  <si>
    <t>a colorful diet</t>
  </si>
  <si>
    <t>steak, mashed potatoes, vegetables</t>
  </si>
  <si>
    <t>softball and basketball</t>
  </si>
  <si>
    <t>pizza, ice cream, cookies</t>
  </si>
  <si>
    <t>I eat two-three meals per day. Always eat a breakfast.</t>
  </si>
  <si>
    <t>Food is not as healthy.</t>
  </si>
  <si>
    <t>works for kirila fire</t>
  </si>
  <si>
    <t>spaghetti and tacos</t>
  </si>
  <si>
    <t>lots of colors</t>
  </si>
  <si>
    <t>a good breakfast. a healthy lunch and dinner.</t>
  </si>
  <si>
    <t>pizza, tacos, pasta</t>
  </si>
  <si>
    <t>works in loans department in first national bank</t>
  </si>
  <si>
    <t>mashed potatoes, pasta</t>
  </si>
  <si>
    <t>boredom, sadness, or with friends</t>
  </si>
  <si>
    <t>I eat healthy as well as unhealthy. I try to keep a balanced diet but often eat junk food with friends.</t>
  </si>
  <si>
    <t>Eating at Egan or the laker has definitely made me gain weight because every time I go home and eat I lose weight.</t>
  </si>
  <si>
    <t>realtor</t>
  </si>
  <si>
    <t>Any type of Colombian cuisine</t>
  </si>
  <si>
    <t>spaghetti or chicken panini sandwich</t>
  </si>
  <si>
    <t>has fruits vegetables and or some type of meat</t>
  </si>
  <si>
    <t>delicious but also very healthy for you. low in carbs but does not delete carbs all together.</t>
  </si>
  <si>
    <t>spaghetti con chorizo, carne asada, salmon</t>
  </si>
  <si>
    <t>janitor</t>
  </si>
  <si>
    <t>marching band</t>
  </si>
  <si>
    <t>pasta dishes, cheesecake, pancakes</t>
  </si>
  <si>
    <t>sadness, loneliness, boredom</t>
  </si>
  <si>
    <t>I eat a paleo based diet high in protein and low in fat. I stay away from processed foods as much as I can.</t>
  </si>
  <si>
    <t>Huge changes have occurred. I eat far healthier, less processed food, less dense carbohydrates and way more vegetables and fruits.</t>
  </si>
  <si>
    <t>solar engineering</t>
  </si>
  <si>
    <t>Mexican cuisine</t>
  </si>
  <si>
    <t>spaghetti and pop-tarts</t>
  </si>
  <si>
    <t>mostly vegetables and plenty of lean protein and healthy fats to keep you full</t>
  </si>
  <si>
    <t>staying away from processed foods completely and incorporating more plant proteins opposed to meat proteins would be ideals.</t>
  </si>
  <si>
    <t>stuffed chicken breasts, spagetti carbonara, breakfast for dinner</t>
  </si>
  <si>
    <t>yoga instructor</t>
  </si>
  <si>
    <t>collegiate water polo</t>
  </si>
  <si>
    <t>ice cream, pizza, cookies</t>
  </si>
  <si>
    <t>mostly stress</t>
  </si>
  <si>
    <t>I try to eat something light for breakfast like cereal or an apple. For lunch I eat sandwiches or pasta also something somewhat light and I eat however much I'm hungry for at dinner. Sometimes I try to be healthy with a salad or something and then I get dessert</t>
  </si>
  <si>
    <t>I eat way too often and way too much x</t>
  </si>
  <si>
    <t>pasta, breakfast for dinner, pizza</t>
  </si>
  <si>
    <t>lots of greens, meat and water</t>
  </si>
  <si>
    <t>healthy smoothies for breakfast, healthy sandwich for lunch. for dinner, something wholesome and also healthy. then a light dessert.</t>
  </si>
  <si>
    <t>none right now</t>
  </si>
  <si>
    <t>chinese food, moes, sponge candy, homemade lasagne</t>
  </si>
  <si>
    <t>Eat fruits and vegetables daily and with almost every meal. Diet mostly consists of meat as well.</t>
  </si>
  <si>
    <t>Less snacking</t>
  </si>
  <si>
    <t>service technician</t>
  </si>
  <si>
    <t>Chinese food</t>
  </si>
  <si>
    <t>peanut butter and jelly, celery and peanut butter, hot pockets</t>
  </si>
  <si>
    <t>small portion of meat with majority fruits or vegetables</t>
  </si>
  <si>
    <t>more organic food. want to try and add more seafood into my diet.</t>
  </si>
  <si>
    <t>pizza, chicken and rice and pasta</t>
  </si>
  <si>
    <t>sales manager at business first</t>
  </si>
  <si>
    <t>volleyball, lacrosse</t>
  </si>
  <si>
    <t>pizza, pasta, mac and cheese</t>
  </si>
  <si>
    <t>when i am sad or craving</t>
  </si>
  <si>
    <t>I try to eat healthy but sometimes drink soda pop and I enjoy desserts. harder to eat healthy when I am at school.</t>
  </si>
  <si>
    <t>Less healthy because of less options, money and time.</t>
  </si>
  <si>
    <t>Mac and cheese</t>
  </si>
  <si>
    <t>lots of variety and veggies</t>
  </si>
  <si>
    <t>eating healthy with lots of water and natural foods.</t>
  </si>
  <si>
    <t>pasta, pizza, and chicken</t>
  </si>
  <si>
    <t>principal</t>
  </si>
  <si>
    <t>little debbie snacks, donuts, pizza</t>
  </si>
  <si>
    <t>High protein and high carbs with fruits and vegetables as needed</t>
  </si>
  <si>
    <t>Willingly eating vegetables</t>
  </si>
  <si>
    <t>handyman</t>
  </si>
  <si>
    <t>quesadilla, chocolate, steak</t>
  </si>
  <si>
    <t>high protein, high carbs , vegetables</t>
  </si>
  <si>
    <t>same as current diet</t>
  </si>
  <si>
    <t>burritos, pasta, chicken</t>
  </si>
  <si>
    <t>home cleaner</t>
  </si>
  <si>
    <t>carrots, plantain chips, almonds, popcorn</t>
  </si>
  <si>
    <t>stress, boredom, college as whole</t>
  </si>
  <si>
    <t>I currently eat a lot of salad, but do not eat 3 times a day nor eat breakfast</t>
  </si>
  <si>
    <t>I have been eating healthier especially vegetables and proteinous food</t>
  </si>
  <si>
    <t>cross-guard</t>
  </si>
  <si>
    <t>Authentic Chinese and Vietnamese food</t>
  </si>
  <si>
    <t>jollof rice, bread, pasta</t>
  </si>
  <si>
    <t>healthy meal for me is a food rich in protein, fiber, some sort of carbohydrates</t>
  </si>
  <si>
    <t>it would be a vegetarian diet without any red meat</t>
  </si>
  <si>
    <t>rice with vegetables, chicken with pasta, salad</t>
  </si>
  <si>
    <t>a teacher</t>
  </si>
  <si>
    <t>chips, ice cream, fruit snacks</t>
  </si>
  <si>
    <t>I used to eat whatever but since i've come to college i try to eat fruits and vegetables everyday. I also avoid fried foods.</t>
  </si>
  <si>
    <t>I eat healthier all around</t>
  </si>
  <si>
    <t>Italian and chinese</t>
  </si>
  <si>
    <t>chinese food, pizza, chicken adobo</t>
  </si>
  <si>
    <t>half a plate of protein, quarter of a plate of carbs and the other quarter fruits or veggies.</t>
  </si>
  <si>
    <t>my ideal diet would be no processed food or fried food. also, very low in excess carbs and high in protein.</t>
  </si>
  <si>
    <t>any chinese food, pasta, burgers</t>
  </si>
  <si>
    <t>fotball</t>
  </si>
  <si>
    <t>macaroni and cheese, chicken noodle soup, pizza</t>
  </si>
  <si>
    <t>I eat very basic foods like pizza and pasta. I don't try many new things.</t>
  </si>
  <si>
    <t>Home cooked meals and a lot more difficult to have at college. It's typically quick, on the go foods.</t>
  </si>
  <si>
    <t>pasta, chicken, pizza</t>
  </si>
  <si>
    <t>very colorful and smaller portions of the unhealthy food with larger portions of vegetables</t>
  </si>
  <si>
    <t>ideally i would eat more fruits and vegetables in my diet along with some junk food.</t>
  </si>
  <si>
    <t>crew</t>
  </si>
  <si>
    <t>chocolate, chips, ice cream, french fries, pizza</t>
  </si>
  <si>
    <t>stress, sadness, boredom</t>
  </si>
  <si>
    <t>My diet consists of high levels of meats with some vegetables. Coexisting with varying levels of sugars</t>
  </si>
  <si>
    <t>I have increased the amounts of vegetables I eat due to the unhealthy options in our dining halls</t>
  </si>
  <si>
    <t>Barbecue</t>
  </si>
  <si>
    <t>steak, chicken tenders, pizza</t>
  </si>
  <si>
    <t>chicken salad with pita chips</t>
  </si>
  <si>
    <t>a balance between meats and vegetables with less sugar</t>
  </si>
  <si>
    <t>chicken, pork chops, steak</t>
  </si>
  <si>
    <t>customer service representative</t>
  </si>
  <si>
    <t>football, basketball, volleyball, golf</t>
  </si>
  <si>
    <t>mac and cheese, lasagna, chinese food</t>
  </si>
  <si>
    <t>Very poor. Heavy carb consumption.</t>
  </si>
  <si>
    <t>I eat a lot of carbs and eat much more frequently</t>
  </si>
  <si>
    <t>senior manager</t>
  </si>
  <si>
    <t>spaghetti, italian potato soup</t>
  </si>
  <si>
    <t>fruits, vegetables, meat</t>
  </si>
  <si>
    <t>a lot of fruits and veggies. meat and bread. water, because hydration is important kids</t>
  </si>
  <si>
    <t>salmon, hamburger surprise, italian potato soup</t>
  </si>
  <si>
    <t>stay at home mother</t>
  </si>
  <si>
    <t>candy, chinese, mcdonalds</t>
  </si>
  <si>
    <t>laziness and hungover</t>
  </si>
  <si>
    <t>Complete diet. protein vegetables and carbs</t>
  </si>
  <si>
    <t>I eat whatever is offered at egan or at the laker</t>
  </si>
  <si>
    <t>information systems architect</t>
  </si>
  <si>
    <t>Lebanese or greek</t>
  </si>
  <si>
    <t>steak, spaghetti, salmon</t>
  </si>
  <si>
    <t>steak or salmon with broccoli or asparagus and brown rice or quinoa</t>
  </si>
  <si>
    <t>high protein with lots of vegetables and fruit</t>
  </si>
  <si>
    <t>salmon, steak, spaghetti squash</t>
  </si>
  <si>
    <t>hockey, soccer, golf</t>
  </si>
  <si>
    <t>doritos, mac and cheese, ice cream</t>
  </si>
  <si>
    <t>boredom, hunger, snacking.</t>
  </si>
  <si>
    <t>I eat usually 2 times a day, either breakfast and dinner or lunch and dinner. I feel that is enough for me.</t>
  </si>
  <si>
    <t>Food is readily available so I don't have to cook so it's easier to eat a lot.</t>
  </si>
  <si>
    <t>supervisor</t>
  </si>
  <si>
    <t>macaroni and cheese</t>
  </si>
  <si>
    <t>a balance of meat and vegetables</t>
  </si>
  <si>
    <t>i like the diet i have now. i could eat 3 times a day but i feel healthy as is.</t>
  </si>
  <si>
    <t>treasurer</t>
  </si>
  <si>
    <t>ice cream, cake, pop, pizza, and milkshakes.</t>
  </si>
  <si>
    <t>happiness, sadness, celebration.</t>
  </si>
  <si>
    <t>Currently whatever Egan has at the moment.</t>
  </si>
  <si>
    <t>I've eaten more fruits and vegetables. Started eating seafood.</t>
  </si>
  <si>
    <t>delivery man for frito lay</t>
  </si>
  <si>
    <t>modest proportions of many different food groups.</t>
  </si>
  <si>
    <t>variety of fruits, vegetables, and meats in healthy proportion.</t>
  </si>
  <si>
    <t>pizza, chicken, pasta</t>
  </si>
  <si>
    <t>special ed teacher</t>
  </si>
  <si>
    <t>mac and cheese, pizza, ice cream and french fries</t>
  </si>
  <si>
    <t>boredom, anger and just being hungry in general.</t>
  </si>
  <si>
    <t>I try to maintain a healthy diet. I always try to eat foods that are beneficial to my health and that will impact me in the long run.</t>
  </si>
  <si>
    <t>Coming to college I definitely have tried to change my eating habits in order to maintain my weight and be more healthy.</t>
  </si>
  <si>
    <t>chicken parm, spaghetti, and grilled cheese</t>
  </si>
  <si>
    <t>it combines a protein with other elements of the diet such as vegetables and other items that support the body.</t>
  </si>
  <si>
    <t>i want to aim to eat foods that are healthy and nutritious. since i workout a lot, i want to eat foods that will replenish the nutrients my body needs in order to function.</t>
  </si>
  <si>
    <t>chicken parm, baked ziti, shrimp alfredo</t>
  </si>
  <si>
    <t>soup, pasta, cake</t>
  </si>
  <si>
    <t>depression, comfort, accessibility</t>
  </si>
  <si>
    <t>Somewhat unhealthy. This is due to my hectic work and school schedule.</t>
  </si>
  <si>
    <t>When I was on campus (which I am not anymore) I ate way more fruits and vegetables since I had easy access to them.</t>
  </si>
  <si>
    <t>chicken parmigiana, wedding soup, pasta</t>
  </si>
  <si>
    <t>well balanced with protein, fruits, vegetables, starch, etc.</t>
  </si>
  <si>
    <t>my ideal diet would be one that is well balanced. it would include lots of fruits and vegetables.</t>
  </si>
  <si>
    <t>chicken parmigiana, pasta, wedding soup</t>
  </si>
  <si>
    <t>mac &amp; cheese, frosted brownies, chicken nugs</t>
  </si>
  <si>
    <t>they are yummy, my boyfriend sometimes makes me sad, boredom</t>
  </si>
  <si>
    <t>I drink a lot of lemon water, and milk. i also eat ice cream frequently after dinner. but i also eat lots of fruits and veggies</t>
  </si>
  <si>
    <t>Eat more salads</t>
  </si>
  <si>
    <t>chicken, macaroni &amp; cheese, cheesy potatoes</t>
  </si>
  <si>
    <t>lean meat, fresh fruits &amp; veggies</t>
  </si>
  <si>
    <t>ideal diet would be less sweets and carbohydrates.</t>
  </si>
  <si>
    <t>chicken alfredo, chicken parmesan, spaghetti</t>
  </si>
  <si>
    <t>certified accountant</t>
  </si>
  <si>
    <t>watermelon, grapes, ice cream</t>
  </si>
  <si>
    <t>sad, bored, excited</t>
  </si>
  <si>
    <t>I typically eat very healthy. i consume fruits and vegetables in about every meal.</t>
  </si>
  <si>
    <t>I consume a lot more grapefruit since I've come to college. The meals here are also more greasy than I am used to.</t>
  </si>
  <si>
    <t>beacon light</t>
  </si>
  <si>
    <t>spaghetti, tuna noodle casserole, italian sausage</t>
  </si>
  <si>
    <t>water, fruits, vegetables, protein, carbs</t>
  </si>
  <si>
    <t>although i don't eat junk food very often, i would love not to have those days where i eat a lot.</t>
  </si>
  <si>
    <t>spaghetti, steak, lasagna</t>
  </si>
  <si>
    <t>nothing</t>
  </si>
  <si>
    <t>volleyball, track</t>
  </si>
  <si>
    <t>macaroni and cheese, stuffed peppers, hamburgers, french fries</t>
  </si>
  <si>
    <t>boredom, stress, mood swings</t>
  </si>
  <si>
    <t>At this time it is very touch and go. Some days I live on sandwiches and ice cream while other days I eat lots of fruits and vegetables.</t>
  </si>
  <si>
    <t>I eat a lot more carbs than I did when I lived at home.</t>
  </si>
  <si>
    <t>Sushi</t>
  </si>
  <si>
    <t>chicken nuggets, macaroni and cheese</t>
  </si>
  <si>
    <t>more vegetables and fruits as opposed to meat and bread/potatoes</t>
  </si>
  <si>
    <t>if at all possible, i would like to be able to eat a lot healthier. i would like to eat more fruits and vegetables with the hope of eventually going vegetarian.</t>
  </si>
  <si>
    <t>social worker</t>
  </si>
  <si>
    <t>pizza, mashed potatoes, spaghetti</t>
  </si>
  <si>
    <t>anger, sadness</t>
  </si>
  <si>
    <t>A very healthy diet. Avoiding junk foods, and any white breads.</t>
  </si>
  <si>
    <t>Avoiding "easy options" such as junk foods</t>
  </si>
  <si>
    <t>mechanical engineer</t>
  </si>
  <si>
    <t>a protein, veggies, and a carb</t>
  </si>
  <si>
    <t>a very healthy diet, with the occasional splurging on junk foods.</t>
  </si>
  <si>
    <t>dark chocolate, terra chips, reese's cups(dark chocolate), and bread/crackers with cottage cheese</t>
  </si>
  <si>
    <t>anxiousness, watching tv i desire "comfort food"</t>
  </si>
  <si>
    <t>I have been eating mainly proteins and some fruits and vegetables every day with some less healthy snack foods.</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</si>
  <si>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</si>
  <si>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ge salesman</t>
  </si>
  <si>
    <t>Indian food</t>
  </si>
  <si>
    <t>tortellini and broccoli with parmesan cheese and homemade breaded chicken with sweet potato</t>
  </si>
  <si>
    <t>salmon, sweet potato, and larger portion, but equally spread of broccoli, squash, zucchini, carrots, and tomatoes.</t>
  </si>
  <si>
    <t>i would like my diet to fulfill all the colors of the rainbow, with mainly fruits and vegetables as the primary source of intake, and about one fourth intake of proteins, and little to no snacks per day.</t>
  </si>
  <si>
    <t>spaghetti and pasta, seasoned salmon with steamed or boiled broccoli, or soup with ritz crackers if i was busy that day.</t>
  </si>
  <si>
    <t>when i can, rarely though play pool, darts, and basketball.</t>
  </si>
  <si>
    <t>chips, chocolate, ,mozzarella sticks</t>
  </si>
  <si>
    <t>boredom, sadness, anxiety</t>
  </si>
  <si>
    <t>High in carbs, but I have recently tried to cut down on fats, salt, and sugars. I choose more organic options as well as more fruits and vegetables.</t>
  </si>
  <si>
    <t>I've definitely gotten used to eating more often since I have a fully cooked meal available to me at all the time. Sometimes I would only eat one full meal and a snack in high school because I was so busy and did not have the time to cook.</t>
  </si>
  <si>
    <t>chicken marsala, manicotti, mashed potatoes</t>
  </si>
  <si>
    <t>vegetables, white meat, and a starch like potatoes, water, and fruit for dessert</t>
  </si>
  <si>
    <t>a low car, low fat diet with no red meat and lots of plant-based things. i would like to cut red meat out entirely and also cut down on processed snack foods.</t>
  </si>
  <si>
    <t>pasta, burgers and fries, chicken marsala</t>
  </si>
  <si>
    <t>substitute secretary</t>
  </si>
  <si>
    <t>none at the moment</t>
  </si>
  <si>
    <t>ice cream, chips, candy</t>
  </si>
  <si>
    <t>boredom, laziness, anger</t>
  </si>
  <si>
    <t>Since I am a college student I rarely cook full meals with protein, vegetables and starch. I usually just heat up leftovers from a restaurant or go eat casual food at the dining hall.</t>
  </si>
  <si>
    <t>I do not eat full meals. Rarely eat 3 meals a day.</t>
  </si>
  <si>
    <t>ford plant employee</t>
  </si>
  <si>
    <t>hot dogs, chicken fingers, mashed potatoes</t>
  </si>
  <si>
    <t>i think a healthy meals includes some kind of protein, preferably meat, vegetables, and a starch such as potatoes or rice</t>
  </si>
  <si>
    <t>my ideal diet right now would be how it was when i lived at home. i ate breakfast every morning, brought a lunch to school, and had a home cooked meal by my mom that included meat, vegetables and a starch.</t>
  </si>
  <si>
    <t>chicken rice and asparagus, pizza, something easy in the crockpot</t>
  </si>
  <si>
    <t>insurance coordinator</t>
  </si>
  <si>
    <t>pizza, soda, chocolate brownie, chicken tikka masala and butter naan</t>
  </si>
  <si>
    <t>stress and sadness</t>
  </si>
  <si>
    <t>It is pretty balanced with a diverse mixture of proteins, carbohydrates, vitamins and minerals. Fruits and chicken dominate my diet.</t>
  </si>
  <si>
    <t>I have been drinking more water. Since college, I've been more conscious about my diet and incorporated more fruits on my diet.</t>
  </si>
  <si>
    <t>clinical researcher</t>
  </si>
  <si>
    <t>Nepali</t>
  </si>
  <si>
    <t>chicken biryani, dad's burgers, chicken curry</t>
  </si>
  <si>
    <t>a healthy meal constitutes of balanced diet with fruits and veggies dominating the plate.</t>
  </si>
  <si>
    <t>my ideal diet would getting to eat small portioned meals in every 2-3 hours.</t>
  </si>
  <si>
    <t>marinated nuts, prawn crackers, drink of their choice, mixed veggie crackers
rice, chicken curry, lentil, pickle, potato kebab
lemon meringue pie</t>
  </si>
  <si>
    <t>chocolate, pasta, cookies</t>
  </si>
  <si>
    <t>i am always stressed out, and bored when i am in my apartment.</t>
  </si>
  <si>
    <t>I try to eat a balanced meal. I refrain from anything too fatty.</t>
  </si>
  <si>
    <t>My diet could improve now. I have been eating more than I should.</t>
  </si>
  <si>
    <t>retired</t>
  </si>
  <si>
    <t>I really love italian food and thai food</t>
  </si>
  <si>
    <t>dino chicken nuggets</t>
  </si>
  <si>
    <t>to me a healthy meal is balanced and</t>
  </si>
  <si>
    <t>i would like to try to eat vegan.</t>
  </si>
  <si>
    <t>pasta, croque madam, chicken</t>
  </si>
  <si>
    <t>travel agent</t>
  </si>
  <si>
    <t>i used to play softball</t>
  </si>
  <si>
    <t>candy, salty snacks, toast</t>
  </si>
  <si>
    <t>Moderately health conscious</t>
  </si>
  <si>
    <t>Late night snacking</t>
  </si>
  <si>
    <t>spaghetti and chicken parm</t>
  </si>
  <si>
    <t>equal portions of carbs, proteins and fruits/veggies</t>
  </si>
  <si>
    <t>small portions, healthy foods</t>
  </si>
  <si>
    <t>steak, salmon, chicken parm</t>
  </si>
  <si>
    <t>real estate</t>
  </si>
  <si>
    <t>mac in cheese, pizza, mozzarella sticks</t>
  </si>
  <si>
    <t>stress, frustration, self-consciousness</t>
  </si>
  <si>
    <t>Protein, carbs, less fruits and vegetables, some sweets</t>
  </si>
  <si>
    <t>I snack less and eat smaller portions</t>
  </si>
  <si>
    <t>school library media specialist</t>
  </si>
  <si>
    <t>chicken parm.</t>
  </si>
  <si>
    <t>salad with chicken and vegetables with a raspberry vinaigrette</t>
  </si>
  <si>
    <t>much more vegetables and lean protein</t>
  </si>
  <si>
    <t>spaghetti, grilled chicken, pizza</t>
  </si>
  <si>
    <t>ice-cream, pizza, chocolate</t>
  </si>
  <si>
    <t>sadness and cravings</t>
  </si>
  <si>
    <t>I eat at least 2 times a day at the universities dining places. I also sometimes cook myself and try to eat healthy a majority of the time.</t>
  </si>
  <si>
    <t>I eat out more.</t>
  </si>
  <si>
    <t>it includes a protein, vegetable, fruit, and grain.</t>
  </si>
  <si>
    <t>i hope to continue to eat healthy and cook more on my own. i want to incorporate more fruits and vegetables.</t>
  </si>
  <si>
    <t>grilled chicken, spaghetti, alfredo</t>
  </si>
  <si>
    <t>snacks, chips,</t>
  </si>
  <si>
    <t>Some healthy food and also some not so healthy.</t>
  </si>
  <si>
    <t>More healthy food</t>
  </si>
  <si>
    <t>pizza, pita, lasagna</t>
  </si>
  <si>
    <t>low calories plenty of veggies</t>
  </si>
  <si>
    <t>more healthy food such as vegetables than bad food such as burgers.</t>
  </si>
  <si>
    <t>chocolate, ice cream, pizza</t>
  </si>
  <si>
    <t>sadness, happiness and boredom</t>
  </si>
  <si>
    <t>I eat a lot of proteins and fruit and vegetables. I try to stay away from carbohydrates and sugary foods.</t>
  </si>
  <si>
    <t>I had to change a lot. I keep track of calories and cut out most breads and wraps.</t>
  </si>
  <si>
    <t>mac &amp; cheese, chicken, stir fry</t>
  </si>
  <si>
    <t>a piece of meat such as chicken with a side of vegetables and possibly a salad</t>
  </si>
  <si>
    <t>i wouldn't want or crave any sweets or breads.i would be satisfied with protein and fruit and veggies.</t>
  </si>
  <si>
    <t>dinner, lunch, dessert</t>
  </si>
  <si>
    <t>fourth grade teacher</t>
  </si>
  <si>
    <t>ice cream, pizza, chinese food</t>
  </si>
  <si>
    <t>boredom and sadness</t>
  </si>
  <si>
    <t>My current diet would be considered a "college diet". I eat a lot of pizza and ramen noodles.</t>
  </si>
  <si>
    <t>They have gotten very bad. I eat a lot more food that I know I should not eat.</t>
  </si>
  <si>
    <t>blackened chicken, broccoli, and milk</t>
  </si>
  <si>
    <t>my ideal diet would be a healthy diet. i would eat meats and veggies.</t>
  </si>
  <si>
    <t>beef stroganoff, chicken and mashed potatoes, tacos</t>
  </si>
  <si>
    <t>burgers, indian and korean food</t>
  </si>
  <si>
    <t>sadness, happiness and hunger</t>
  </si>
  <si>
    <t>Not very healthy</t>
  </si>
  <si>
    <t>Not eating meals on time</t>
  </si>
  <si>
    <t>politician</t>
  </si>
  <si>
    <t>Korean</t>
  </si>
  <si>
    <t>dumplings, chicken curry and pizza</t>
  </si>
  <si>
    <t>meat, greens and food containing protein</t>
  </si>
  <si>
    <t>healthy and tasty</t>
  </si>
  <si>
    <t>meat, meat and meat</t>
  </si>
  <si>
    <t>works in wwf, world wildlife fund</t>
  </si>
  <si>
    <t>tennis, basketball</t>
  </si>
  <si>
    <t>chocolate bar, ice cream, pretzels, potato chips and protein bars.</t>
  </si>
  <si>
    <t>stress, boredom and physical activity</t>
  </si>
  <si>
    <t>I currently eat an abundance of carbohydrates. I have a low intake of protein. I overly intake calcium.</t>
  </si>
  <si>
    <t>Eating more dairy due to more ice cream intake.</t>
  </si>
  <si>
    <t>pharmaceutical</t>
  </si>
  <si>
    <t>I do not like cuisine</t>
  </si>
  <si>
    <t>pasta, pizza, popcorn</t>
  </si>
  <si>
    <t>intaking the proper amount of each food group</t>
  </si>
  <si>
    <t>my ideal diet would be an equal balance of all the food groups. i would like to eat more protein. also, i would prefer to cut back on the junk food.</t>
  </si>
  <si>
    <t>health teacher</t>
  </si>
  <si>
    <t>ice cream, chocolate, pizza, cucumber</t>
  </si>
  <si>
    <t>loneliness, homework, boredom</t>
  </si>
  <si>
    <t>It is very unbalance. Mostly fat food, Lack of vegetables.</t>
  </si>
  <si>
    <t>Less vegetable more sweats</t>
  </si>
  <si>
    <t>businessman</t>
  </si>
  <si>
    <t>fry chicken, rice vegetable</t>
  </si>
  <si>
    <t>bbq chicken with mash sweet potatoes and steamed vegetable with corn and a glass of water.</t>
  </si>
  <si>
    <t>very healthy. freshly done. properly cooked</t>
  </si>
  <si>
    <t>rice and peas and chicken, jerk chicken and shrimp</t>
  </si>
  <si>
    <t>business woman</t>
  </si>
  <si>
    <t>noodle ( any kinds of noodle), tuna sandwich, and egg.</t>
  </si>
  <si>
    <t>when i'm eating with my close friends/ food smell or look good/ when i feel tired</t>
  </si>
  <si>
    <t>I eat in dining hall of school everyday. I usually have both meat and a little vegetable in every meal.</t>
  </si>
  <si>
    <t>I eat more vegetable. Since coming to college, I started to eat salads and tried to eat salads at least three times a week.</t>
  </si>
  <si>
    <t>his own business</t>
  </si>
  <si>
    <t>Vietnamese cuisine</t>
  </si>
  <si>
    <t>noodle, wings, and tiramisu</t>
  </si>
  <si>
    <t>including both vegetable and meat</t>
  </si>
  <si>
    <t>my ideal diet should include both vegetable and meat. it is not only healthy but also delicious.</t>
  </si>
  <si>
    <t>vietnamese fried rolls, pho, some kinds of noodles.</t>
  </si>
  <si>
    <t>her own business</t>
  </si>
  <si>
    <t>no, i don't play sport.</t>
  </si>
  <si>
    <t>chinese, chips, cake</t>
  </si>
  <si>
    <t>Try to eat as healthy as possible. A few days where fast food comes into play because of classes.</t>
  </si>
  <si>
    <t>I try to eat more fruits and vegetables</t>
  </si>
  <si>
    <t>hvac technician</t>
  </si>
  <si>
    <t>chinese</t>
  </si>
  <si>
    <t>chicken vegetables and fruit for dinner</t>
  </si>
  <si>
    <t>all home cooked. healthy. vegetables and fruit.</t>
  </si>
  <si>
    <t>chinese tacos or pasta</t>
  </si>
  <si>
    <t>grievance coordinator of the sci albion prison</t>
  </si>
  <si>
    <t>chips, rice, chicken curry,</t>
  </si>
  <si>
    <t>happiness, boredom, social event</t>
  </si>
  <si>
    <t>My diet is mostly whatever I get to eat in the grotto commons. Sometimes, I eat outside</t>
  </si>
  <si>
    <t>Started eating a lot of protein rich food that i didn't before.</t>
  </si>
  <si>
    <t>united nations</t>
  </si>
  <si>
    <t>pizza, burger, pasta</t>
  </si>
  <si>
    <t>a diet that is well balanced in most of the nutrients needed for the body.</t>
  </si>
  <si>
    <t>healthy balanced diet that tastes well.</t>
  </si>
  <si>
    <t>chicken, rice, vegetables</t>
  </si>
  <si>
    <t>wine. mac and cheese, pizza, ice cream</t>
  </si>
  <si>
    <t>My diet consists mainly of coffee, water, fruits, vegetables, and chicken. I tend to stay away from bread and pasta as much as possible.</t>
  </si>
  <si>
    <t>I have noticed there is less time for a prepared meal, so quick and easy has become the norm.</t>
  </si>
  <si>
    <t>stromboli mac and cheese and pizza</t>
  </si>
  <si>
    <t>mainly protein and vegetables with a complex carb</t>
  </si>
  <si>
    <t>my ideal diet would consist of a majority of what i consume now. i like to think i make pretty healthy choices currently, so it would most likely remain the same.</t>
  </si>
  <si>
    <t>radiological technician</t>
  </si>
  <si>
    <t>pizza / wings / cheesecake</t>
  </si>
  <si>
    <t>loneliness / homesick / sadness</t>
  </si>
  <si>
    <t>A college student with an imbalanced diet trying to be healthy.</t>
  </si>
  <si>
    <t>Eating Pizza as an excuse when there is nothing else to it.</t>
  </si>
  <si>
    <t>doctor</t>
  </si>
  <si>
    <t>Mexican Food</t>
  </si>
  <si>
    <t>isombe , plantains and ugali</t>
  </si>
  <si>
    <t>a healthy meal is a variety of food , organic food that gives you the nutrients such as protein , carbohydrates , fat , water , vitamins and minerals.</t>
  </si>
  <si>
    <t>eating home cooked meals everyday and being able to not eat processed foods at all.</t>
  </si>
  <si>
    <t>fried rice baked potatoes curry chicken</t>
  </si>
  <si>
    <t>public health advisor</t>
  </si>
  <si>
    <t>rice, potato, seaweed soup</t>
  </si>
  <si>
    <t>Rice, oatmeal, and tea</t>
  </si>
  <si>
    <t>Less rice</t>
  </si>
  <si>
    <t>ceo of company</t>
  </si>
  <si>
    <t>rice and potato</t>
  </si>
  <si>
    <t>lots of vegetables</t>
  </si>
  <si>
    <t>lots of veggies</t>
  </si>
  <si>
    <t>meat, rice, kimchi</t>
  </si>
  <si>
    <t>real estate manager</t>
  </si>
  <si>
    <t>mac n cheese, lasagna, pizza</t>
  </si>
  <si>
    <t>happiness, they are some of my favorite foods</t>
  </si>
  <si>
    <t>I try to eat as healthy as possible everyday. I have fruit, yogurt and a protein shake everyday. The other foods i eat vary on a day to day basis.</t>
  </si>
  <si>
    <t>I don't eat as much on a daily basis since coming to college.</t>
  </si>
  <si>
    <t>store manager at giant eagle</t>
  </si>
  <si>
    <t>a protein, a fruit, a starch, and a salad or some sort of vegetable.</t>
  </si>
  <si>
    <t>my ideal diet is the diet i am currently on. the only thing i would change is a little bit less snack/junk food.</t>
  </si>
  <si>
    <t>pizza, spaghetti, baked ziti</t>
  </si>
  <si>
    <t>receptionist for a medical supply company</t>
  </si>
  <si>
    <t>chocolates, pizza, and ritz.</t>
  </si>
  <si>
    <t>hormones, premenstrual syndrome.</t>
  </si>
  <si>
    <t>High in protein and low in carbohydrates.</t>
  </si>
  <si>
    <t>I have learned to eat more vegetables.</t>
  </si>
  <si>
    <t>HISPANIC CUISINE.</t>
  </si>
  <si>
    <t>rice, beans, and chicken / pizza/ tenders</t>
  </si>
  <si>
    <t>a cup of rice, vegetables, and meat.</t>
  </si>
  <si>
    <t>being able to balance between sweets, vegetables, fruits, carbohydrates, and fat.</t>
  </si>
  <si>
    <t>vegetables, meat, and rice.</t>
  </si>
  <si>
    <t>house-wife</t>
  </si>
  <si>
    <t>comfort food reasons frequency</t>
  </si>
  <si>
    <t>depression/sadness</t>
  </si>
  <si>
    <t>hunger</t>
  </si>
  <si>
    <t>laziness</t>
  </si>
  <si>
    <t>cold weather</t>
  </si>
  <si>
    <t>happiness</t>
  </si>
  <si>
    <t>watching TV</t>
  </si>
  <si>
    <t>9 and 4</t>
  </si>
  <si>
    <t>positive</t>
  </si>
  <si>
    <t>connection of food reasons and life rewarding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</si>
</sst>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9.0"/>
      <color rgb="FF000000"/>
      <name val="&quot;Google Sans Mono&quot;"/>
    </font>
    <font>
      <sz val="12.0"/>
      <color theme="1"/>
      <name val="&quot;Times New Roman&quot;"/>
    </font>
    <font>
      <sz val="12.0"/>
      <color theme="1"/>
      <name val="Cambri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 xfId="0" applyAlignment="1" applyFont="1" applyNumberFormat="1">
      <alignment readingOrder="0"/>
    </xf>
    <xf borderId="0" fillId="0" fontId="1" numFmtId="0" xfId="0" applyAlignment="1" applyFont="1">
      <alignment readingOrder="0"/>
    </xf>
    <xf borderId="0" fillId="0" fontId="1" numFmtId="4" xfId="0" applyFont="1" applyNumberFormat="1"/>
    <xf borderId="0" fillId="0" fontId="1" numFmtId="3" xfId="0" applyFont="1" applyNumberFormat="1"/>
    <xf borderId="0" fillId="0" fontId="1" numFmtId="0" xfId="0" applyFont="1"/>
    <xf borderId="0" fillId="0" fontId="1" numFmtId="3" xfId="0" applyAlignment="1" applyFont="1" applyNumberFormat="1">
      <alignment readingOrder="0"/>
    </xf>
    <xf borderId="0" fillId="0" fontId="1" numFmtId="0" xfId="0" applyFont="1"/>
    <xf borderId="0" fillId="2" fontId="2" numFmtId="4" xfId="0" applyFill="1" applyFont="1" applyNumberFormat="1"/>
    <xf borderId="0" fillId="2" fontId="2" numFmtId="3" xfId="0" applyFont="1" applyNumberFormat="1"/>
    <xf borderId="0" fillId="0" fontId="3" numFmtId="0" xfId="0" applyAlignment="1" applyFont="1">
      <alignment readingOrder="0"/>
    </xf>
    <xf borderId="0" fillId="0" fontId="4"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tx>
            <c:strRef>
              <c:f>food_coded!$AO$1</c:f>
            </c:strRef>
          </c:tx>
          <c:spPr>
            <a:ln>
              <a:noFill/>
            </a:ln>
          </c:spPr>
          <c:marker>
            <c:symbol val="circle"/>
            <c:size val="7"/>
            <c:spPr>
              <a:solidFill>
                <a:schemeClr val="accent1"/>
              </a:solidFill>
              <a:ln cmpd="sng">
                <a:solidFill>
                  <a:schemeClr val="accent1"/>
                </a:solidFill>
              </a:ln>
            </c:spPr>
          </c:marker>
          <c:dPt>
            <c:idx val="5"/>
            <c:marker>
              <c:symbol val="none"/>
            </c:marker>
          </c:dPt>
          <c:dPt>
            <c:idx val="32"/>
            <c:marker>
              <c:symbol val="none"/>
            </c:marker>
          </c:dPt>
          <c:dPt>
            <c:idx val="41"/>
            <c:marker>
              <c:symbol val="none"/>
            </c:marker>
          </c:dPt>
          <c:dPt>
            <c:idx val="45"/>
            <c:marker>
              <c:symbol val="none"/>
            </c:marker>
          </c:dPt>
          <c:dPt>
            <c:idx val="49"/>
            <c:marker>
              <c:symbol val="none"/>
            </c:marker>
          </c:dPt>
          <c:dPt>
            <c:idx val="57"/>
            <c:marker>
              <c:symbol val="none"/>
            </c:marker>
          </c:dPt>
          <c:dPt>
            <c:idx val="88"/>
            <c:marker>
              <c:symbol val="none"/>
            </c:marker>
          </c:dPt>
          <c:dPt>
            <c:idx val="94"/>
            <c:marker>
              <c:symbol val="none"/>
            </c:marker>
          </c:dPt>
          <c:dPt>
            <c:idx val="97"/>
            <c:marker>
              <c:symbol val="none"/>
            </c:marker>
          </c:dPt>
          <c:dPt>
            <c:idx val="98"/>
            <c:marker>
              <c:symbol val="none"/>
            </c:marker>
          </c:dPt>
          <c:dPt>
            <c:idx val="99"/>
            <c:marker>
              <c:symbol val="none"/>
            </c:marker>
          </c:dPt>
          <c:dPt>
            <c:idx val="112"/>
            <c:marker>
              <c:symbol val="none"/>
            </c:marker>
          </c:dPt>
          <c:dPt>
            <c:idx val="122"/>
            <c:marker>
              <c:symbol val="none"/>
            </c:marker>
          </c:dPt>
          <c:xVal>
            <c:numRef>
              <c:f>food_coded!$K$2:$K$130</c:f>
            </c:numRef>
          </c:xVal>
          <c:yVal>
            <c:numRef>
              <c:f>food_coded!$AO$2:$AO$130</c:f>
              <c:numCache/>
            </c:numRef>
          </c:yVal>
        </c:ser>
        <c:dLbls>
          <c:showLegendKey val="0"/>
          <c:showVal val="0"/>
          <c:showCatName val="0"/>
          <c:showSerName val="0"/>
          <c:showPercent val="0"/>
          <c:showBubbleSize val="0"/>
        </c:dLbls>
        <c:axId val="486248074"/>
        <c:axId val="833349619"/>
      </c:scatterChart>
      <c:valAx>
        <c:axId val="486248074"/>
        <c:scaling>
          <c:orientation val="minMax"/>
          <c:max val="10.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Reasons to eat food</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33349619"/>
      </c:valAx>
      <c:valAx>
        <c:axId val="8333496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Life rewarding rating</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86248074"/>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Lbls>
            <c:showLegendKey val="0"/>
            <c:showVal val="0"/>
            <c:showCatName val="0"/>
            <c:showSerName val="0"/>
            <c:showPercent val="0"/>
            <c:showBubbleSize val="0"/>
            <c:showLeaderLines val="1"/>
          </c:dLbls>
          <c:cat>
            <c:strRef>
              <c:f>eating_habits!$B$66:$B$74</c:f>
            </c:strRef>
          </c:cat>
          <c:val>
            <c:numRef>
              <c:f>eating_habits!$C$66:$C$74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40</xdr:col>
      <xdr:colOff>152400</xdr:colOff>
      <xdr:row>6</xdr:row>
      <xdr:rowOff>238125</xdr:rowOff>
    </xdr:from>
    <xdr:ext cx="5715000" cy="3533775"/>
    <xdr:graphicFrame>
      <xdr:nvGraphicFramePr>
        <xdr:cNvPr id="1" name="Chart 1" title="Диаграмма"/>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95250</xdr:colOff>
      <xdr:row>64</xdr:row>
      <xdr:rowOff>0</xdr:rowOff>
    </xdr:from>
    <xdr:ext cx="5715000" cy="3533775"/>
    <xdr:graphicFrame>
      <xdr:nvGraphicFramePr>
        <xdr:cNvPr id="2" name="Chart 2" title="Диаграмма"/>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14.63"/>
    <col customWidth="1" min="3" max="3" width="23.0"/>
  </cols>
  <sheetData>
    <row r="1">
      <c r="A1" s="1" t="s">
        <v>0</v>
      </c>
      <c r="B1" s="2" t="s">
        <v>1</v>
      </c>
      <c r="C1" s="1"/>
    </row>
    <row r="2">
      <c r="A2" s="3" t="s">
        <v>2</v>
      </c>
      <c r="B2" s="2" t="s">
        <v>3</v>
      </c>
      <c r="C2" s="3"/>
    </row>
    <row r="3">
      <c r="A3" s="4" t="s">
        <v>4</v>
      </c>
      <c r="B3" s="2" t="s">
        <v>3</v>
      </c>
      <c r="C3" s="4"/>
    </row>
    <row r="4">
      <c r="A4" s="4" t="s">
        <v>5</v>
      </c>
      <c r="B4" s="2" t="s">
        <v>6</v>
      </c>
      <c r="C4" s="4"/>
    </row>
    <row r="5">
      <c r="A5" s="4" t="s">
        <v>7</v>
      </c>
      <c r="B5" s="2" t="s">
        <v>8</v>
      </c>
      <c r="C5" s="4"/>
    </row>
    <row r="6">
      <c r="A6" s="4" t="s">
        <v>9</v>
      </c>
      <c r="B6" s="2" t="s">
        <v>10</v>
      </c>
      <c r="C6" s="4"/>
    </row>
    <row r="7">
      <c r="A7" s="4" t="s">
        <v>11</v>
      </c>
      <c r="B7" s="2" t="s">
        <v>8</v>
      </c>
      <c r="C7" s="4"/>
    </row>
    <row r="8">
      <c r="A8" s="4" t="s">
        <v>12</v>
      </c>
      <c r="B8" s="2" t="s">
        <v>6</v>
      </c>
      <c r="C8" s="4"/>
    </row>
    <row r="9">
      <c r="A9" s="5" t="s">
        <v>13</v>
      </c>
      <c r="B9" s="2" t="s">
        <v>14</v>
      </c>
    </row>
    <row r="10">
      <c r="A10" s="5" t="s">
        <v>15</v>
      </c>
      <c r="B10" s="2" t="s">
        <v>14</v>
      </c>
    </row>
    <row r="11">
      <c r="A11" s="4" t="s">
        <v>16</v>
      </c>
      <c r="B11" s="2" t="s">
        <v>17</v>
      </c>
      <c r="C11" s="4"/>
    </row>
    <row r="12">
      <c r="A12" s="4" t="s">
        <v>18</v>
      </c>
      <c r="B12" s="2" t="s">
        <v>17</v>
      </c>
      <c r="C12" s="4"/>
    </row>
    <row r="13">
      <c r="A13" s="4" t="s">
        <v>16</v>
      </c>
      <c r="B13" s="2" t="s">
        <v>17</v>
      </c>
      <c r="C13" s="4"/>
    </row>
    <row r="14">
      <c r="A14" s="4" t="s">
        <v>19</v>
      </c>
      <c r="B14" s="2" t="s">
        <v>10</v>
      </c>
      <c r="C14" s="4"/>
    </row>
    <row r="15">
      <c r="A15" s="5" t="s">
        <v>20</v>
      </c>
      <c r="B15" s="2" t="s">
        <v>14</v>
      </c>
    </row>
    <row r="16">
      <c r="A16" s="4" t="s">
        <v>21</v>
      </c>
      <c r="B16" s="2" t="s">
        <v>10</v>
      </c>
      <c r="C16" s="4"/>
    </row>
    <row r="17">
      <c r="A17" s="4" t="s">
        <v>22</v>
      </c>
      <c r="B17" s="2" t="s">
        <v>6</v>
      </c>
      <c r="C17" s="4"/>
    </row>
    <row r="18">
      <c r="A18" s="5" t="s">
        <v>23</v>
      </c>
      <c r="B18" s="2" t="s">
        <v>14</v>
      </c>
    </row>
    <row r="19">
      <c r="A19" s="4" t="s">
        <v>24</v>
      </c>
      <c r="B19" s="2" t="s">
        <v>17</v>
      </c>
      <c r="C19" s="4"/>
    </row>
    <row r="20">
      <c r="A20" s="4" t="s">
        <v>25</v>
      </c>
      <c r="B20" s="2" t="s">
        <v>17</v>
      </c>
      <c r="C20" s="4"/>
    </row>
    <row r="21">
      <c r="A21" s="4" t="s">
        <v>26</v>
      </c>
      <c r="B21" s="2" t="s">
        <v>17</v>
      </c>
      <c r="C21" s="4"/>
    </row>
    <row r="22">
      <c r="A22" s="4" t="s">
        <v>27</v>
      </c>
      <c r="B22" s="2" t="s">
        <v>3</v>
      </c>
      <c r="C22" s="4"/>
    </row>
    <row r="23">
      <c r="A23" s="4" t="s">
        <v>28</v>
      </c>
      <c r="B23" s="2" t="s">
        <v>10</v>
      </c>
      <c r="C23" s="4"/>
    </row>
    <row r="24">
      <c r="A24" s="4" t="s">
        <v>29</v>
      </c>
      <c r="B24" s="2" t="s">
        <v>30</v>
      </c>
      <c r="C24" s="4"/>
    </row>
    <row r="25">
      <c r="A25" s="4" t="s">
        <v>31</v>
      </c>
      <c r="B25" s="2" t="s">
        <v>3</v>
      </c>
      <c r="C25" s="4"/>
    </row>
    <row r="26">
      <c r="A26" s="5" t="s">
        <v>32</v>
      </c>
      <c r="B26" s="2" t="s">
        <v>3</v>
      </c>
    </row>
    <row r="27">
      <c r="A27" s="5" t="s">
        <v>33</v>
      </c>
      <c r="B27" s="2" t="s">
        <v>14</v>
      </c>
    </row>
    <row r="28">
      <c r="A28" s="4" t="s">
        <v>34</v>
      </c>
      <c r="B28" s="2" t="s">
        <v>10</v>
      </c>
      <c r="C28" s="4"/>
    </row>
    <row r="29">
      <c r="A29" s="4" t="s">
        <v>35</v>
      </c>
      <c r="B29" s="2" t="s">
        <v>10</v>
      </c>
      <c r="C29" s="4"/>
    </row>
    <row r="30">
      <c r="A30" s="5" t="s">
        <v>36</v>
      </c>
      <c r="B30" s="2" t="s">
        <v>14</v>
      </c>
    </row>
    <row r="31">
      <c r="A31" s="5" t="s">
        <v>37</v>
      </c>
      <c r="B31" s="2" t="s">
        <v>6</v>
      </c>
    </row>
    <row r="32">
      <c r="A32" s="5" t="s">
        <v>38</v>
      </c>
      <c r="B32" s="2" t="s">
        <v>10</v>
      </c>
    </row>
    <row r="33">
      <c r="A33" s="5" t="s">
        <v>39</v>
      </c>
      <c r="B33" s="2" t="s">
        <v>3</v>
      </c>
    </row>
    <row r="34">
      <c r="A34" s="5" t="s">
        <v>40</v>
      </c>
      <c r="B34" s="2" t="s">
        <v>10</v>
      </c>
    </row>
    <row r="35">
      <c r="A35" s="5" t="s">
        <v>41</v>
      </c>
      <c r="B35" s="2" t="s">
        <v>30</v>
      </c>
    </row>
    <row r="36">
      <c r="A36" s="5" t="s">
        <v>42</v>
      </c>
      <c r="B36" s="2" t="s">
        <v>14</v>
      </c>
    </row>
    <row r="37">
      <c r="A37" s="5" t="s">
        <v>43</v>
      </c>
      <c r="B37" s="2" t="s">
        <v>14</v>
      </c>
    </row>
    <row r="38">
      <c r="A38" s="5" t="s">
        <v>44</v>
      </c>
      <c r="B38" s="2" t="s">
        <v>10</v>
      </c>
    </row>
    <row r="39">
      <c r="A39" s="5" t="s">
        <v>45</v>
      </c>
      <c r="B39" s="2" t="s">
        <v>3</v>
      </c>
    </row>
    <row r="40">
      <c r="A40" s="5" t="s">
        <v>46</v>
      </c>
      <c r="B40" s="2" t="s">
        <v>10</v>
      </c>
    </row>
    <row r="41">
      <c r="A41" s="5" t="s">
        <v>47</v>
      </c>
      <c r="B41" s="2" t="s">
        <v>10</v>
      </c>
    </row>
    <row r="42">
      <c r="A42" s="5" t="s">
        <v>48</v>
      </c>
      <c r="B42" s="2" t="s">
        <v>30</v>
      </c>
    </row>
    <row r="43">
      <c r="A43" s="5" t="s">
        <v>49</v>
      </c>
      <c r="B43" s="2" t="s">
        <v>3</v>
      </c>
    </row>
    <row r="44">
      <c r="A44" s="5" t="s">
        <v>50</v>
      </c>
      <c r="B44" s="2" t="s">
        <v>14</v>
      </c>
    </row>
    <row r="45">
      <c r="A45" s="5" t="s">
        <v>51</v>
      </c>
      <c r="B45" s="2" t="s">
        <v>3</v>
      </c>
    </row>
    <row r="46">
      <c r="A46" s="5" t="s">
        <v>52</v>
      </c>
      <c r="B46" s="2" t="s">
        <v>3</v>
      </c>
    </row>
    <row r="47">
      <c r="A47" s="5" t="s">
        <v>53</v>
      </c>
      <c r="B47" s="2" t="s">
        <v>17</v>
      </c>
    </row>
    <row r="48">
      <c r="A48" s="5" t="s">
        <v>54</v>
      </c>
      <c r="B48" s="2" t="s">
        <v>3</v>
      </c>
    </row>
    <row r="49">
      <c r="A49" s="5" t="s">
        <v>55</v>
      </c>
      <c r="B49" s="2" t="s">
        <v>17</v>
      </c>
    </row>
    <row r="50">
      <c r="A50" s="5" t="s">
        <v>56</v>
      </c>
      <c r="B50" s="2" t="s">
        <v>17</v>
      </c>
    </row>
    <row r="51">
      <c r="A51" s="5" t="s">
        <v>57</v>
      </c>
      <c r="B51" s="2" t="s">
        <v>10</v>
      </c>
    </row>
    <row r="52">
      <c r="A52" s="5" t="s">
        <v>58</v>
      </c>
      <c r="B52" s="2" t="s">
        <v>30</v>
      </c>
    </row>
    <row r="53">
      <c r="A53" s="5" t="s">
        <v>59</v>
      </c>
      <c r="B53" s="2" t="s">
        <v>6</v>
      </c>
    </row>
    <row r="54">
      <c r="A54" s="5" t="s">
        <v>60</v>
      </c>
      <c r="B54" s="2" t="s">
        <v>30</v>
      </c>
    </row>
    <row r="55">
      <c r="A55" s="5" t="s">
        <v>61</v>
      </c>
      <c r="B55" s="2" t="s">
        <v>10</v>
      </c>
    </row>
    <row r="56">
      <c r="A56" s="5" t="s">
        <v>62</v>
      </c>
      <c r="B56" s="2" t="s">
        <v>8</v>
      </c>
    </row>
    <row r="57">
      <c r="A57" s="5" t="s">
        <v>63</v>
      </c>
      <c r="B57" s="2" t="s">
        <v>8</v>
      </c>
    </row>
    <row r="58">
      <c r="A58" s="5" t="s">
        <v>64</v>
      </c>
      <c r="B58" s="2" t="s">
        <v>14</v>
      </c>
    </row>
    <row r="59">
      <c r="A59" s="5" t="s">
        <v>65</v>
      </c>
      <c r="B59" s="2" t="s">
        <v>10</v>
      </c>
    </row>
    <row r="60">
      <c r="A60" s="5" t="s">
        <v>66</v>
      </c>
      <c r="B60" s="2" t="s">
        <v>30</v>
      </c>
    </row>
    <row r="61">
      <c r="A61" s="5" t="s">
        <v>67</v>
      </c>
      <c r="B61" s="2" t="s">
        <v>8</v>
      </c>
    </row>
    <row r="62">
      <c r="A62" s="5" t="s">
        <v>68</v>
      </c>
      <c r="B62" s="2" t="s">
        <v>30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38"/>
  </cols>
  <sheetData>
    <row r="1">
      <c r="A1" s="1" t="s">
        <v>69</v>
      </c>
      <c r="B1" s="6">
        <v>1.0</v>
      </c>
      <c r="C1" s="6">
        <v>2.0</v>
      </c>
      <c r="D1" s="6">
        <v>3.0</v>
      </c>
      <c r="E1" s="6">
        <v>4.0</v>
      </c>
      <c r="F1" s="6">
        <v>5.0</v>
      </c>
      <c r="G1" s="6">
        <v>6.0</v>
      </c>
      <c r="H1" s="6">
        <v>7.0</v>
      </c>
      <c r="I1" s="6">
        <v>8.0</v>
      </c>
      <c r="J1" s="6">
        <v>9.0</v>
      </c>
      <c r="K1" s="6">
        <v>10.0</v>
      </c>
      <c r="L1" s="6">
        <v>11.0</v>
      </c>
      <c r="M1" s="6">
        <v>12.0</v>
      </c>
      <c r="N1" s="6">
        <v>13.0</v>
      </c>
      <c r="O1" s="6">
        <v>14.0</v>
      </c>
      <c r="P1" s="6">
        <v>15.0</v>
      </c>
      <c r="Q1" s="6">
        <v>16.0</v>
      </c>
      <c r="R1" s="6">
        <v>17.0</v>
      </c>
      <c r="S1" s="6">
        <v>18.0</v>
      </c>
      <c r="T1" s="6">
        <v>19.0</v>
      </c>
      <c r="U1" s="6">
        <v>20.0</v>
      </c>
      <c r="V1" s="6">
        <v>21.0</v>
      </c>
      <c r="W1" s="6">
        <v>22.0</v>
      </c>
      <c r="X1" s="6">
        <v>23.0</v>
      </c>
      <c r="Y1" s="6">
        <v>24.0</v>
      </c>
      <c r="Z1" s="6">
        <v>25.0</v>
      </c>
      <c r="AA1" s="6">
        <v>26.0</v>
      </c>
      <c r="AB1" s="6">
        <v>27.0</v>
      </c>
      <c r="AC1" s="6">
        <v>28.0</v>
      </c>
      <c r="AD1" s="6">
        <v>29.0</v>
      </c>
      <c r="AE1" s="6">
        <v>30.0</v>
      </c>
      <c r="AF1" s="6">
        <v>31.0</v>
      </c>
      <c r="AG1" s="6">
        <v>32.0</v>
      </c>
      <c r="AH1" s="6">
        <v>33.0</v>
      </c>
      <c r="AI1" s="6">
        <v>34.0</v>
      </c>
      <c r="AJ1" s="6">
        <v>35.0</v>
      </c>
      <c r="AK1" s="6">
        <v>36.0</v>
      </c>
      <c r="AL1" s="6">
        <v>37.0</v>
      </c>
      <c r="AM1" s="6">
        <v>38.0</v>
      </c>
      <c r="AN1" s="6">
        <v>39.0</v>
      </c>
      <c r="AO1" s="6">
        <v>40.0</v>
      </c>
      <c r="AP1" s="6">
        <v>41.0</v>
      </c>
      <c r="AQ1" s="6">
        <v>42.0</v>
      </c>
      <c r="AR1" s="6">
        <v>43.0</v>
      </c>
      <c r="AS1" s="6">
        <v>44.0</v>
      </c>
      <c r="AT1" s="6">
        <v>45.0</v>
      </c>
      <c r="AU1" s="6">
        <v>46.0</v>
      </c>
      <c r="AV1" s="6">
        <v>47.0</v>
      </c>
      <c r="AW1" s="6">
        <v>48.0</v>
      </c>
      <c r="AX1" s="6">
        <v>49.0</v>
      </c>
      <c r="AY1" s="6">
        <v>50.0</v>
      </c>
      <c r="AZ1" s="6">
        <v>51.0</v>
      </c>
      <c r="BA1" s="6">
        <v>52.0</v>
      </c>
      <c r="BB1" s="6">
        <v>53.0</v>
      </c>
      <c r="BC1" s="6">
        <v>54.0</v>
      </c>
      <c r="BD1" s="6">
        <v>55.0</v>
      </c>
      <c r="BE1" s="6">
        <v>56.0</v>
      </c>
      <c r="BF1" s="6">
        <v>57.0</v>
      </c>
      <c r="BG1" s="6">
        <v>58.0</v>
      </c>
      <c r="BH1" s="6">
        <v>59.0</v>
      </c>
      <c r="BI1" s="6">
        <v>60.0</v>
      </c>
    </row>
    <row r="2">
      <c r="A2" s="1" t="s">
        <v>70</v>
      </c>
      <c r="B2" s="1" t="str">
        <f>VLOOKUP(B3,question_type!$A$2:$B$62,2,FALSE)</f>
        <v>general parameter</v>
      </c>
      <c r="C2" s="1" t="str">
        <f>VLOOKUP(C3,question_type!$A$2:$B$62,2,FALSE)</f>
        <v>general parameter</v>
      </c>
      <c r="D2" s="1" t="str">
        <f>VLOOKUP(D3,question_type!$A$2:$B$62,2,FALSE)</f>
        <v>meal choice</v>
      </c>
      <c r="E2" s="1" t="str">
        <f>VLOOKUP(E3,question_type!$A$2:$B$62,2,FALSE)</f>
        <v>calories guessing</v>
      </c>
      <c r="F2" s="1" t="str">
        <f>VLOOKUP(F3,question_type!$A$2:$B$62,2,FALSE)</f>
        <v>diet characteristics</v>
      </c>
      <c r="G2" s="1" t="str">
        <f>VLOOKUP(G3,question_type!$A$2:$B$62,2,FALSE)</f>
        <v>calories guessing</v>
      </c>
      <c r="H2" s="1" t="str">
        <f>VLOOKUP(H3,question_type!$A$2:$B$62,2,FALSE)</f>
        <v>meal choice</v>
      </c>
      <c r="I2" s="1" t="str">
        <f>VLOOKUP(I3,question_type!$A$2:$B$62,2,FALSE)</f>
        <v>open ended</v>
      </c>
      <c r="J2" s="1" t="str">
        <f>VLOOKUP(J3,question_type!$A$2:$B$62,2,FALSE)</f>
        <v>open ended</v>
      </c>
      <c r="K2" s="1" t="str">
        <f>VLOOKUP(K3,question_type!$A$2:$B$62,2,FALSE)</f>
        <v>eating habits</v>
      </c>
      <c r="L2" s="1" t="str">
        <f>VLOOKUP(L3,question_type!$A$2:$B$62,2,FALSE)</f>
        <v>eating habits</v>
      </c>
      <c r="M2" s="1" t="str">
        <f>VLOOKUP(M3,question_type!$A$2:$B$62,2,FALSE)</f>
        <v>diet characteristics</v>
      </c>
      <c r="N2" s="1" t="str">
        <f>VLOOKUP(N3,question_type!$A$2:$B$62,2,FALSE)</f>
        <v>open ended</v>
      </c>
      <c r="O2" s="1" t="str">
        <f>VLOOKUP(O3,question_type!$A$2:$B$62,2,FALSE)</f>
        <v>diet characteristics</v>
      </c>
      <c r="P2" s="1" t="str">
        <f>VLOOKUP(P3,question_type!$A$2:$B$62,2,FALSE)</f>
        <v>meal choice</v>
      </c>
      <c r="Q2" s="1" t="str">
        <f>VLOOKUP(Q3,question_type!$A$2:$B$62,2,FALSE)</f>
        <v>open ended</v>
      </c>
      <c r="R2" s="1" t="str">
        <f>VLOOKUP(R3,question_type!$A$2:$B$62,2,FALSE)</f>
        <v>eating habits</v>
      </c>
      <c r="S2" s="1" t="str">
        <f>VLOOKUP(S3,question_type!$A$2:$B$62,2,FALSE)</f>
        <v>eating habits</v>
      </c>
      <c r="T2" s="1" t="str">
        <f>VLOOKUP(T3,question_type!$A$2:$B$62,2,FALSE)</f>
        <v>eating habits</v>
      </c>
      <c r="U2" s="1" t="str">
        <f>VLOOKUP(U3,question_type!$A$2:$B$62,2,FALSE)</f>
        <v>general parameter</v>
      </c>
      <c r="V2" s="1" t="str">
        <f>VLOOKUP(V3,question_type!$A$2:$B$62,2,FALSE)</f>
        <v>diet characteristics</v>
      </c>
      <c r="W2" s="1" t="str">
        <f>VLOOKUP(W3,question_type!$A$2:$B$62,2,FALSE)</f>
        <v>health and lifestyle</v>
      </c>
      <c r="X2" s="1" t="str">
        <f>VLOOKUP(X3,question_type!$A$2:$B$62,2,FALSE)</f>
        <v>general parameter</v>
      </c>
      <c r="Y2" s="1" t="str">
        <f>VLOOKUP(Y3,question_type!$A$2:$B$62,2,FALSE)</f>
        <v>general parameter</v>
      </c>
      <c r="Z2" s="1" t="str">
        <f>VLOOKUP(Z3,question_type!$A$2:$B$62,2,FALSE)</f>
        <v>open ended</v>
      </c>
      <c r="AA2" s="6" t="str">
        <f>VLOOKUP(AA3,question_type!$A$2:$B$62,2,FALSE)</f>
        <v>diet characteristics</v>
      </c>
      <c r="AB2" s="6" t="str">
        <f>VLOOKUP(AB3,question_type!$A$2:$B$62,2,FALSE)</f>
        <v>diet characteristics</v>
      </c>
      <c r="AC2" s="1" t="str">
        <f>VLOOKUP(AC3,question_type!$A$2:$B$62,2,FALSE)</f>
        <v>open ended</v>
      </c>
      <c r="AD2" s="6" t="str">
        <f>VLOOKUP(AD3,question_type!$A$2:$B$62,2,FALSE)</f>
        <v>meal choice</v>
      </c>
      <c r="AE2" s="6" t="str">
        <f>VLOOKUP(AE3,question_type!$A$2:$B$62,2,FALSE)</f>
        <v>diet characteristics</v>
      </c>
      <c r="AF2" s="6" t="str">
        <f>VLOOKUP(AF3,question_type!$A$2:$B$62,2,FALSE)</f>
        <v>general parameter</v>
      </c>
      <c r="AG2" s="6" t="str">
        <f>VLOOKUP(AG3,question_type!$A$2:$B$62,2,FALSE)</f>
        <v>diet characteristics</v>
      </c>
      <c r="AH2" s="6" t="str">
        <f>VLOOKUP(AH3,question_type!$A$2:$B$62,2,FALSE)</f>
        <v>health and lifestyle</v>
      </c>
      <c r="AI2" s="1" t="str">
        <f>VLOOKUP(AI3,question_type!$A$2:$B$62,2,FALSE)</f>
        <v>open ended</v>
      </c>
      <c r="AJ2" s="1" t="str">
        <f>VLOOKUP(AJ3,question_type!$A$2:$B$62,2,FALSE)</f>
        <v>open ended</v>
      </c>
      <c r="AK2" s="6" t="str">
        <f>VLOOKUP(AK3,question_type!$A$2:$B$62,2,FALSE)</f>
        <v>diet characteristics</v>
      </c>
      <c r="AL2" s="6" t="str">
        <f>VLOOKUP(AL3,question_type!$A$2:$B$62,2,FALSE)</f>
        <v>general parameter</v>
      </c>
      <c r="AM2" s="6" t="str">
        <f>VLOOKUP(AM3,question_type!$A$2:$B$62,2,FALSE)</f>
        <v>diet characteristics</v>
      </c>
      <c r="AN2" s="6" t="str">
        <f>VLOOKUP(AN3,question_type!$A$2:$B$62,2,FALSE)</f>
        <v>diet characteristics</v>
      </c>
      <c r="AO2" s="6" t="str">
        <f>VLOOKUP(AO3,question_type!$A$2:$B$62,2,FALSE)</f>
        <v>health and lifestyle</v>
      </c>
      <c r="AP2" s="6" t="str">
        <f>VLOOKUP(AP3,question_type!$A$2:$B$62,2,FALSE)</f>
        <v>general parameter</v>
      </c>
      <c r="AQ2" s="1" t="str">
        <f>VLOOKUP(AQ3,question_type!$A$2:$B$62,2,FALSE)</f>
        <v>open ended</v>
      </c>
      <c r="AR2" s="6" t="str">
        <f>VLOOKUP(AR3,question_type!$A$2:$B$62,2,FALSE)</f>
        <v>general parameter</v>
      </c>
      <c r="AS2" s="1" t="str">
        <f>VLOOKUP(AS3,question_type!$A$2:$B$62,2,FALSE)</f>
        <v>general parameter</v>
      </c>
      <c r="AT2" s="6" t="str">
        <f>VLOOKUP(AT3,question_type!$A$2:$B$62,2,FALSE)</f>
        <v>eating habits</v>
      </c>
      <c r="AU2" s="6" t="str">
        <f>VLOOKUP(AU3,question_type!$A$2:$B$62,2,FALSE)</f>
        <v>general parameter</v>
      </c>
      <c r="AV2" s="6" t="str">
        <f>VLOOKUP(AV3,question_type!$A$2:$B$62,2,FALSE)</f>
        <v>eating habits</v>
      </c>
      <c r="AW2" s="6" t="str">
        <f>VLOOKUP(AW3,question_type!$A$2:$B$62,2,FALSE)</f>
        <v>eating habits</v>
      </c>
      <c r="AX2" s="6" t="str">
        <f>VLOOKUP(AX3,question_type!$A$2:$B$62,2,FALSE)</f>
        <v>diet characteristics</v>
      </c>
      <c r="AY2" s="6" t="str">
        <f>VLOOKUP(AY3,question_type!$A$2:$B$62,2,FALSE)</f>
        <v>health and lifestyle</v>
      </c>
      <c r="AZ2" s="6" t="str">
        <f>VLOOKUP(AZ3,question_type!$A$2:$B$62,2,FALSE)</f>
        <v>meal choice</v>
      </c>
      <c r="BA2" s="6" t="str">
        <f>VLOOKUP(BA3,question_type!$A$2:$B$62,2,FALSE)</f>
        <v>health and lifestyle</v>
      </c>
      <c r="BB2" s="6" t="str">
        <f>VLOOKUP(BB3,question_type!$A$2:$B$62,2,FALSE)</f>
        <v>diet characteristics</v>
      </c>
      <c r="BC2" s="6" t="str">
        <f>VLOOKUP(BC3,question_type!$A$2:$B$62,2,FALSE)</f>
        <v>calories guessing</v>
      </c>
      <c r="BD2" s="6" t="str">
        <f>VLOOKUP(BD3,question_type!$A$2:$B$62,2,FALSE)</f>
        <v>calories guessing</v>
      </c>
      <c r="BE2" s="1" t="str">
        <f>VLOOKUP(BE3,question_type!$A$2:$B$62,2,FALSE)</f>
        <v>open ended</v>
      </c>
      <c r="BF2" s="6" t="str">
        <f>VLOOKUP(BF3,question_type!$A$2:$B$62,2,FALSE)</f>
        <v>diet characteristics</v>
      </c>
      <c r="BG2" s="6" t="str">
        <f>VLOOKUP(BG3,question_type!$A$2:$B$62,2,FALSE)</f>
        <v>health and lifestyle</v>
      </c>
      <c r="BH2" s="6" t="str">
        <f>VLOOKUP(BH3,question_type!$A$2:$B$62,2,FALSE)</f>
        <v>calories guessing</v>
      </c>
      <c r="BI2" s="6" t="str">
        <f>VLOOKUP(BI3,question_type!$A$2:$B$62,2,FALSE)</f>
        <v>health and lifestyle</v>
      </c>
    </row>
    <row r="3">
      <c r="A3" s="1" t="s">
        <v>71</v>
      </c>
      <c r="B3" s="1" t="s">
        <v>2</v>
      </c>
      <c r="C3" s="6" t="s">
        <v>4</v>
      </c>
      <c r="D3" s="6" t="s">
        <v>5</v>
      </c>
      <c r="E3" s="6" t="s">
        <v>7</v>
      </c>
      <c r="F3" s="6" t="s">
        <v>9</v>
      </c>
      <c r="G3" s="6" t="s">
        <v>11</v>
      </c>
      <c r="H3" s="6" t="s">
        <v>12</v>
      </c>
      <c r="I3" s="2" t="s">
        <v>13</v>
      </c>
      <c r="J3" s="2" t="s">
        <v>15</v>
      </c>
      <c r="K3" s="6" t="s">
        <v>16</v>
      </c>
      <c r="L3" s="6" t="s">
        <v>18</v>
      </c>
      <c r="M3" s="6" t="s">
        <v>19</v>
      </c>
      <c r="N3" s="2" t="s">
        <v>20</v>
      </c>
      <c r="O3" s="6" t="s">
        <v>21</v>
      </c>
      <c r="P3" s="6" t="s">
        <v>22</v>
      </c>
      <c r="Q3" s="2" t="s">
        <v>23</v>
      </c>
      <c r="R3" s="6" t="s">
        <v>24</v>
      </c>
      <c r="S3" s="6" t="s">
        <v>25</v>
      </c>
      <c r="T3" s="6" t="s">
        <v>26</v>
      </c>
      <c r="U3" s="6" t="s">
        <v>27</v>
      </c>
      <c r="V3" s="6" t="s">
        <v>28</v>
      </c>
      <c r="W3" s="6" t="s">
        <v>29</v>
      </c>
      <c r="X3" s="6" t="s">
        <v>31</v>
      </c>
      <c r="Y3" s="2" t="s">
        <v>32</v>
      </c>
      <c r="Z3" s="2" t="s">
        <v>33</v>
      </c>
      <c r="AA3" s="6" t="s">
        <v>34</v>
      </c>
      <c r="AB3" s="6" t="s">
        <v>35</v>
      </c>
      <c r="AC3" s="2" t="s">
        <v>36</v>
      </c>
      <c r="AD3" s="6" t="s">
        <v>37</v>
      </c>
      <c r="AE3" s="6" t="s">
        <v>38</v>
      </c>
      <c r="AF3" s="6" t="s">
        <v>39</v>
      </c>
      <c r="AG3" s="6" t="s">
        <v>40</v>
      </c>
      <c r="AH3" s="6" t="s">
        <v>41</v>
      </c>
      <c r="AI3" s="2" t="s">
        <v>42</v>
      </c>
      <c r="AJ3" s="2" t="s">
        <v>43</v>
      </c>
      <c r="AK3" s="6" t="s">
        <v>44</v>
      </c>
      <c r="AL3" s="6" t="s">
        <v>45</v>
      </c>
      <c r="AM3" s="6" t="s">
        <v>46</v>
      </c>
      <c r="AN3" s="6" t="s">
        <v>47</v>
      </c>
      <c r="AO3" s="6" t="s">
        <v>48</v>
      </c>
      <c r="AP3" s="6" t="s">
        <v>49</v>
      </c>
      <c r="AQ3" s="2" t="s">
        <v>50</v>
      </c>
      <c r="AR3" s="6" t="s">
        <v>51</v>
      </c>
      <c r="AS3" s="2" t="s">
        <v>52</v>
      </c>
      <c r="AT3" s="6" t="s">
        <v>53</v>
      </c>
      <c r="AU3" s="6" t="s">
        <v>54</v>
      </c>
      <c r="AV3" s="6" t="s">
        <v>55</v>
      </c>
      <c r="AW3" s="6" t="s">
        <v>56</v>
      </c>
      <c r="AX3" s="6" t="s">
        <v>57</v>
      </c>
      <c r="AY3" s="6" t="s">
        <v>58</v>
      </c>
      <c r="AZ3" s="6" t="s">
        <v>59</v>
      </c>
      <c r="BA3" s="6" t="s">
        <v>60</v>
      </c>
      <c r="BB3" s="6" t="s">
        <v>61</v>
      </c>
      <c r="BC3" s="6" t="s">
        <v>62</v>
      </c>
      <c r="BD3" s="6" t="s">
        <v>63</v>
      </c>
      <c r="BE3" s="2" t="s">
        <v>64</v>
      </c>
      <c r="BF3" s="6" t="s">
        <v>65</v>
      </c>
      <c r="BG3" s="6" t="s">
        <v>66</v>
      </c>
      <c r="BH3" s="6" t="s">
        <v>67</v>
      </c>
      <c r="BI3" s="6" t="s">
        <v>68</v>
      </c>
    </row>
    <row r="4">
      <c r="A4" s="6">
        <v>1.0</v>
      </c>
      <c r="B4" s="1">
        <v>2.4</v>
      </c>
      <c r="C4" s="6">
        <v>2.0</v>
      </c>
      <c r="D4" s="6">
        <v>1.0</v>
      </c>
      <c r="E4" s="6">
        <v>430.0</v>
      </c>
      <c r="F4" s="6">
        <v>2.0</v>
      </c>
      <c r="G4" s="6">
        <v>315.0</v>
      </c>
      <c r="H4" s="6">
        <v>1.0</v>
      </c>
      <c r="I4" s="2" t="s">
        <v>72</v>
      </c>
      <c r="J4" s="2" t="s">
        <v>73</v>
      </c>
      <c r="K4" s="6">
        <v>9.0</v>
      </c>
      <c r="L4" s="6">
        <v>2.0</v>
      </c>
      <c r="M4" s="6" t="s">
        <v>74</v>
      </c>
      <c r="N4" s="2" t="s">
        <v>75</v>
      </c>
      <c r="O4" s="6">
        <v>1.0</v>
      </c>
      <c r="P4" s="6">
        <v>1.0</v>
      </c>
      <c r="Q4" s="2" t="s">
        <v>76</v>
      </c>
      <c r="R4" s="6">
        <v>1.0</v>
      </c>
      <c r="S4" s="6">
        <v>1.0</v>
      </c>
      <c r="T4" s="6">
        <v>3.0</v>
      </c>
      <c r="U4" s="6">
        <v>3.0</v>
      </c>
      <c r="V4" s="6">
        <v>1.0</v>
      </c>
      <c r="W4" s="6">
        <v>1.0</v>
      </c>
      <c r="X4" s="6">
        <v>5.0</v>
      </c>
      <c r="Y4" s="2" t="s">
        <v>77</v>
      </c>
      <c r="Z4" s="2" t="s">
        <v>78</v>
      </c>
      <c r="AA4" s="6">
        <v>3.0</v>
      </c>
      <c r="AB4" s="6">
        <v>1.0</v>
      </c>
      <c r="AC4" s="2" t="s">
        <v>79</v>
      </c>
      <c r="AD4" s="6">
        <v>2.0</v>
      </c>
      <c r="AE4" s="6">
        <v>5.0</v>
      </c>
      <c r="AF4" s="6">
        <v>2.0</v>
      </c>
      <c r="AG4" s="6">
        <v>5.0</v>
      </c>
      <c r="AH4" s="6">
        <v>2.0</v>
      </c>
      <c r="AI4" s="2" t="s">
        <v>80</v>
      </c>
      <c r="AJ4" s="7" t="s">
        <v>81</v>
      </c>
      <c r="AK4" s="6">
        <v>8.0</v>
      </c>
      <c r="AL4" s="6">
        <v>5.0</v>
      </c>
      <c r="AM4" s="6">
        <v>5.0</v>
      </c>
      <c r="AN4" s="6">
        <v>5.0</v>
      </c>
      <c r="AO4" s="6">
        <v>1.0</v>
      </c>
      <c r="AP4" s="6">
        <v>1.0</v>
      </c>
      <c r="AQ4" s="2" t="s">
        <v>82</v>
      </c>
      <c r="AR4" s="6">
        <v>1.0</v>
      </c>
      <c r="AS4" s="2" t="s">
        <v>83</v>
      </c>
      <c r="AT4" s="6">
        <v>5.0</v>
      </c>
      <c r="AU4" s="6">
        <v>1.0</v>
      </c>
      <c r="AV4" s="6">
        <v>1.0</v>
      </c>
      <c r="AW4" s="6">
        <v>2.0</v>
      </c>
      <c r="AX4" s="6">
        <v>5.0</v>
      </c>
      <c r="AY4" s="6">
        <v>3.0</v>
      </c>
      <c r="AZ4" s="6">
        <v>1.0</v>
      </c>
      <c r="BA4" s="6">
        <v>1.0</v>
      </c>
      <c r="BB4" s="6">
        <v>1.0</v>
      </c>
      <c r="BC4" s="6">
        <v>1165.0</v>
      </c>
      <c r="BD4" s="6">
        <v>345.0</v>
      </c>
      <c r="BE4" s="2" t="s">
        <v>84</v>
      </c>
      <c r="BF4" s="6">
        <v>5.0</v>
      </c>
      <c r="BG4" s="6">
        <v>1.0</v>
      </c>
      <c r="BH4" s="6">
        <v>1315.0</v>
      </c>
      <c r="BI4" s="6">
        <v>187.0</v>
      </c>
    </row>
    <row r="5">
      <c r="A5" s="6">
        <v>2.0</v>
      </c>
      <c r="B5" s="1">
        <v>3.654</v>
      </c>
      <c r="C5" s="6">
        <v>1.0</v>
      </c>
      <c r="D5" s="6">
        <v>1.0</v>
      </c>
      <c r="E5" s="6">
        <v>610.0</v>
      </c>
      <c r="F5" s="6">
        <v>3.0</v>
      </c>
      <c r="G5" s="6">
        <v>420.0</v>
      </c>
      <c r="H5" s="6">
        <v>2.0</v>
      </c>
      <c r="I5" s="2" t="s">
        <v>85</v>
      </c>
      <c r="J5" s="2" t="s">
        <v>86</v>
      </c>
      <c r="K5" s="6">
        <v>1.0</v>
      </c>
      <c r="L5" s="6">
        <v>3.0</v>
      </c>
      <c r="M5" s="6">
        <v>1.0</v>
      </c>
      <c r="N5" s="2" t="s">
        <v>87</v>
      </c>
      <c r="O5" s="6">
        <v>2.0</v>
      </c>
      <c r="P5" s="6">
        <v>2.0</v>
      </c>
      <c r="Q5" s="2" t="s">
        <v>88</v>
      </c>
      <c r="R5" s="6">
        <v>1.0</v>
      </c>
      <c r="S5" s="6">
        <v>2.0</v>
      </c>
      <c r="T5" s="6">
        <v>2.0</v>
      </c>
      <c r="U5" s="6">
        <v>2.0</v>
      </c>
      <c r="V5" s="6">
        <v>4.0</v>
      </c>
      <c r="W5" s="6">
        <v>1.0</v>
      </c>
      <c r="X5" s="6">
        <v>2.0</v>
      </c>
      <c r="Y5" s="2" t="s">
        <v>89</v>
      </c>
      <c r="Z5" s="2" t="s">
        <v>90</v>
      </c>
      <c r="AA5" s="6">
        <v>1.0</v>
      </c>
      <c r="AB5" s="6">
        <v>1.0</v>
      </c>
      <c r="AC5" s="2" t="s">
        <v>91</v>
      </c>
      <c r="AD5" s="6">
        <v>1.0</v>
      </c>
      <c r="AE5" s="6">
        <v>4.0</v>
      </c>
      <c r="AF5" s="6">
        <v>4.0</v>
      </c>
      <c r="AG5" s="6">
        <v>4.0</v>
      </c>
      <c r="AH5" s="6">
        <v>5.0</v>
      </c>
      <c r="AI5" s="2" t="s">
        <v>92</v>
      </c>
      <c r="AJ5" s="7" t="s">
        <v>93</v>
      </c>
      <c r="AK5" s="6">
        <v>3.0</v>
      </c>
      <c r="AL5" s="6">
        <v>4.0</v>
      </c>
      <c r="AM5" s="6">
        <v>4.0</v>
      </c>
      <c r="AN5" s="6">
        <v>4.0</v>
      </c>
      <c r="AO5" s="6">
        <v>1.0</v>
      </c>
      <c r="AP5" s="6">
        <v>2.0</v>
      </c>
      <c r="AQ5" s="2" t="s">
        <v>94</v>
      </c>
      <c r="AR5" s="6">
        <v>4.0</v>
      </c>
      <c r="AS5" s="2" t="s">
        <v>95</v>
      </c>
      <c r="AT5" s="6">
        <v>4.0</v>
      </c>
      <c r="AU5" s="6">
        <v>1.0</v>
      </c>
      <c r="AV5" s="6">
        <v>1.0</v>
      </c>
      <c r="AW5" s="6">
        <v>4.0</v>
      </c>
      <c r="AX5" s="6">
        <v>4.0</v>
      </c>
      <c r="AY5" s="6">
        <v>3.0</v>
      </c>
      <c r="AZ5" s="6">
        <v>1.0</v>
      </c>
      <c r="BA5" s="6">
        <v>1.0</v>
      </c>
      <c r="BB5" s="6">
        <v>2.0</v>
      </c>
      <c r="BC5" s="6">
        <v>725.0</v>
      </c>
      <c r="BD5" s="6">
        <v>690.0</v>
      </c>
      <c r="BE5" s="2" t="s">
        <v>96</v>
      </c>
      <c r="BF5" s="6">
        <v>4.0</v>
      </c>
      <c r="BG5" s="6">
        <v>2.0</v>
      </c>
      <c r="BH5" s="6">
        <v>900.0</v>
      </c>
      <c r="BI5" s="6">
        <v>155.0</v>
      </c>
    </row>
    <row r="6">
      <c r="A6" s="6">
        <v>3.0</v>
      </c>
      <c r="B6" s="1">
        <v>3.3</v>
      </c>
      <c r="C6" s="6">
        <v>1.0</v>
      </c>
      <c r="D6" s="6">
        <v>1.0</v>
      </c>
      <c r="E6" s="6">
        <v>720.0</v>
      </c>
      <c r="F6" s="6">
        <v>4.0</v>
      </c>
      <c r="G6" s="6">
        <v>420.0</v>
      </c>
      <c r="H6" s="6">
        <v>2.0</v>
      </c>
      <c r="I6" s="2" t="s">
        <v>97</v>
      </c>
      <c r="J6" s="2" t="s">
        <v>98</v>
      </c>
      <c r="K6" s="6">
        <v>1.0</v>
      </c>
      <c r="L6" s="6">
        <v>1.0</v>
      </c>
      <c r="M6" s="6">
        <v>3.0</v>
      </c>
      <c r="N6" s="2" t="s">
        <v>99</v>
      </c>
      <c r="O6" s="6">
        <v>3.0</v>
      </c>
      <c r="P6" s="6">
        <v>1.0</v>
      </c>
      <c r="Q6" s="2" t="s">
        <v>100</v>
      </c>
      <c r="R6" s="6">
        <v>1.0</v>
      </c>
      <c r="S6" s="6">
        <v>3.0</v>
      </c>
      <c r="T6" s="6">
        <v>2.0</v>
      </c>
      <c r="U6" s="6">
        <v>3.0</v>
      </c>
      <c r="V6" s="6">
        <v>5.0</v>
      </c>
      <c r="W6" s="6">
        <v>2.0</v>
      </c>
      <c r="X6" s="6">
        <v>2.0</v>
      </c>
      <c r="Y6" s="2" t="s">
        <v>101</v>
      </c>
      <c r="Z6" s="2" t="s">
        <v>90</v>
      </c>
      <c r="AA6" s="6">
        <v>1.0</v>
      </c>
      <c r="AB6" s="6">
        <v>3.0</v>
      </c>
      <c r="AC6" s="2" t="s">
        <v>102</v>
      </c>
      <c r="AD6" s="6">
        <v>1.0</v>
      </c>
      <c r="AE6" s="6">
        <v>5.0</v>
      </c>
      <c r="AF6" s="6">
        <v>3.0</v>
      </c>
      <c r="AG6" s="6">
        <v>5.0</v>
      </c>
      <c r="AH6" s="6">
        <v>6.0</v>
      </c>
      <c r="AI6" s="2" t="s">
        <v>103</v>
      </c>
      <c r="AJ6" s="7" t="s">
        <v>104</v>
      </c>
      <c r="AK6" s="6">
        <v>6.0</v>
      </c>
      <c r="AL6" s="6">
        <v>6.0</v>
      </c>
      <c r="AM6" s="6">
        <v>5.0</v>
      </c>
      <c r="AN6" s="6">
        <v>5.0</v>
      </c>
      <c r="AO6" s="6">
        <v>7.0</v>
      </c>
      <c r="AP6" s="6">
        <v>2.0</v>
      </c>
      <c r="AQ6" s="2" t="s">
        <v>105</v>
      </c>
      <c r="AR6" s="6">
        <v>2.0</v>
      </c>
      <c r="AS6" s="2" t="s">
        <v>101</v>
      </c>
      <c r="AT6" s="6">
        <v>4.0</v>
      </c>
      <c r="AU6" s="6">
        <v>2.0</v>
      </c>
      <c r="AV6" s="6">
        <v>1.0</v>
      </c>
      <c r="AW6" s="6">
        <v>3.0</v>
      </c>
      <c r="AX6" s="6">
        <v>5.0</v>
      </c>
      <c r="AY6" s="6">
        <v>6.0</v>
      </c>
      <c r="AZ6" s="6">
        <v>1.0</v>
      </c>
      <c r="BA6" s="6">
        <v>2.0</v>
      </c>
      <c r="BB6" s="6">
        <v>5.0</v>
      </c>
      <c r="BC6" s="6">
        <v>1165.0</v>
      </c>
      <c r="BD6" s="6">
        <v>500.0</v>
      </c>
      <c r="BE6" s="2" t="s">
        <v>72</v>
      </c>
      <c r="BF6" s="6">
        <v>5.0</v>
      </c>
      <c r="BG6" s="6">
        <v>1.0</v>
      </c>
      <c r="BH6" s="6">
        <v>900.0</v>
      </c>
      <c r="BI6" s="6" t="s">
        <v>106</v>
      </c>
    </row>
    <row r="7">
      <c r="A7" s="6">
        <v>4.0</v>
      </c>
      <c r="B7" s="1">
        <v>3.2</v>
      </c>
      <c r="C7" s="6">
        <v>1.0</v>
      </c>
      <c r="D7" s="6">
        <v>1.0</v>
      </c>
      <c r="E7" s="6">
        <v>430.0</v>
      </c>
      <c r="F7" s="6">
        <v>3.0</v>
      </c>
      <c r="G7" s="6">
        <v>420.0</v>
      </c>
      <c r="H7" s="6">
        <v>2.0</v>
      </c>
      <c r="I7" s="2" t="s">
        <v>107</v>
      </c>
      <c r="J7" s="2" t="s">
        <v>108</v>
      </c>
      <c r="K7" s="6">
        <v>2.0</v>
      </c>
      <c r="L7" s="6">
        <v>2.0</v>
      </c>
      <c r="M7" s="6">
        <v>2.0</v>
      </c>
      <c r="N7" s="2" t="s">
        <v>109</v>
      </c>
      <c r="O7" s="6">
        <v>2.0</v>
      </c>
      <c r="P7" s="6">
        <v>2.0</v>
      </c>
      <c r="Q7" s="2" t="s">
        <v>110</v>
      </c>
      <c r="R7" s="6">
        <v>1.0</v>
      </c>
      <c r="S7" s="6">
        <v>3.0</v>
      </c>
      <c r="T7" s="6">
        <v>2.0</v>
      </c>
      <c r="U7" s="6">
        <v>3.0</v>
      </c>
      <c r="V7" s="6">
        <v>5.0</v>
      </c>
      <c r="W7" s="6">
        <v>3.0</v>
      </c>
      <c r="X7" s="6">
        <v>2.0</v>
      </c>
      <c r="Y7" s="2" t="s">
        <v>111</v>
      </c>
      <c r="Z7" s="2" t="s">
        <v>112</v>
      </c>
      <c r="AA7" s="6">
        <v>3.0</v>
      </c>
      <c r="AB7" s="6">
        <v>1.0</v>
      </c>
      <c r="AC7" s="2" t="s">
        <v>113</v>
      </c>
      <c r="AD7" s="6">
        <v>2.0</v>
      </c>
      <c r="AE7" s="6">
        <v>4.0</v>
      </c>
      <c r="AF7" s="6">
        <v>4.0</v>
      </c>
      <c r="AG7" s="6">
        <v>5.0</v>
      </c>
      <c r="AH7" s="6">
        <v>7.0</v>
      </c>
      <c r="AI7" s="2" t="s">
        <v>114</v>
      </c>
      <c r="AJ7" s="7" t="s">
        <v>115</v>
      </c>
      <c r="AK7" s="6">
        <v>2.0</v>
      </c>
      <c r="AL7" s="6">
        <v>6.0</v>
      </c>
      <c r="AM7" s="6">
        <v>5.0</v>
      </c>
      <c r="AN7" s="6">
        <v>5.0</v>
      </c>
      <c r="AO7" s="6">
        <v>2.0</v>
      </c>
      <c r="AP7" s="6">
        <v>2.0</v>
      </c>
      <c r="AQ7" s="2" t="s">
        <v>116</v>
      </c>
      <c r="AR7" s="6">
        <v>4.0</v>
      </c>
      <c r="AS7" s="2" t="s">
        <v>117</v>
      </c>
      <c r="AT7" s="6">
        <v>2.0</v>
      </c>
      <c r="AU7" s="6">
        <v>1.0</v>
      </c>
      <c r="AV7" s="6">
        <v>1.0</v>
      </c>
      <c r="AW7" s="6">
        <v>2.0</v>
      </c>
      <c r="AX7" s="6">
        <v>5.0</v>
      </c>
      <c r="AY7" s="6">
        <v>5.0</v>
      </c>
      <c r="AZ7" s="6">
        <v>1.0</v>
      </c>
      <c r="BA7" s="6">
        <v>2.0</v>
      </c>
      <c r="BB7" s="6">
        <v>5.0</v>
      </c>
      <c r="BC7" s="6">
        <v>725.0</v>
      </c>
      <c r="BD7" s="6">
        <v>690.0</v>
      </c>
      <c r="BE7" s="2" t="s">
        <v>74</v>
      </c>
      <c r="BF7" s="6">
        <v>3.0</v>
      </c>
      <c r="BG7" s="6">
        <v>1.0</v>
      </c>
      <c r="BH7" s="6">
        <v>1315.0</v>
      </c>
      <c r="BI7" s="6" t="s">
        <v>118</v>
      </c>
    </row>
    <row r="8">
      <c r="A8" s="6">
        <v>5.0</v>
      </c>
      <c r="B8" s="1">
        <v>3.5</v>
      </c>
      <c r="C8" s="6">
        <v>1.0</v>
      </c>
      <c r="D8" s="6">
        <v>1.0</v>
      </c>
      <c r="E8" s="6">
        <v>720.0</v>
      </c>
      <c r="F8" s="6">
        <v>2.0</v>
      </c>
      <c r="G8" s="6">
        <v>420.0</v>
      </c>
      <c r="H8" s="6">
        <v>2.0</v>
      </c>
      <c r="I8" s="2" t="s">
        <v>119</v>
      </c>
      <c r="J8" s="2" t="s">
        <v>120</v>
      </c>
      <c r="K8" s="6">
        <v>1.0</v>
      </c>
      <c r="L8" s="6">
        <v>1.0</v>
      </c>
      <c r="M8" s="6">
        <v>2.0</v>
      </c>
      <c r="N8" s="2" t="s">
        <v>121</v>
      </c>
      <c r="O8" s="6">
        <v>2.0</v>
      </c>
      <c r="P8" s="6">
        <v>2.0</v>
      </c>
      <c r="Q8" s="2" t="s">
        <v>122</v>
      </c>
      <c r="R8" s="6">
        <v>3.0</v>
      </c>
      <c r="S8" s="6">
        <v>4.0</v>
      </c>
      <c r="T8" s="6">
        <v>2.0</v>
      </c>
      <c r="U8" s="6">
        <v>2.0</v>
      </c>
      <c r="V8" s="6">
        <v>4.0</v>
      </c>
      <c r="W8" s="6">
        <v>1.0</v>
      </c>
      <c r="X8" s="6">
        <v>4.0</v>
      </c>
      <c r="Y8" s="2" t="s">
        <v>123</v>
      </c>
      <c r="Z8" s="2" t="s">
        <v>90</v>
      </c>
      <c r="AA8" s="6">
        <v>1.0</v>
      </c>
      <c r="AB8" s="6">
        <v>3.0</v>
      </c>
      <c r="AC8" s="2" t="s">
        <v>124</v>
      </c>
      <c r="AD8" s="6">
        <v>1.0</v>
      </c>
      <c r="AE8" s="6">
        <v>4.0</v>
      </c>
      <c r="AF8" s="6">
        <v>4.0</v>
      </c>
      <c r="AG8" s="6">
        <v>4.0</v>
      </c>
      <c r="AH8" s="6">
        <v>6.0</v>
      </c>
      <c r="AI8" s="2" t="s">
        <v>125</v>
      </c>
      <c r="AJ8" s="7" t="s">
        <v>126</v>
      </c>
      <c r="AK8" s="6">
        <v>2.0</v>
      </c>
      <c r="AL8" s="6">
        <v>6.0</v>
      </c>
      <c r="AM8" s="6">
        <v>2.0</v>
      </c>
      <c r="AN8" s="6">
        <v>5.0</v>
      </c>
      <c r="AO8" s="6">
        <v>1.0</v>
      </c>
      <c r="AP8" s="6">
        <v>1.0</v>
      </c>
      <c r="AQ8" s="2" t="s">
        <v>127</v>
      </c>
      <c r="AR8" s="6">
        <v>5.0</v>
      </c>
      <c r="AS8" s="2" t="s">
        <v>128</v>
      </c>
      <c r="AT8" s="6">
        <v>3.0</v>
      </c>
      <c r="AU8" s="6">
        <v>1.0</v>
      </c>
      <c r="AV8" s="6">
        <v>1.0</v>
      </c>
      <c r="AW8" s="6">
        <v>4.0</v>
      </c>
      <c r="AX8" s="6">
        <v>2.0</v>
      </c>
      <c r="AY8" s="6">
        <v>4.0</v>
      </c>
      <c r="AZ8" s="6">
        <v>1.0</v>
      </c>
      <c r="BA8" s="6">
        <v>1.0</v>
      </c>
      <c r="BB8" s="6">
        <v>4.0</v>
      </c>
      <c r="BC8" s="6">
        <v>940.0</v>
      </c>
      <c r="BD8" s="6">
        <v>500.0</v>
      </c>
      <c r="BE8" s="2" t="s">
        <v>129</v>
      </c>
      <c r="BF8" s="6">
        <v>4.0</v>
      </c>
      <c r="BG8" s="6">
        <v>2.0</v>
      </c>
      <c r="BH8" s="6">
        <v>760.0</v>
      </c>
      <c r="BI8" s="6">
        <v>190.0</v>
      </c>
    </row>
    <row r="9">
      <c r="A9" s="6">
        <v>6.0</v>
      </c>
      <c r="B9" s="1">
        <v>2.25</v>
      </c>
      <c r="C9" s="6">
        <v>1.0</v>
      </c>
      <c r="D9" s="6">
        <v>1.0</v>
      </c>
      <c r="E9" s="6">
        <v>610.0</v>
      </c>
      <c r="F9" s="6">
        <v>3.0</v>
      </c>
      <c r="G9" s="6">
        <v>980.0</v>
      </c>
      <c r="H9" s="6">
        <v>2.0</v>
      </c>
      <c r="I9" s="2" t="s">
        <v>130</v>
      </c>
      <c r="J9" s="2" t="s">
        <v>131</v>
      </c>
      <c r="K9" s="6">
        <v>4.0</v>
      </c>
      <c r="L9" s="6">
        <v>3.0</v>
      </c>
      <c r="M9" s="6" t="s">
        <v>74</v>
      </c>
      <c r="N9" s="2" t="s">
        <v>132</v>
      </c>
      <c r="O9" s="6">
        <v>2.0</v>
      </c>
      <c r="P9" s="6">
        <v>2.0</v>
      </c>
      <c r="Q9" s="2" t="s">
        <v>133</v>
      </c>
      <c r="R9" s="6">
        <v>1.0</v>
      </c>
      <c r="S9" s="6">
        <v>3.0</v>
      </c>
      <c r="T9" s="6">
        <v>1.0</v>
      </c>
      <c r="U9" s="6">
        <v>3.0</v>
      </c>
      <c r="V9" s="6">
        <v>4.0</v>
      </c>
      <c r="W9" s="6">
        <v>2.0</v>
      </c>
      <c r="X9" s="6">
        <v>1.0</v>
      </c>
      <c r="Y9" s="2" t="s">
        <v>134</v>
      </c>
      <c r="Z9" s="2" t="s">
        <v>135</v>
      </c>
      <c r="AA9" s="6">
        <v>6.0</v>
      </c>
      <c r="AB9" s="6">
        <v>3.0</v>
      </c>
      <c r="AC9" s="2" t="s">
        <v>136</v>
      </c>
      <c r="AD9" s="6">
        <v>1.0</v>
      </c>
      <c r="AE9" s="6">
        <v>2.0</v>
      </c>
      <c r="AF9" s="6">
        <v>2.0</v>
      </c>
      <c r="AG9" s="6">
        <v>2.0</v>
      </c>
      <c r="AH9" s="6">
        <v>4.0</v>
      </c>
      <c r="AI9" s="2" t="s">
        <v>137</v>
      </c>
      <c r="AJ9" s="7" t="s">
        <v>138</v>
      </c>
      <c r="AK9" s="6">
        <v>2.0</v>
      </c>
      <c r="AL9" s="6">
        <v>1.0</v>
      </c>
      <c r="AM9" s="6">
        <v>5.0</v>
      </c>
      <c r="AN9" s="6">
        <v>5.0</v>
      </c>
      <c r="AO9" s="6">
        <v>4.0</v>
      </c>
      <c r="AP9" s="6">
        <v>2.0</v>
      </c>
      <c r="AQ9" s="2" t="s">
        <v>139</v>
      </c>
      <c r="AR9" s="6">
        <v>1.0</v>
      </c>
      <c r="AS9" s="2" t="s">
        <v>140</v>
      </c>
      <c r="AT9" s="6">
        <v>1.0</v>
      </c>
      <c r="AU9" s="6">
        <v>1.0</v>
      </c>
      <c r="AV9" s="6">
        <v>2.0</v>
      </c>
      <c r="AW9" s="6">
        <v>5.0</v>
      </c>
      <c r="AX9" s="6">
        <v>5.0</v>
      </c>
      <c r="AY9" s="6">
        <v>5.0</v>
      </c>
      <c r="AZ9" s="6">
        <v>1.0</v>
      </c>
      <c r="BA9" s="6">
        <v>2.0</v>
      </c>
      <c r="BB9" s="6">
        <v>4.0</v>
      </c>
      <c r="BC9" s="6">
        <v>940.0</v>
      </c>
      <c r="BD9" s="6">
        <v>345.0</v>
      </c>
      <c r="BE9" s="2" t="s">
        <v>141</v>
      </c>
      <c r="BF9" s="6">
        <v>1.0</v>
      </c>
      <c r="BG9" s="6">
        <v>2.0</v>
      </c>
      <c r="BH9" s="6">
        <v>1315.0</v>
      </c>
      <c r="BI9" s="6">
        <v>190.0</v>
      </c>
    </row>
    <row r="10">
      <c r="A10" s="6">
        <v>7.0</v>
      </c>
      <c r="B10" s="1">
        <v>3.8</v>
      </c>
      <c r="C10" s="6">
        <v>2.0</v>
      </c>
      <c r="D10" s="6">
        <v>1.0</v>
      </c>
      <c r="E10" s="6">
        <v>610.0</v>
      </c>
      <c r="F10" s="6">
        <v>3.0</v>
      </c>
      <c r="G10" s="6">
        <v>420.0</v>
      </c>
      <c r="H10" s="6">
        <v>2.0</v>
      </c>
      <c r="I10" s="2" t="s">
        <v>142</v>
      </c>
      <c r="J10" s="2" t="s">
        <v>143</v>
      </c>
      <c r="K10" s="6">
        <v>1.0</v>
      </c>
      <c r="L10" s="6">
        <v>2.0</v>
      </c>
      <c r="M10" s="6">
        <v>1.0</v>
      </c>
      <c r="N10" s="2" t="s">
        <v>144</v>
      </c>
      <c r="O10" s="6">
        <v>3.0</v>
      </c>
      <c r="P10" s="6">
        <v>1.0</v>
      </c>
      <c r="Q10" s="2" t="s">
        <v>145</v>
      </c>
      <c r="R10" s="6">
        <v>2.0</v>
      </c>
      <c r="S10" s="6">
        <v>5.0</v>
      </c>
      <c r="T10" s="6">
        <v>2.0</v>
      </c>
      <c r="U10" s="6">
        <v>3.0</v>
      </c>
      <c r="V10" s="6">
        <v>5.0</v>
      </c>
      <c r="W10" s="6">
        <v>1.0</v>
      </c>
      <c r="X10" s="6">
        <v>4.0</v>
      </c>
      <c r="Y10" s="2" t="s">
        <v>146</v>
      </c>
      <c r="Z10" s="2" t="s">
        <v>147</v>
      </c>
      <c r="AA10" s="6">
        <v>4.0</v>
      </c>
      <c r="AB10" s="6">
        <v>1.0</v>
      </c>
      <c r="AC10" s="2" t="s">
        <v>148</v>
      </c>
      <c r="AD10" s="6">
        <v>1.0</v>
      </c>
      <c r="AE10" s="6">
        <v>4.0</v>
      </c>
      <c r="AF10" s="6">
        <v>4.0</v>
      </c>
      <c r="AG10" s="6">
        <v>5.0</v>
      </c>
      <c r="AH10" s="6">
        <v>4.0</v>
      </c>
      <c r="AI10" s="2" t="s">
        <v>149</v>
      </c>
      <c r="AJ10" s="7" t="s">
        <v>150</v>
      </c>
      <c r="AK10" s="6">
        <v>2.0</v>
      </c>
      <c r="AL10" s="6">
        <v>4.0</v>
      </c>
      <c r="AM10" s="6">
        <v>5.0</v>
      </c>
      <c r="AN10" s="6">
        <v>5.0</v>
      </c>
      <c r="AO10" s="6">
        <v>8.0</v>
      </c>
      <c r="AP10" s="6">
        <v>1.0</v>
      </c>
      <c r="AQ10" s="2" t="s">
        <v>151</v>
      </c>
      <c r="AR10" s="6">
        <v>4.0</v>
      </c>
      <c r="AS10" s="2" t="s">
        <v>152</v>
      </c>
      <c r="AT10" s="6">
        <v>4.0</v>
      </c>
      <c r="AU10" s="6">
        <v>2.0</v>
      </c>
      <c r="AV10" s="6">
        <v>2.0</v>
      </c>
      <c r="AW10" s="6">
        <v>2.0</v>
      </c>
      <c r="AX10" s="6">
        <v>5.0</v>
      </c>
      <c r="AY10" s="6">
        <v>4.0</v>
      </c>
      <c r="AZ10" s="6">
        <v>1.0</v>
      </c>
      <c r="BA10" s="6">
        <v>1.0</v>
      </c>
      <c r="BB10" s="6">
        <v>5.0</v>
      </c>
      <c r="BC10" s="6">
        <v>940.0</v>
      </c>
      <c r="BD10" s="6">
        <v>690.0</v>
      </c>
      <c r="BE10" s="2" t="s">
        <v>153</v>
      </c>
      <c r="BF10" s="6">
        <v>4.0</v>
      </c>
      <c r="BG10" s="6">
        <v>1.0</v>
      </c>
      <c r="BH10" s="6">
        <v>1315.0</v>
      </c>
      <c r="BI10" s="6">
        <v>180.0</v>
      </c>
    </row>
    <row r="11">
      <c r="A11" s="6">
        <v>8.0</v>
      </c>
      <c r="B11" s="1">
        <v>3.3</v>
      </c>
      <c r="C11" s="6">
        <v>1.0</v>
      </c>
      <c r="D11" s="6">
        <v>1.0</v>
      </c>
      <c r="E11" s="6">
        <v>720.0</v>
      </c>
      <c r="F11" s="6">
        <v>3.0</v>
      </c>
      <c r="G11" s="6">
        <v>420.0</v>
      </c>
      <c r="H11" s="6">
        <v>1.0</v>
      </c>
      <c r="I11" s="2" t="s">
        <v>154</v>
      </c>
      <c r="J11" s="2" t="s">
        <v>155</v>
      </c>
      <c r="K11" s="6">
        <v>1.0</v>
      </c>
      <c r="L11" s="6">
        <v>3.0</v>
      </c>
      <c r="M11" s="6">
        <v>1.0</v>
      </c>
      <c r="N11" s="2" t="s">
        <v>156</v>
      </c>
      <c r="O11" s="6">
        <v>1.0</v>
      </c>
      <c r="P11" s="6">
        <v>2.0</v>
      </c>
      <c r="Q11" s="2" t="s">
        <v>157</v>
      </c>
      <c r="R11" s="6">
        <v>2.0</v>
      </c>
      <c r="S11" s="6">
        <v>5.0</v>
      </c>
      <c r="T11" s="6">
        <v>2.0</v>
      </c>
      <c r="U11" s="6">
        <v>2.0</v>
      </c>
      <c r="V11" s="6">
        <v>2.0</v>
      </c>
      <c r="W11" s="6">
        <v>2.0</v>
      </c>
      <c r="X11" s="6">
        <v>3.0</v>
      </c>
      <c r="Y11" s="2" t="s">
        <v>158</v>
      </c>
      <c r="Z11" s="2" t="s">
        <v>159</v>
      </c>
      <c r="AA11" s="6">
        <v>5.0</v>
      </c>
      <c r="AB11" s="6">
        <v>1.0</v>
      </c>
      <c r="AC11" s="2" t="s">
        <v>160</v>
      </c>
      <c r="AD11" s="6">
        <v>1.0</v>
      </c>
      <c r="AE11" s="6">
        <v>5.0</v>
      </c>
      <c r="AF11" s="6">
        <v>2.0</v>
      </c>
      <c r="AG11" s="6">
        <v>3.0</v>
      </c>
      <c r="AH11" s="6">
        <v>3.0</v>
      </c>
      <c r="AI11" s="2" t="s">
        <v>161</v>
      </c>
      <c r="AJ11" s="7" t="s">
        <v>162</v>
      </c>
      <c r="AK11" s="6">
        <v>2.0</v>
      </c>
      <c r="AL11" s="6">
        <v>5.0</v>
      </c>
      <c r="AM11" s="6">
        <v>1.0</v>
      </c>
      <c r="AN11" s="6">
        <v>3.0</v>
      </c>
      <c r="AO11" s="6">
        <v>3.0</v>
      </c>
      <c r="AP11" s="6">
        <v>1.0</v>
      </c>
      <c r="AQ11" s="2" t="s">
        <v>163</v>
      </c>
      <c r="AR11" s="6">
        <v>2.0</v>
      </c>
      <c r="AS11" s="2" t="s">
        <v>18</v>
      </c>
      <c r="AT11" s="6">
        <v>4.0</v>
      </c>
      <c r="AU11" s="6">
        <v>1.0</v>
      </c>
      <c r="AV11" s="6">
        <v>1.0</v>
      </c>
      <c r="AW11" s="6">
        <v>5.0</v>
      </c>
      <c r="AX11" s="6">
        <v>1.0</v>
      </c>
      <c r="AY11" s="6">
        <v>3.0</v>
      </c>
      <c r="AZ11" s="6">
        <v>1.0</v>
      </c>
      <c r="BA11" s="6">
        <v>2.0</v>
      </c>
      <c r="BB11" s="6">
        <v>1.0</v>
      </c>
      <c r="BC11" s="6">
        <v>725.0</v>
      </c>
      <c r="BD11" s="6">
        <v>500.0</v>
      </c>
      <c r="BE11" s="2" t="s">
        <v>72</v>
      </c>
      <c r="BF11" s="6">
        <v>4.0</v>
      </c>
      <c r="BG11" s="6">
        <v>2.0</v>
      </c>
      <c r="BH11" s="6">
        <v>1315.0</v>
      </c>
      <c r="BI11" s="6">
        <v>137.0</v>
      </c>
    </row>
    <row r="12">
      <c r="A12" s="6">
        <v>9.0</v>
      </c>
      <c r="B12" s="1">
        <v>3.3</v>
      </c>
      <c r="C12" s="6">
        <v>1.0</v>
      </c>
      <c r="D12" s="6">
        <v>1.0</v>
      </c>
      <c r="E12" s="6">
        <v>430.0</v>
      </c>
      <c r="F12" s="6">
        <v>2.0</v>
      </c>
      <c r="G12" s="6">
        <v>420.0</v>
      </c>
      <c r="H12" s="6">
        <v>1.0</v>
      </c>
      <c r="I12" s="2" t="s">
        <v>164</v>
      </c>
      <c r="J12" s="2" t="s">
        <v>108</v>
      </c>
      <c r="K12" s="6">
        <v>2.0</v>
      </c>
      <c r="L12" s="6">
        <v>3.0</v>
      </c>
      <c r="M12" s="6">
        <v>1.0</v>
      </c>
      <c r="N12" s="2" t="s">
        <v>165</v>
      </c>
      <c r="O12" s="6">
        <v>1.0</v>
      </c>
      <c r="P12" s="6">
        <v>1.0</v>
      </c>
      <c r="Q12" s="2" t="s">
        <v>166</v>
      </c>
      <c r="R12" s="6">
        <v>2.0</v>
      </c>
      <c r="S12" s="6">
        <v>8.0</v>
      </c>
      <c r="T12" s="6">
        <v>5.0</v>
      </c>
      <c r="U12" s="6">
        <v>2.0</v>
      </c>
      <c r="V12" s="6">
        <v>5.0</v>
      </c>
      <c r="W12" s="6" t="s">
        <v>74</v>
      </c>
      <c r="X12" s="6">
        <v>5.0</v>
      </c>
      <c r="Y12" s="2" t="s">
        <v>167</v>
      </c>
      <c r="Z12" s="2" t="s">
        <v>168</v>
      </c>
      <c r="AA12" s="6">
        <v>1.0</v>
      </c>
      <c r="AB12" s="6">
        <v>3.0</v>
      </c>
      <c r="AC12" s="2" t="s">
        <v>169</v>
      </c>
      <c r="AD12" s="6">
        <v>1.0</v>
      </c>
      <c r="AE12" s="6">
        <v>4.0</v>
      </c>
      <c r="AF12" s="6">
        <v>1.0</v>
      </c>
      <c r="AG12" s="6">
        <v>5.0</v>
      </c>
      <c r="AH12" s="6">
        <v>7.0</v>
      </c>
      <c r="AI12" s="2" t="s">
        <v>170</v>
      </c>
      <c r="AJ12" s="7" t="s">
        <v>171</v>
      </c>
      <c r="AK12" s="6">
        <v>6.0</v>
      </c>
      <c r="AL12" s="6">
        <v>5.0</v>
      </c>
      <c r="AM12" s="6">
        <v>5.0</v>
      </c>
      <c r="AN12" s="6">
        <v>5.0</v>
      </c>
      <c r="AO12" s="6">
        <v>8.0</v>
      </c>
      <c r="AP12" s="6">
        <v>2.0</v>
      </c>
      <c r="AQ12" s="2" t="s">
        <v>172</v>
      </c>
      <c r="AR12" s="6">
        <v>5.0</v>
      </c>
      <c r="AS12" s="2" t="s">
        <v>173</v>
      </c>
      <c r="AT12" s="6">
        <v>2.0</v>
      </c>
      <c r="AU12" s="6">
        <v>1.0</v>
      </c>
      <c r="AV12" s="6">
        <v>2.0</v>
      </c>
      <c r="AW12" s="6">
        <v>3.0</v>
      </c>
      <c r="AX12" s="6">
        <v>5.0</v>
      </c>
      <c r="AY12" s="6">
        <v>4.0</v>
      </c>
      <c r="AZ12" s="6">
        <v>2.0</v>
      </c>
      <c r="BA12" s="6">
        <v>2.0</v>
      </c>
      <c r="BB12" s="6">
        <v>5.0</v>
      </c>
      <c r="BC12" s="6">
        <v>725.0</v>
      </c>
      <c r="BD12" s="6">
        <v>345.0</v>
      </c>
      <c r="BE12" s="2" t="s">
        <v>72</v>
      </c>
      <c r="BF12" s="6">
        <v>3.0</v>
      </c>
      <c r="BG12" s="6">
        <v>2.0</v>
      </c>
      <c r="BH12" s="6">
        <v>760.0</v>
      </c>
      <c r="BI12" s="6">
        <v>180.0</v>
      </c>
    </row>
    <row r="13">
      <c r="A13" s="6">
        <v>10.0</v>
      </c>
      <c r="B13" s="1">
        <v>3.3</v>
      </c>
      <c r="C13" s="6">
        <v>1.0</v>
      </c>
      <c r="D13" s="6">
        <v>1.0</v>
      </c>
      <c r="E13" s="6">
        <v>430.0</v>
      </c>
      <c r="F13" s="6">
        <v>3.0</v>
      </c>
      <c r="G13" s="6">
        <v>315.0</v>
      </c>
      <c r="H13" s="6">
        <v>2.0</v>
      </c>
      <c r="I13" s="2" t="s">
        <v>174</v>
      </c>
      <c r="J13" s="2" t="s">
        <v>175</v>
      </c>
      <c r="K13" s="6">
        <v>1.0</v>
      </c>
      <c r="L13" s="6">
        <v>3.0</v>
      </c>
      <c r="M13" s="6">
        <v>1.0</v>
      </c>
      <c r="N13" s="2" t="s">
        <v>176</v>
      </c>
      <c r="O13" s="6">
        <v>1.0</v>
      </c>
      <c r="P13" s="6">
        <v>1.0</v>
      </c>
      <c r="Q13" s="2" t="s">
        <v>177</v>
      </c>
      <c r="R13" s="6">
        <v>1.0</v>
      </c>
      <c r="S13" s="6">
        <v>3.0</v>
      </c>
      <c r="T13" s="6">
        <v>3.0</v>
      </c>
      <c r="U13" s="6">
        <v>3.0</v>
      </c>
      <c r="V13" s="6">
        <v>5.0</v>
      </c>
      <c r="W13" s="6">
        <v>1.0</v>
      </c>
      <c r="X13" s="6">
        <v>5.0</v>
      </c>
      <c r="Y13" s="2" t="s">
        <v>178</v>
      </c>
      <c r="Z13" s="2" t="s">
        <v>90</v>
      </c>
      <c r="AA13" s="6">
        <v>1.0</v>
      </c>
      <c r="AB13" s="6">
        <v>1.0</v>
      </c>
      <c r="AC13" s="2" t="s">
        <v>179</v>
      </c>
      <c r="AD13" s="6">
        <v>1.0</v>
      </c>
      <c r="AE13" s="6">
        <v>5.0</v>
      </c>
      <c r="AF13" s="6">
        <v>1.0</v>
      </c>
      <c r="AG13" s="6">
        <v>5.0</v>
      </c>
      <c r="AH13" s="6">
        <v>3.0</v>
      </c>
      <c r="AI13" s="2" t="s">
        <v>180</v>
      </c>
      <c r="AJ13" s="7" t="s">
        <v>181</v>
      </c>
      <c r="AK13" s="6">
        <v>2.0</v>
      </c>
      <c r="AL13" s="6">
        <v>4.0</v>
      </c>
      <c r="AM13" s="6">
        <v>4.0</v>
      </c>
      <c r="AN13" s="6">
        <v>5.0</v>
      </c>
      <c r="AO13" s="6">
        <v>3.0</v>
      </c>
      <c r="AP13" s="6">
        <v>2.0</v>
      </c>
      <c r="AQ13" s="2" t="s">
        <v>182</v>
      </c>
      <c r="AR13" s="6">
        <v>5.0</v>
      </c>
      <c r="AS13" s="2" t="s">
        <v>183</v>
      </c>
      <c r="AT13" s="6">
        <v>5.0</v>
      </c>
      <c r="AU13" s="6">
        <v>1.0</v>
      </c>
      <c r="AV13" s="6">
        <v>3.0</v>
      </c>
      <c r="AW13" s="6">
        <v>3.0</v>
      </c>
      <c r="AX13" s="6">
        <v>4.0</v>
      </c>
      <c r="AY13" s="6">
        <v>3.0</v>
      </c>
      <c r="AZ13" s="6">
        <v>1.0</v>
      </c>
      <c r="BA13" s="6">
        <v>1.0</v>
      </c>
      <c r="BB13" s="6">
        <v>4.0</v>
      </c>
      <c r="BC13" s="6">
        <v>580.0</v>
      </c>
      <c r="BD13" s="6">
        <v>345.0</v>
      </c>
      <c r="BE13" s="2" t="s">
        <v>184</v>
      </c>
      <c r="BF13" s="6">
        <v>5.0</v>
      </c>
      <c r="BG13" s="6">
        <v>1.0</v>
      </c>
      <c r="BH13" s="6">
        <v>900.0</v>
      </c>
      <c r="BI13" s="6">
        <v>125.0</v>
      </c>
    </row>
    <row r="14">
      <c r="A14" s="6">
        <v>11.0</v>
      </c>
      <c r="B14" s="1">
        <v>3.5</v>
      </c>
      <c r="C14" s="6">
        <v>1.0</v>
      </c>
      <c r="D14" s="6">
        <v>1.0</v>
      </c>
      <c r="E14" s="6">
        <v>610.0</v>
      </c>
      <c r="F14" s="6">
        <v>3.0</v>
      </c>
      <c r="G14" s="6">
        <v>980.0</v>
      </c>
      <c r="H14" s="6">
        <v>2.0</v>
      </c>
      <c r="I14" s="2" t="s">
        <v>185</v>
      </c>
      <c r="J14" s="2" t="s">
        <v>108</v>
      </c>
      <c r="K14" s="6">
        <v>2.0</v>
      </c>
      <c r="L14" s="6">
        <v>1.0</v>
      </c>
      <c r="M14" s="6">
        <v>1.0</v>
      </c>
      <c r="N14" s="2" t="s">
        <v>186</v>
      </c>
      <c r="O14" s="6">
        <v>1.0</v>
      </c>
      <c r="P14" s="6">
        <v>2.0</v>
      </c>
      <c r="Q14" s="2" t="s">
        <v>187</v>
      </c>
      <c r="R14" s="6">
        <v>3.0</v>
      </c>
      <c r="S14" s="6">
        <v>4.0</v>
      </c>
      <c r="T14" s="6">
        <v>2.0</v>
      </c>
      <c r="U14" s="6">
        <v>1.0</v>
      </c>
      <c r="V14" s="6">
        <v>5.0</v>
      </c>
      <c r="W14" s="6">
        <v>1.0</v>
      </c>
      <c r="X14" s="6">
        <v>2.0</v>
      </c>
      <c r="Y14" s="2" t="s">
        <v>188</v>
      </c>
      <c r="Z14" s="2" t="s">
        <v>189</v>
      </c>
      <c r="AA14" s="6">
        <v>4.0</v>
      </c>
      <c r="AB14" s="6">
        <v>1.0</v>
      </c>
      <c r="AC14" s="2" t="s">
        <v>190</v>
      </c>
      <c r="AD14" s="6">
        <v>1.0</v>
      </c>
      <c r="AE14" s="6">
        <v>5.0</v>
      </c>
      <c r="AF14" s="6">
        <v>3.0</v>
      </c>
      <c r="AG14" s="6">
        <v>1.0</v>
      </c>
      <c r="AH14" s="6">
        <v>9.0</v>
      </c>
      <c r="AI14" s="2" t="s">
        <v>191</v>
      </c>
      <c r="AJ14" s="7" t="s">
        <v>192</v>
      </c>
      <c r="AK14" s="6">
        <v>7.0</v>
      </c>
      <c r="AL14" s="6">
        <v>3.0</v>
      </c>
      <c r="AM14" s="6">
        <v>1.0</v>
      </c>
      <c r="AN14" s="6">
        <v>5.0</v>
      </c>
      <c r="AO14" s="6">
        <v>8.0</v>
      </c>
      <c r="AP14" s="6">
        <v>1.0</v>
      </c>
      <c r="AQ14" s="2" t="s">
        <v>193</v>
      </c>
      <c r="AR14" s="6">
        <v>4.0</v>
      </c>
      <c r="AS14" s="2" t="s">
        <v>194</v>
      </c>
      <c r="AT14" s="6">
        <v>2.0</v>
      </c>
      <c r="AU14" s="6">
        <v>3.0</v>
      </c>
      <c r="AV14" s="6">
        <v>1.0</v>
      </c>
      <c r="AW14" s="6">
        <v>2.0</v>
      </c>
      <c r="AX14" s="6">
        <v>2.0</v>
      </c>
      <c r="AY14" s="6">
        <v>1.0</v>
      </c>
      <c r="AZ14" s="6">
        <v>1.0</v>
      </c>
      <c r="BA14" s="6">
        <v>1.0</v>
      </c>
      <c r="BB14" s="6">
        <v>2.0</v>
      </c>
      <c r="BC14" s="6">
        <v>940.0</v>
      </c>
      <c r="BD14" s="6">
        <v>345.0</v>
      </c>
      <c r="BE14" s="2" t="s">
        <v>153</v>
      </c>
      <c r="BF14" s="6">
        <v>5.0</v>
      </c>
      <c r="BG14" s="6">
        <v>2.0</v>
      </c>
      <c r="BH14" s="6">
        <v>900.0</v>
      </c>
      <c r="BI14" s="6">
        <v>116.0</v>
      </c>
    </row>
    <row r="15">
      <c r="A15" s="6">
        <v>12.0</v>
      </c>
      <c r="B15" s="1">
        <v>3.904</v>
      </c>
      <c r="C15" s="6">
        <v>1.0</v>
      </c>
      <c r="D15" s="6">
        <v>1.0</v>
      </c>
      <c r="E15" s="6">
        <v>720.0</v>
      </c>
      <c r="F15" s="6">
        <v>4.0</v>
      </c>
      <c r="G15" s="6">
        <v>420.0</v>
      </c>
      <c r="H15" s="6">
        <v>2.0</v>
      </c>
      <c r="I15" s="2" t="s">
        <v>195</v>
      </c>
      <c r="J15" s="2" t="s">
        <v>196</v>
      </c>
      <c r="K15" s="6">
        <v>3.0</v>
      </c>
      <c r="L15" s="6">
        <v>3.0</v>
      </c>
      <c r="M15" s="6">
        <v>1.0</v>
      </c>
      <c r="N15" s="2" t="s">
        <v>197</v>
      </c>
      <c r="O15" s="6">
        <v>1.0</v>
      </c>
      <c r="P15" s="6">
        <v>1.0</v>
      </c>
      <c r="Q15" s="2" t="s">
        <v>198</v>
      </c>
      <c r="R15" s="6">
        <v>4.0</v>
      </c>
      <c r="S15" s="6">
        <v>5.0</v>
      </c>
      <c r="T15" s="6">
        <v>1.0</v>
      </c>
      <c r="U15" s="6">
        <v>2.0</v>
      </c>
      <c r="V15" s="6">
        <v>5.0</v>
      </c>
      <c r="W15" s="6">
        <v>1.0</v>
      </c>
      <c r="X15" s="6">
        <v>3.0</v>
      </c>
      <c r="Y15" s="2" t="s">
        <v>199</v>
      </c>
      <c r="Z15" s="2" t="s">
        <v>90</v>
      </c>
      <c r="AA15" s="6">
        <v>1.0</v>
      </c>
      <c r="AB15" s="6">
        <v>1.0</v>
      </c>
      <c r="AC15" s="2" t="s">
        <v>200</v>
      </c>
      <c r="AD15" s="6">
        <v>1.0</v>
      </c>
      <c r="AE15" s="6">
        <v>5.0</v>
      </c>
      <c r="AF15" s="6">
        <v>2.0</v>
      </c>
      <c r="AG15" s="6">
        <v>5.0</v>
      </c>
      <c r="AH15" s="6">
        <v>1.0</v>
      </c>
      <c r="AI15" s="2" t="s">
        <v>201</v>
      </c>
      <c r="AJ15" s="7" t="s">
        <v>202</v>
      </c>
      <c r="AK15" s="6">
        <v>2.0</v>
      </c>
      <c r="AL15" s="6">
        <v>5.0</v>
      </c>
      <c r="AM15" s="6">
        <v>5.0</v>
      </c>
      <c r="AN15" s="6">
        <v>5.0</v>
      </c>
      <c r="AO15" s="6">
        <v>1.0</v>
      </c>
      <c r="AP15" s="6">
        <v>2.0</v>
      </c>
      <c r="AQ15" s="2" t="s">
        <v>203</v>
      </c>
      <c r="AR15" s="6">
        <v>4.0</v>
      </c>
      <c r="AS15" s="2" t="s">
        <v>204</v>
      </c>
      <c r="AT15" s="6">
        <v>5.0</v>
      </c>
      <c r="AU15" s="6">
        <v>1.0</v>
      </c>
      <c r="AV15" s="6">
        <v>1.0</v>
      </c>
      <c r="AW15" s="6">
        <v>3.0</v>
      </c>
      <c r="AX15" s="6">
        <v>5.0</v>
      </c>
      <c r="AY15" s="6">
        <v>2.0</v>
      </c>
      <c r="AZ15" s="6">
        <v>1.0</v>
      </c>
      <c r="BA15" s="6">
        <v>1.0</v>
      </c>
      <c r="BB15" s="6">
        <v>5.0</v>
      </c>
      <c r="BC15" s="6">
        <v>940.0</v>
      </c>
      <c r="BD15" s="6">
        <v>500.0</v>
      </c>
      <c r="BE15" s="2" t="s">
        <v>205</v>
      </c>
      <c r="BF15" s="6">
        <v>5.0</v>
      </c>
      <c r="BG15" s="6">
        <v>1.0</v>
      </c>
      <c r="BH15" s="6">
        <v>900.0</v>
      </c>
      <c r="BI15" s="6">
        <v>110.0</v>
      </c>
    </row>
    <row r="16">
      <c r="A16" s="6">
        <v>13.0</v>
      </c>
      <c r="B16" s="1">
        <v>3.4</v>
      </c>
      <c r="C16" s="6">
        <v>2.0</v>
      </c>
      <c r="D16" s="6">
        <v>1.0</v>
      </c>
      <c r="E16" s="6">
        <v>430.0</v>
      </c>
      <c r="F16" s="6">
        <v>3.0</v>
      </c>
      <c r="G16" s="6">
        <v>420.0</v>
      </c>
      <c r="H16" s="6">
        <v>2.0</v>
      </c>
      <c r="I16" s="2" t="s">
        <v>206</v>
      </c>
      <c r="J16" s="2" t="s">
        <v>207</v>
      </c>
      <c r="K16" s="6">
        <v>3.0</v>
      </c>
      <c r="L16" s="6">
        <v>5.0</v>
      </c>
      <c r="M16" s="6">
        <v>1.0</v>
      </c>
      <c r="N16" s="2" t="s">
        <v>208</v>
      </c>
      <c r="O16" s="6">
        <v>1.0</v>
      </c>
      <c r="P16" s="6">
        <v>2.0</v>
      </c>
      <c r="Q16" s="2" t="s">
        <v>209</v>
      </c>
      <c r="R16" s="6">
        <v>2.0</v>
      </c>
      <c r="S16" s="6">
        <v>5.0</v>
      </c>
      <c r="T16" s="6">
        <v>1.0</v>
      </c>
      <c r="U16" s="6">
        <v>3.0</v>
      </c>
      <c r="V16" s="6">
        <v>4.0</v>
      </c>
      <c r="W16" s="6">
        <v>3.0</v>
      </c>
      <c r="X16" s="6">
        <v>3.0</v>
      </c>
      <c r="Y16" s="2" t="s">
        <v>210</v>
      </c>
      <c r="Z16" s="2" t="s">
        <v>211</v>
      </c>
      <c r="AA16" s="6">
        <v>4.0</v>
      </c>
      <c r="AB16" s="6">
        <v>3.0</v>
      </c>
      <c r="AC16" s="2" t="s">
        <v>212</v>
      </c>
      <c r="AD16" s="6">
        <v>1.0</v>
      </c>
      <c r="AE16" s="6">
        <v>4.0</v>
      </c>
      <c r="AF16" s="6">
        <v>1.0</v>
      </c>
      <c r="AG16" s="6">
        <v>3.0</v>
      </c>
      <c r="AH16" s="6">
        <v>9.0</v>
      </c>
      <c r="AI16" s="2" t="s">
        <v>213</v>
      </c>
      <c r="AJ16" s="7" t="s">
        <v>214</v>
      </c>
      <c r="AK16" s="6">
        <v>1.0</v>
      </c>
      <c r="AL16" s="6">
        <v>5.0</v>
      </c>
      <c r="AM16" s="6">
        <v>3.0</v>
      </c>
      <c r="AN16" s="6">
        <v>4.0</v>
      </c>
      <c r="AO16" s="6">
        <v>9.0</v>
      </c>
      <c r="AP16" s="6">
        <v>2.0</v>
      </c>
      <c r="AQ16" s="2" t="s">
        <v>215</v>
      </c>
      <c r="AR16" s="6">
        <v>4.0</v>
      </c>
      <c r="AS16" s="2" t="s">
        <v>216</v>
      </c>
      <c r="AT16" s="6">
        <v>2.0</v>
      </c>
      <c r="AU16" s="6">
        <v>1.0</v>
      </c>
      <c r="AV16" s="6">
        <v>2.0</v>
      </c>
      <c r="AW16" s="6">
        <v>2.0</v>
      </c>
      <c r="AX16" s="6">
        <v>3.0</v>
      </c>
      <c r="AY16" s="6">
        <v>5.0</v>
      </c>
      <c r="AZ16" s="6">
        <v>2.0</v>
      </c>
      <c r="BA16" s="6">
        <v>1.0</v>
      </c>
      <c r="BB16" s="6">
        <v>3.0</v>
      </c>
      <c r="BC16" s="6">
        <v>940.0</v>
      </c>
      <c r="BD16" s="6">
        <v>500.0</v>
      </c>
      <c r="BE16" s="2" t="s">
        <v>217</v>
      </c>
      <c r="BF16" s="6">
        <v>3.0</v>
      </c>
      <c r="BG16" s="6">
        <v>2.0</v>
      </c>
      <c r="BH16" s="6">
        <v>575.0</v>
      </c>
      <c r="BI16" s="6">
        <v>264.0</v>
      </c>
    </row>
    <row r="17">
      <c r="A17" s="6">
        <v>14.0</v>
      </c>
      <c r="B17" s="1">
        <v>3.6</v>
      </c>
      <c r="C17" s="6">
        <v>1.0</v>
      </c>
      <c r="D17" s="6">
        <v>1.0</v>
      </c>
      <c r="E17" s="6">
        <v>610.0</v>
      </c>
      <c r="F17" s="6">
        <v>3.0</v>
      </c>
      <c r="G17" s="6">
        <v>420.0</v>
      </c>
      <c r="H17" s="6">
        <v>2.0</v>
      </c>
      <c r="I17" s="2" t="s">
        <v>218</v>
      </c>
      <c r="J17" s="2" t="s">
        <v>219</v>
      </c>
      <c r="K17" s="6">
        <v>1.0</v>
      </c>
      <c r="L17" s="6">
        <v>2.0</v>
      </c>
      <c r="M17" s="6">
        <v>1.0</v>
      </c>
      <c r="N17" s="2" t="s">
        <v>220</v>
      </c>
      <c r="O17" s="6">
        <v>2.0</v>
      </c>
      <c r="P17" s="6">
        <v>2.0</v>
      </c>
      <c r="Q17" s="2" t="s">
        <v>221</v>
      </c>
      <c r="R17" s="6">
        <v>1.0</v>
      </c>
      <c r="S17" s="6">
        <v>3.0</v>
      </c>
      <c r="T17" s="6">
        <v>4.0</v>
      </c>
      <c r="U17" s="6">
        <v>2.0</v>
      </c>
      <c r="V17" s="6">
        <v>5.0</v>
      </c>
      <c r="W17" s="6">
        <v>2.0</v>
      </c>
      <c r="X17" s="6">
        <v>2.0</v>
      </c>
      <c r="Y17" s="2" t="s">
        <v>222</v>
      </c>
      <c r="Z17" s="2" t="s">
        <v>90</v>
      </c>
      <c r="AA17" s="6">
        <v>1.0</v>
      </c>
      <c r="AB17" s="6">
        <v>1.0</v>
      </c>
      <c r="AC17" s="2" t="s">
        <v>223</v>
      </c>
      <c r="AD17" s="6">
        <v>1.0</v>
      </c>
      <c r="AE17" s="6">
        <v>5.0</v>
      </c>
      <c r="AF17" s="6">
        <v>3.0</v>
      </c>
      <c r="AG17" s="6">
        <v>4.0</v>
      </c>
      <c r="AH17" s="6">
        <v>8.0</v>
      </c>
      <c r="AI17" s="2" t="s">
        <v>224</v>
      </c>
      <c r="AJ17" s="7" t="s">
        <v>225</v>
      </c>
      <c r="AK17" s="6">
        <v>2.0</v>
      </c>
      <c r="AL17" s="6">
        <v>5.0</v>
      </c>
      <c r="AM17" s="6">
        <v>3.0</v>
      </c>
      <c r="AN17" s="6">
        <v>5.0</v>
      </c>
      <c r="AO17" s="6">
        <v>10.0</v>
      </c>
      <c r="AP17" s="6">
        <v>2.0</v>
      </c>
      <c r="AQ17" s="2" t="s">
        <v>226</v>
      </c>
      <c r="AR17" s="6">
        <v>4.0</v>
      </c>
      <c r="AS17" s="2" t="s">
        <v>222</v>
      </c>
      <c r="AT17" s="6">
        <v>2.0</v>
      </c>
      <c r="AU17" s="6">
        <v>2.0</v>
      </c>
      <c r="AV17" s="6">
        <v>2.0</v>
      </c>
      <c r="AW17" s="6">
        <v>3.0</v>
      </c>
      <c r="AX17" s="6">
        <v>3.0</v>
      </c>
      <c r="AY17" s="6">
        <v>3.0</v>
      </c>
      <c r="AZ17" s="6">
        <v>1.0</v>
      </c>
      <c r="BA17" s="6">
        <v>1.0</v>
      </c>
      <c r="BB17" s="6">
        <v>5.0</v>
      </c>
      <c r="BC17" s="6">
        <v>1165.0</v>
      </c>
      <c r="BD17" s="6">
        <v>850.0</v>
      </c>
      <c r="BE17" s="2" t="s">
        <v>227</v>
      </c>
      <c r="BF17" s="6">
        <v>5.0</v>
      </c>
      <c r="BG17" s="6">
        <v>2.0</v>
      </c>
      <c r="BH17" s="6">
        <v>1315.0</v>
      </c>
      <c r="BI17" s="6">
        <v>123.0</v>
      </c>
    </row>
    <row r="18">
      <c r="A18" s="6">
        <v>15.0</v>
      </c>
      <c r="B18" s="1">
        <v>3.1</v>
      </c>
      <c r="C18" s="6">
        <v>2.0</v>
      </c>
      <c r="D18" s="6">
        <v>1.0</v>
      </c>
      <c r="E18" s="6">
        <v>610.0</v>
      </c>
      <c r="F18" s="6">
        <v>3.0</v>
      </c>
      <c r="G18" s="6">
        <v>420.0</v>
      </c>
      <c r="H18" s="6">
        <v>2.0</v>
      </c>
      <c r="I18" s="2" t="s">
        <v>228</v>
      </c>
      <c r="J18" s="2" t="s">
        <v>229</v>
      </c>
      <c r="K18" s="6">
        <v>2.0</v>
      </c>
      <c r="L18" s="6">
        <v>3.0</v>
      </c>
      <c r="M18" s="6">
        <v>1.0</v>
      </c>
      <c r="N18" s="2" t="s">
        <v>230</v>
      </c>
      <c r="O18" s="6">
        <v>1.0</v>
      </c>
      <c r="P18" s="6">
        <v>2.0</v>
      </c>
      <c r="Q18" s="2" t="s">
        <v>231</v>
      </c>
      <c r="R18" s="6">
        <v>3.0</v>
      </c>
      <c r="S18" s="6">
        <v>4.0</v>
      </c>
      <c r="T18" s="6">
        <v>2.0</v>
      </c>
      <c r="U18" s="6">
        <v>3.0</v>
      </c>
      <c r="V18" s="6">
        <v>4.0</v>
      </c>
      <c r="W18" s="6">
        <v>2.0</v>
      </c>
      <c r="X18" s="6">
        <v>4.0</v>
      </c>
      <c r="Y18" s="2" t="s">
        <v>232</v>
      </c>
      <c r="Z18" s="2" t="s">
        <v>211</v>
      </c>
      <c r="AA18" s="6">
        <v>4.0</v>
      </c>
      <c r="AB18" s="6">
        <v>3.0</v>
      </c>
      <c r="AC18" s="2" t="s">
        <v>233</v>
      </c>
      <c r="AD18" s="6">
        <v>1.0</v>
      </c>
      <c r="AE18" s="6">
        <v>5.0</v>
      </c>
      <c r="AF18" s="6">
        <v>3.0</v>
      </c>
      <c r="AG18" s="6">
        <v>4.0</v>
      </c>
      <c r="AH18" s="6">
        <v>2.0</v>
      </c>
      <c r="AI18" s="2" t="s">
        <v>234</v>
      </c>
      <c r="AJ18" s="7" t="s">
        <v>235</v>
      </c>
      <c r="AK18" s="6">
        <v>1.0</v>
      </c>
      <c r="AL18" s="6">
        <v>5.0</v>
      </c>
      <c r="AM18" s="6">
        <v>2.0</v>
      </c>
      <c r="AN18" s="6">
        <v>3.0</v>
      </c>
      <c r="AO18" s="6">
        <v>1.0</v>
      </c>
      <c r="AP18" s="6">
        <v>1.0</v>
      </c>
      <c r="AQ18" s="2" t="s">
        <v>236</v>
      </c>
      <c r="AR18" s="6">
        <v>4.0</v>
      </c>
      <c r="AS18" s="2" t="s">
        <v>237</v>
      </c>
      <c r="AT18" s="6">
        <v>2.0</v>
      </c>
      <c r="AU18" s="6">
        <v>2.0</v>
      </c>
      <c r="AV18" s="6">
        <v>2.0</v>
      </c>
      <c r="AW18" s="6">
        <v>3.0</v>
      </c>
      <c r="AX18" s="6">
        <v>1.0</v>
      </c>
      <c r="AY18" s="6">
        <v>3.0</v>
      </c>
      <c r="AZ18" s="6">
        <v>1.0</v>
      </c>
      <c r="BA18" s="6">
        <v>1.0</v>
      </c>
      <c r="BB18" s="6">
        <v>4.0</v>
      </c>
      <c r="BC18" s="6">
        <v>940.0</v>
      </c>
      <c r="BD18" s="6">
        <v>500.0</v>
      </c>
      <c r="BE18" s="2" t="s">
        <v>238</v>
      </c>
      <c r="BF18" s="6">
        <v>5.0</v>
      </c>
      <c r="BG18" s="6">
        <v>1.0</v>
      </c>
      <c r="BH18" s="6">
        <v>900.0</v>
      </c>
      <c r="BI18" s="6">
        <v>185.0</v>
      </c>
    </row>
    <row r="19">
      <c r="A19" s="6">
        <v>16.0</v>
      </c>
      <c r="B19" s="1">
        <v>3.42</v>
      </c>
      <c r="C19" s="6">
        <v>2.0</v>
      </c>
      <c r="D19" s="6">
        <v>2.0</v>
      </c>
      <c r="E19" s="6">
        <v>430.0</v>
      </c>
      <c r="F19" s="6">
        <v>2.0</v>
      </c>
      <c r="G19" s="6">
        <v>980.0</v>
      </c>
      <c r="H19" s="6">
        <v>2.0</v>
      </c>
      <c r="I19" s="2" t="s">
        <v>239</v>
      </c>
      <c r="J19" s="2" t="s">
        <v>108</v>
      </c>
      <c r="K19" s="6">
        <v>2.0</v>
      </c>
      <c r="L19" s="6">
        <v>4.0</v>
      </c>
      <c r="M19" s="6">
        <v>1.0</v>
      </c>
      <c r="N19" s="2" t="s">
        <v>240</v>
      </c>
      <c r="O19" s="6">
        <v>2.0</v>
      </c>
      <c r="P19" s="6">
        <v>2.0</v>
      </c>
      <c r="Q19" s="2" t="s">
        <v>241</v>
      </c>
      <c r="R19" s="6">
        <v>3.0</v>
      </c>
      <c r="S19" s="6">
        <v>4.0</v>
      </c>
      <c r="T19" s="6">
        <v>4.0</v>
      </c>
      <c r="U19" s="6">
        <v>3.0</v>
      </c>
      <c r="V19" s="6">
        <v>1.0</v>
      </c>
      <c r="W19" s="6">
        <v>1.0</v>
      </c>
      <c r="X19" s="6">
        <v>5.0</v>
      </c>
      <c r="Y19" s="2" t="s">
        <v>242</v>
      </c>
      <c r="Z19" s="2" t="s">
        <v>243</v>
      </c>
      <c r="AA19" s="6">
        <v>1.0</v>
      </c>
      <c r="AB19" s="6">
        <v>2.0</v>
      </c>
      <c r="AC19" s="2" t="s">
        <v>233</v>
      </c>
      <c r="AD19" s="6">
        <v>1.0</v>
      </c>
      <c r="AE19" s="6">
        <v>3.0</v>
      </c>
      <c r="AF19" s="6">
        <v>1.0</v>
      </c>
      <c r="AG19" s="6">
        <v>1.0</v>
      </c>
      <c r="AH19" s="6">
        <v>6.0</v>
      </c>
      <c r="AI19" s="2" t="s">
        <v>244</v>
      </c>
      <c r="AJ19" s="7" t="s">
        <v>245</v>
      </c>
      <c r="AK19" s="6">
        <v>2.0</v>
      </c>
      <c r="AL19" s="6">
        <v>4.0</v>
      </c>
      <c r="AM19" s="6">
        <v>1.0</v>
      </c>
      <c r="AN19" s="6">
        <v>5.0</v>
      </c>
      <c r="AO19" s="6" t="s">
        <v>74</v>
      </c>
      <c r="AP19" s="6">
        <v>2.0</v>
      </c>
      <c r="AQ19" s="2" t="s">
        <v>246</v>
      </c>
      <c r="AR19" s="6">
        <v>4.0</v>
      </c>
      <c r="AS19" s="2" t="s">
        <v>247</v>
      </c>
      <c r="AT19" s="6">
        <v>1.0</v>
      </c>
      <c r="AU19" s="6">
        <v>1.0</v>
      </c>
      <c r="AV19" s="6">
        <v>2.0</v>
      </c>
      <c r="AW19" s="6">
        <v>3.0</v>
      </c>
      <c r="AX19" s="6">
        <v>1.0</v>
      </c>
      <c r="AY19" s="6">
        <v>2.0</v>
      </c>
      <c r="AZ19" s="6">
        <v>2.0</v>
      </c>
      <c r="BA19" s="6">
        <v>1.0</v>
      </c>
      <c r="BB19" s="6">
        <v>1.0</v>
      </c>
      <c r="BC19" s="6">
        <v>940.0</v>
      </c>
      <c r="BD19" s="6">
        <v>345.0</v>
      </c>
      <c r="BE19" s="2" t="s">
        <v>238</v>
      </c>
      <c r="BF19" s="6">
        <v>1.0</v>
      </c>
      <c r="BG19" s="6">
        <v>2.0</v>
      </c>
      <c r="BH19" s="6">
        <v>1315.0</v>
      </c>
      <c r="BI19" s="6">
        <v>180.0</v>
      </c>
    </row>
    <row r="20">
      <c r="A20" s="6">
        <v>17.0</v>
      </c>
      <c r="B20" s="1">
        <v>4.0</v>
      </c>
      <c r="C20" s="6">
        <v>1.0</v>
      </c>
      <c r="D20" s="6">
        <v>1.0</v>
      </c>
      <c r="E20" s="6">
        <v>265.0</v>
      </c>
      <c r="F20" s="6">
        <v>3.0</v>
      </c>
      <c r="G20" s="6">
        <v>420.0</v>
      </c>
      <c r="H20" s="6">
        <v>1.0</v>
      </c>
      <c r="I20" s="2" t="s">
        <v>248</v>
      </c>
      <c r="J20" s="2" t="s">
        <v>249</v>
      </c>
      <c r="K20" s="6">
        <v>1.0</v>
      </c>
      <c r="L20" s="6">
        <v>3.0</v>
      </c>
      <c r="M20" s="6" t="s">
        <v>74</v>
      </c>
      <c r="N20" s="2" t="s">
        <v>250</v>
      </c>
      <c r="O20" s="6">
        <v>1.0</v>
      </c>
      <c r="P20" s="6">
        <v>1.0</v>
      </c>
      <c r="Q20" s="2" t="s">
        <v>251</v>
      </c>
      <c r="R20" s="6">
        <v>2.0</v>
      </c>
      <c r="S20" s="6">
        <v>5.0</v>
      </c>
      <c r="T20" s="6">
        <v>1.0</v>
      </c>
      <c r="U20" s="6">
        <v>2.0</v>
      </c>
      <c r="V20" s="6">
        <v>2.0</v>
      </c>
      <c r="W20" s="6">
        <v>2.0</v>
      </c>
      <c r="X20" s="6">
        <v>1.0</v>
      </c>
      <c r="Y20" s="2" t="s">
        <v>252</v>
      </c>
      <c r="Z20" s="2" t="s">
        <v>253</v>
      </c>
      <c r="AA20" s="6">
        <v>7.0</v>
      </c>
      <c r="AB20" s="6">
        <v>1.0</v>
      </c>
      <c r="AC20" s="2" t="s">
        <v>254</v>
      </c>
      <c r="AD20" s="6">
        <v>1.0</v>
      </c>
      <c r="AE20" s="6">
        <v>5.0</v>
      </c>
      <c r="AF20" s="6">
        <v>1.0</v>
      </c>
      <c r="AG20" s="6">
        <v>2.0</v>
      </c>
      <c r="AH20" s="6">
        <v>7.0</v>
      </c>
      <c r="AI20" s="2" t="s">
        <v>255</v>
      </c>
      <c r="AJ20" s="7" t="s">
        <v>256</v>
      </c>
      <c r="AK20" s="6">
        <v>2.0</v>
      </c>
      <c r="AL20" s="6">
        <v>1.0</v>
      </c>
      <c r="AM20" s="6">
        <v>5.0</v>
      </c>
      <c r="AN20" s="6">
        <v>3.0</v>
      </c>
      <c r="AO20" s="6">
        <v>9.0</v>
      </c>
      <c r="AP20" s="6">
        <v>2.0</v>
      </c>
      <c r="AQ20" s="2" t="s">
        <v>257</v>
      </c>
      <c r="AR20" s="6">
        <v>2.0</v>
      </c>
      <c r="AS20" s="2" t="s">
        <v>258</v>
      </c>
      <c r="AT20" s="6">
        <v>4.0</v>
      </c>
      <c r="AU20" s="6">
        <v>1.0</v>
      </c>
      <c r="AV20" s="6">
        <v>2.0</v>
      </c>
      <c r="AW20" s="6">
        <v>2.0</v>
      </c>
      <c r="AX20" s="6">
        <v>2.0</v>
      </c>
      <c r="AY20" s="6">
        <v>3.0</v>
      </c>
      <c r="AZ20" s="6">
        <v>1.0</v>
      </c>
      <c r="BA20" s="6">
        <v>2.0</v>
      </c>
      <c r="BB20" s="6">
        <v>1.0</v>
      </c>
      <c r="BC20" s="6">
        <v>580.0</v>
      </c>
      <c r="BD20" s="6">
        <v>345.0</v>
      </c>
      <c r="BE20" s="2" t="s">
        <v>74</v>
      </c>
      <c r="BF20" s="6">
        <v>5.0</v>
      </c>
      <c r="BG20" s="6">
        <v>1.0</v>
      </c>
      <c r="BH20" s="6">
        <v>760.0</v>
      </c>
      <c r="BI20" s="6">
        <v>145.0</v>
      </c>
    </row>
    <row r="21">
      <c r="A21" s="6">
        <v>18.0</v>
      </c>
      <c r="B21" s="1">
        <v>3.6</v>
      </c>
      <c r="C21" s="6">
        <v>2.0</v>
      </c>
      <c r="D21" s="6">
        <v>1.0</v>
      </c>
      <c r="E21" s="6">
        <v>430.0</v>
      </c>
      <c r="F21" s="6">
        <v>3.0</v>
      </c>
      <c r="G21" s="6">
        <v>980.0</v>
      </c>
      <c r="H21" s="6">
        <v>2.0</v>
      </c>
      <c r="I21" s="2" t="s">
        <v>259</v>
      </c>
      <c r="J21" s="2" t="s">
        <v>260</v>
      </c>
      <c r="K21" s="6">
        <v>2.0</v>
      </c>
      <c r="L21" s="6">
        <v>3.0</v>
      </c>
      <c r="M21" s="6">
        <v>1.0</v>
      </c>
      <c r="N21" s="2" t="s">
        <v>261</v>
      </c>
      <c r="O21" s="6">
        <v>3.0</v>
      </c>
      <c r="P21" s="6">
        <v>2.0</v>
      </c>
      <c r="Q21" s="2" t="s">
        <v>262</v>
      </c>
      <c r="R21" s="6">
        <v>1.0</v>
      </c>
      <c r="S21" s="6">
        <v>2.0</v>
      </c>
      <c r="T21" s="6">
        <v>2.0</v>
      </c>
      <c r="U21" s="6">
        <v>3.0</v>
      </c>
      <c r="V21" s="6">
        <v>4.0</v>
      </c>
      <c r="W21" s="6">
        <v>1.0</v>
      </c>
      <c r="X21" s="6">
        <v>2.0</v>
      </c>
      <c r="Y21" s="2" t="s">
        <v>263</v>
      </c>
      <c r="Z21" s="2" t="s">
        <v>264</v>
      </c>
      <c r="AA21" s="6">
        <v>5.0</v>
      </c>
      <c r="AB21" s="6">
        <v>3.0</v>
      </c>
      <c r="AC21" s="2" t="s">
        <v>265</v>
      </c>
      <c r="AD21" s="6">
        <v>1.0</v>
      </c>
      <c r="AE21" s="6">
        <v>3.0</v>
      </c>
      <c r="AF21" s="6">
        <v>1.0</v>
      </c>
      <c r="AG21" s="6">
        <v>3.0</v>
      </c>
      <c r="AH21" s="6">
        <v>8.0</v>
      </c>
      <c r="AI21" s="2" t="s">
        <v>266</v>
      </c>
      <c r="AJ21" s="7" t="s">
        <v>267</v>
      </c>
      <c r="AK21" s="6">
        <v>1.0</v>
      </c>
      <c r="AL21" s="6">
        <v>6.0</v>
      </c>
      <c r="AM21" s="6">
        <v>3.0</v>
      </c>
      <c r="AN21" s="6">
        <v>5.0</v>
      </c>
      <c r="AO21" s="6">
        <v>7.0</v>
      </c>
      <c r="AP21" s="6">
        <v>2.0</v>
      </c>
      <c r="AQ21" s="2" t="s">
        <v>268</v>
      </c>
      <c r="AR21" s="6">
        <v>2.0</v>
      </c>
      <c r="AS21" s="2" t="s">
        <v>269</v>
      </c>
      <c r="AT21" s="6">
        <v>4.0</v>
      </c>
      <c r="AU21" s="6">
        <v>1.0</v>
      </c>
      <c r="AV21" s="6">
        <v>1.0</v>
      </c>
      <c r="AW21" s="6">
        <v>6.0</v>
      </c>
      <c r="AX21" s="6">
        <v>2.0</v>
      </c>
      <c r="AY21" s="6">
        <v>2.0</v>
      </c>
      <c r="AZ21" s="6">
        <v>1.0</v>
      </c>
      <c r="BA21" s="6">
        <v>1.0</v>
      </c>
      <c r="BB21" s="6">
        <v>3.0</v>
      </c>
      <c r="BC21" s="6">
        <v>940.0</v>
      </c>
      <c r="BD21" s="6">
        <v>500.0</v>
      </c>
      <c r="BE21" s="2" t="s">
        <v>238</v>
      </c>
      <c r="BF21" s="6">
        <v>4.0</v>
      </c>
      <c r="BG21" s="6">
        <v>2.0</v>
      </c>
      <c r="BH21" s="6">
        <v>900.0</v>
      </c>
      <c r="BI21" s="6">
        <v>170.0</v>
      </c>
    </row>
    <row r="22">
      <c r="A22" s="6">
        <v>19.0</v>
      </c>
      <c r="B22" s="1">
        <v>3.4</v>
      </c>
      <c r="C22" s="6">
        <v>1.0</v>
      </c>
      <c r="D22" s="6">
        <v>1.0</v>
      </c>
      <c r="E22" s="6">
        <v>720.0</v>
      </c>
      <c r="F22" s="6">
        <v>3.0</v>
      </c>
      <c r="G22" s="6">
        <v>980.0</v>
      </c>
      <c r="H22" s="6">
        <v>1.0</v>
      </c>
      <c r="I22" s="2" t="s">
        <v>270</v>
      </c>
      <c r="J22" s="2" t="s">
        <v>271</v>
      </c>
      <c r="K22" s="6">
        <v>3.0</v>
      </c>
      <c r="L22" s="6">
        <v>3.0</v>
      </c>
      <c r="M22" s="6">
        <v>1.0</v>
      </c>
      <c r="N22" s="2" t="s">
        <v>272</v>
      </c>
      <c r="O22" s="6">
        <v>1.0</v>
      </c>
      <c r="P22" s="6">
        <v>1.0</v>
      </c>
      <c r="Q22" s="2" t="s">
        <v>273</v>
      </c>
      <c r="R22" s="6">
        <v>4.0</v>
      </c>
      <c r="S22" s="6">
        <v>6.0</v>
      </c>
      <c r="T22" s="6">
        <v>3.0</v>
      </c>
      <c r="U22" s="6">
        <v>2.0</v>
      </c>
      <c r="V22" s="6">
        <v>1.0</v>
      </c>
      <c r="W22" s="6">
        <v>3.0</v>
      </c>
      <c r="X22" s="6">
        <v>5.0</v>
      </c>
      <c r="Y22" s="2" t="s">
        <v>274</v>
      </c>
      <c r="Z22" s="2" t="s">
        <v>275</v>
      </c>
      <c r="AA22" s="6">
        <v>5.0</v>
      </c>
      <c r="AB22" s="6">
        <v>3.0</v>
      </c>
      <c r="AC22" s="2" t="s">
        <v>190</v>
      </c>
      <c r="AD22" s="6">
        <v>1.0</v>
      </c>
      <c r="AE22" s="6">
        <v>5.0</v>
      </c>
      <c r="AF22" s="6">
        <v>2.0</v>
      </c>
      <c r="AG22" s="6">
        <v>3.0</v>
      </c>
      <c r="AH22" s="6">
        <v>6.0</v>
      </c>
      <c r="AI22" s="2" t="s">
        <v>276</v>
      </c>
      <c r="AJ22" s="7" t="s">
        <v>277</v>
      </c>
      <c r="AK22" s="6">
        <v>2.0</v>
      </c>
      <c r="AL22" s="6">
        <v>5.0</v>
      </c>
      <c r="AM22" s="6">
        <v>1.0</v>
      </c>
      <c r="AN22" s="6">
        <v>5.0</v>
      </c>
      <c r="AO22" s="6">
        <v>9.0</v>
      </c>
      <c r="AP22" s="6">
        <v>2.0</v>
      </c>
      <c r="AQ22" s="2" t="s">
        <v>278</v>
      </c>
      <c r="AR22" s="6">
        <v>3.0</v>
      </c>
      <c r="AS22" s="2" t="s">
        <v>279</v>
      </c>
      <c r="AT22" s="6">
        <v>2.0</v>
      </c>
      <c r="AU22" s="6">
        <v>1.0</v>
      </c>
      <c r="AV22" s="6">
        <v>1.0</v>
      </c>
      <c r="AW22" s="6">
        <v>2.0</v>
      </c>
      <c r="AX22" s="6">
        <v>1.0</v>
      </c>
      <c r="AY22" s="6">
        <v>3.0</v>
      </c>
      <c r="AZ22" s="6">
        <v>2.0</v>
      </c>
      <c r="BA22" s="6">
        <v>2.0</v>
      </c>
      <c r="BB22" s="6">
        <v>1.0</v>
      </c>
      <c r="BC22" s="6">
        <v>1165.0</v>
      </c>
      <c r="BD22" s="6">
        <v>690.0</v>
      </c>
      <c r="BE22" s="2" t="s">
        <v>280</v>
      </c>
      <c r="BF22" s="6">
        <v>5.0</v>
      </c>
      <c r="BG22" s="6">
        <v>1.0</v>
      </c>
      <c r="BH22" s="6">
        <v>1315.0</v>
      </c>
      <c r="BI22" s="6">
        <v>135.0</v>
      </c>
    </row>
    <row r="23">
      <c r="A23" s="6">
        <v>20.0</v>
      </c>
      <c r="B23" s="1">
        <v>2.2</v>
      </c>
      <c r="C23" s="6">
        <v>2.0</v>
      </c>
      <c r="D23" s="6">
        <v>1.0</v>
      </c>
      <c r="E23" s="6">
        <v>430.0</v>
      </c>
      <c r="F23" s="6">
        <v>2.0</v>
      </c>
      <c r="G23" s="6">
        <v>420.0</v>
      </c>
      <c r="H23" s="6">
        <v>2.0</v>
      </c>
      <c r="I23" s="2" t="s">
        <v>281</v>
      </c>
      <c r="J23" s="2" t="s">
        <v>282</v>
      </c>
      <c r="K23" s="6">
        <v>2.0</v>
      </c>
      <c r="L23" s="6">
        <v>4.0</v>
      </c>
      <c r="M23" s="6">
        <v>1.0</v>
      </c>
      <c r="N23" s="2" t="s">
        <v>283</v>
      </c>
      <c r="O23" s="6">
        <v>2.0</v>
      </c>
      <c r="P23" s="6">
        <v>2.0</v>
      </c>
      <c r="Q23" s="2" t="s">
        <v>284</v>
      </c>
      <c r="R23" s="6">
        <v>3.0</v>
      </c>
      <c r="S23" s="6">
        <v>4.0</v>
      </c>
      <c r="T23" s="6">
        <v>2.0</v>
      </c>
      <c r="U23" s="6">
        <v>3.0</v>
      </c>
      <c r="V23" s="6">
        <v>3.0</v>
      </c>
      <c r="W23" s="6">
        <v>2.0</v>
      </c>
      <c r="X23" s="6">
        <v>5.0</v>
      </c>
      <c r="Y23" s="2" t="s">
        <v>285</v>
      </c>
      <c r="Z23" s="2" t="s">
        <v>90</v>
      </c>
      <c r="AA23" s="6">
        <v>1.0</v>
      </c>
      <c r="AB23" s="6">
        <v>1.0</v>
      </c>
      <c r="AC23" s="2" t="s">
        <v>286</v>
      </c>
      <c r="AD23" s="6">
        <v>1.0</v>
      </c>
      <c r="AE23" s="6">
        <v>2.0</v>
      </c>
      <c r="AF23" s="6">
        <v>1.0</v>
      </c>
      <c r="AG23" s="6">
        <v>3.0</v>
      </c>
      <c r="AH23" s="6">
        <v>4.0</v>
      </c>
      <c r="AI23" s="2" t="s">
        <v>287</v>
      </c>
      <c r="AJ23" s="7" t="s">
        <v>288</v>
      </c>
      <c r="AK23" s="6">
        <v>3.0</v>
      </c>
      <c r="AL23" s="6">
        <v>5.0</v>
      </c>
      <c r="AM23" s="6">
        <v>2.0</v>
      </c>
      <c r="AN23" s="6">
        <v>5.0</v>
      </c>
      <c r="AO23" s="6">
        <v>7.0</v>
      </c>
      <c r="AP23" s="6">
        <v>1.0</v>
      </c>
      <c r="AQ23" s="2" t="s">
        <v>289</v>
      </c>
      <c r="AR23" s="6">
        <v>4.0</v>
      </c>
      <c r="AS23" s="2" t="s">
        <v>290</v>
      </c>
      <c r="AT23" s="6">
        <v>1.0</v>
      </c>
      <c r="AU23" s="6">
        <v>1.0</v>
      </c>
      <c r="AV23" s="6">
        <v>1.0</v>
      </c>
      <c r="AW23" s="6">
        <v>3.0</v>
      </c>
      <c r="AX23" s="6">
        <v>3.0</v>
      </c>
      <c r="AY23" s="6">
        <v>4.0</v>
      </c>
      <c r="AZ23" s="6">
        <v>1.0</v>
      </c>
      <c r="BA23" s="6" t="s">
        <v>74</v>
      </c>
      <c r="BB23" s="6">
        <v>3.0</v>
      </c>
      <c r="BC23" s="6">
        <v>940.0</v>
      </c>
      <c r="BD23" s="6">
        <v>345.0</v>
      </c>
      <c r="BE23" s="2" t="s">
        <v>96</v>
      </c>
      <c r="BF23" s="6">
        <v>2.0</v>
      </c>
      <c r="BG23" s="6">
        <v>2.0</v>
      </c>
      <c r="BH23" s="6">
        <v>900.0</v>
      </c>
      <c r="BI23" s="6">
        <v>165.0</v>
      </c>
    </row>
    <row r="24">
      <c r="A24" s="6">
        <v>21.0</v>
      </c>
      <c r="B24" s="1">
        <v>3.3</v>
      </c>
      <c r="C24" s="6">
        <v>2.0</v>
      </c>
      <c r="D24" s="6">
        <v>1.0</v>
      </c>
      <c r="E24" s="6">
        <v>610.0</v>
      </c>
      <c r="F24" s="6">
        <v>3.0</v>
      </c>
      <c r="G24" s="6">
        <v>980.0</v>
      </c>
      <c r="H24" s="6">
        <v>2.0</v>
      </c>
      <c r="I24" s="2" t="s">
        <v>291</v>
      </c>
      <c r="J24" s="2" t="s">
        <v>292</v>
      </c>
      <c r="K24" s="6">
        <v>7.0</v>
      </c>
      <c r="L24" s="6">
        <v>5.0</v>
      </c>
      <c r="M24" s="6">
        <v>1.0</v>
      </c>
      <c r="N24" s="2" t="s">
        <v>293</v>
      </c>
      <c r="O24" s="6">
        <v>2.0</v>
      </c>
      <c r="P24" s="6">
        <v>2.0</v>
      </c>
      <c r="Q24" s="2" t="s">
        <v>294</v>
      </c>
      <c r="R24" s="6">
        <v>1.0</v>
      </c>
      <c r="S24" s="6">
        <v>3.0</v>
      </c>
      <c r="T24" s="6">
        <v>4.0</v>
      </c>
      <c r="U24" s="6">
        <v>2.0</v>
      </c>
      <c r="V24" s="6">
        <v>4.0</v>
      </c>
      <c r="W24" s="6">
        <v>1.0</v>
      </c>
      <c r="X24" s="6">
        <v>5.0</v>
      </c>
      <c r="Y24" s="2" t="s">
        <v>295</v>
      </c>
      <c r="Z24" s="2" t="s">
        <v>296</v>
      </c>
      <c r="AA24" s="6">
        <v>2.0</v>
      </c>
      <c r="AB24" s="6">
        <v>3.0</v>
      </c>
      <c r="AC24" s="2" t="s">
        <v>297</v>
      </c>
      <c r="AD24" s="6">
        <v>1.0</v>
      </c>
      <c r="AE24" s="6">
        <v>2.0</v>
      </c>
      <c r="AF24" s="6">
        <v>2.0</v>
      </c>
      <c r="AG24" s="6">
        <v>2.0</v>
      </c>
      <c r="AH24" s="6">
        <v>5.0</v>
      </c>
      <c r="AI24" s="2" t="s">
        <v>298</v>
      </c>
      <c r="AJ24" s="7" t="s">
        <v>299</v>
      </c>
      <c r="AK24" s="6">
        <v>1.0</v>
      </c>
      <c r="AL24" s="6">
        <v>6.0</v>
      </c>
      <c r="AM24" s="6">
        <v>1.0</v>
      </c>
      <c r="AN24" s="6">
        <v>4.0</v>
      </c>
      <c r="AO24" s="6">
        <v>2.0</v>
      </c>
      <c r="AP24" s="6">
        <v>1.0</v>
      </c>
      <c r="AQ24" s="2" t="s">
        <v>300</v>
      </c>
      <c r="AR24" s="6">
        <v>4.0</v>
      </c>
      <c r="AS24" s="2" t="s">
        <v>301</v>
      </c>
      <c r="AT24" s="6">
        <v>2.0</v>
      </c>
      <c r="AU24" s="6">
        <v>1.0</v>
      </c>
      <c r="AV24" s="6">
        <v>1.0</v>
      </c>
      <c r="AW24" s="6">
        <v>2.0</v>
      </c>
      <c r="AX24" s="6">
        <v>1.0</v>
      </c>
      <c r="AY24" s="6">
        <v>6.0</v>
      </c>
      <c r="AZ24" s="6">
        <v>1.0</v>
      </c>
      <c r="BA24" s="6">
        <v>1.0</v>
      </c>
      <c r="BB24" s="6">
        <v>1.0</v>
      </c>
      <c r="BC24" s="6">
        <v>1165.0</v>
      </c>
      <c r="BD24" s="6">
        <v>850.0</v>
      </c>
      <c r="BE24" s="2" t="s">
        <v>153</v>
      </c>
      <c r="BF24" s="6">
        <v>3.0</v>
      </c>
      <c r="BG24" s="6">
        <v>2.0</v>
      </c>
      <c r="BH24" s="6">
        <v>1315.0</v>
      </c>
      <c r="BI24" s="6">
        <v>175.0</v>
      </c>
    </row>
    <row r="25">
      <c r="A25" s="6">
        <v>22.0</v>
      </c>
      <c r="B25" s="1">
        <v>3.87</v>
      </c>
      <c r="C25" s="6">
        <v>2.0</v>
      </c>
      <c r="D25" s="6">
        <v>1.0</v>
      </c>
      <c r="E25" s="6">
        <v>610.0</v>
      </c>
      <c r="F25" s="6">
        <v>3.0</v>
      </c>
      <c r="G25" s="6">
        <v>315.0</v>
      </c>
      <c r="H25" s="6">
        <v>1.0</v>
      </c>
      <c r="I25" s="2" t="s">
        <v>302</v>
      </c>
      <c r="J25" s="2" t="s">
        <v>303</v>
      </c>
      <c r="K25" s="6">
        <v>2.0</v>
      </c>
      <c r="L25" s="6">
        <v>3.0</v>
      </c>
      <c r="M25" s="6">
        <v>3.0</v>
      </c>
      <c r="N25" s="2" t="s">
        <v>304</v>
      </c>
      <c r="O25" s="6">
        <v>2.0</v>
      </c>
      <c r="P25" s="6"/>
      <c r="Q25" s="2" t="s">
        <v>305</v>
      </c>
      <c r="R25" s="6">
        <v>1.0</v>
      </c>
      <c r="S25" s="6">
        <v>8.0</v>
      </c>
      <c r="T25" s="6">
        <v>1.0</v>
      </c>
      <c r="U25" s="6">
        <v>2.0</v>
      </c>
      <c r="V25" s="6">
        <v>3.0</v>
      </c>
      <c r="W25" s="6">
        <v>1.0</v>
      </c>
      <c r="X25" s="6">
        <v>4.0</v>
      </c>
      <c r="Y25" s="2" t="s">
        <v>306</v>
      </c>
      <c r="Z25" s="2" t="s">
        <v>307</v>
      </c>
      <c r="AA25" s="6">
        <v>8.0</v>
      </c>
      <c r="AB25" s="6">
        <v>2.0</v>
      </c>
      <c r="AC25" s="2" t="s">
        <v>308</v>
      </c>
      <c r="AD25" s="6">
        <v>1.0</v>
      </c>
      <c r="AE25" s="6">
        <v>3.0</v>
      </c>
      <c r="AF25" s="6">
        <v>4.0</v>
      </c>
      <c r="AG25" s="6">
        <v>5.0</v>
      </c>
      <c r="AH25" s="6">
        <v>8.0</v>
      </c>
      <c r="AI25" s="2" t="s">
        <v>309</v>
      </c>
      <c r="AJ25" s="7" t="s">
        <v>310</v>
      </c>
      <c r="AK25" s="6">
        <v>7.0</v>
      </c>
      <c r="AL25" s="6">
        <v>6.0</v>
      </c>
      <c r="AM25" s="6">
        <v>5.0</v>
      </c>
      <c r="AN25" s="6">
        <v>5.0</v>
      </c>
      <c r="AO25" s="6">
        <v>7.0</v>
      </c>
      <c r="AP25" s="6">
        <v>2.0</v>
      </c>
      <c r="AQ25" s="2" t="s">
        <v>311</v>
      </c>
      <c r="AR25" s="6">
        <v>2.0</v>
      </c>
      <c r="AS25" s="2" t="s">
        <v>312</v>
      </c>
      <c r="AT25" s="6">
        <v>4.0</v>
      </c>
      <c r="AU25" s="6">
        <v>1.0</v>
      </c>
      <c r="AV25" s="6">
        <v>3.0</v>
      </c>
      <c r="AW25" s="6">
        <v>5.0</v>
      </c>
      <c r="AX25" s="6">
        <v>5.0</v>
      </c>
      <c r="AY25" s="6">
        <v>2.0</v>
      </c>
      <c r="AZ25" s="6">
        <v>2.0</v>
      </c>
      <c r="BA25" s="6">
        <v>1.0</v>
      </c>
      <c r="BB25" s="6">
        <v>5.0</v>
      </c>
      <c r="BC25" s="6">
        <v>725.0</v>
      </c>
      <c r="BD25" s="6">
        <v>500.0</v>
      </c>
      <c r="BE25" s="2" t="s">
        <v>313</v>
      </c>
      <c r="BF25" s="6">
        <v>2.0</v>
      </c>
      <c r="BG25" s="6">
        <v>2.0</v>
      </c>
      <c r="BH25" s="6">
        <v>900.0</v>
      </c>
      <c r="BI25" s="6">
        <v>195.0</v>
      </c>
    </row>
    <row r="26">
      <c r="A26" s="6">
        <v>23.0</v>
      </c>
      <c r="B26" s="1">
        <v>3.7</v>
      </c>
      <c r="C26" s="6">
        <v>2.0</v>
      </c>
      <c r="D26" s="6">
        <v>1.0</v>
      </c>
      <c r="E26" s="6">
        <v>610.0</v>
      </c>
      <c r="F26" s="6">
        <v>3.0</v>
      </c>
      <c r="G26" s="6">
        <v>420.0</v>
      </c>
      <c r="H26" s="6">
        <v>1.0</v>
      </c>
      <c r="I26" s="2" t="s">
        <v>314</v>
      </c>
      <c r="J26" s="2" t="s">
        <v>315</v>
      </c>
      <c r="K26" s="6">
        <v>3.0</v>
      </c>
      <c r="L26" s="6">
        <v>5.0</v>
      </c>
      <c r="M26" s="6">
        <v>2.0</v>
      </c>
      <c r="N26" s="2" t="s">
        <v>316</v>
      </c>
      <c r="O26" s="6">
        <v>1.0</v>
      </c>
      <c r="P26" s="6">
        <v>1.0</v>
      </c>
      <c r="Q26" s="2" t="s">
        <v>317</v>
      </c>
      <c r="R26" s="6">
        <v>1.0</v>
      </c>
      <c r="S26" s="6">
        <v>3.0</v>
      </c>
      <c r="T26" s="6">
        <v>1.0</v>
      </c>
      <c r="U26" s="6">
        <v>2.0</v>
      </c>
      <c r="V26" s="6">
        <v>3.0</v>
      </c>
      <c r="W26" s="6">
        <v>1.0</v>
      </c>
      <c r="X26" s="6">
        <v>4.0</v>
      </c>
      <c r="Y26" s="2" t="s">
        <v>318</v>
      </c>
      <c r="Z26" s="2" t="s">
        <v>90</v>
      </c>
      <c r="AA26" s="6">
        <v>1.0</v>
      </c>
      <c r="AB26" s="6">
        <v>1.0</v>
      </c>
      <c r="AC26" s="2" t="s">
        <v>308</v>
      </c>
      <c r="AD26" s="6">
        <v>2.0</v>
      </c>
      <c r="AE26" s="6">
        <v>4.0</v>
      </c>
      <c r="AF26" s="6">
        <v>1.0</v>
      </c>
      <c r="AG26" s="6">
        <v>4.0</v>
      </c>
      <c r="AH26" s="6">
        <v>2.0</v>
      </c>
      <c r="AI26" s="2" t="s">
        <v>319</v>
      </c>
      <c r="AJ26" s="7" t="s">
        <v>320</v>
      </c>
      <c r="AK26" s="6">
        <v>2.0</v>
      </c>
      <c r="AL26" s="6">
        <v>6.0</v>
      </c>
      <c r="AM26" s="6">
        <v>5.0</v>
      </c>
      <c r="AN26" s="6">
        <v>5.0</v>
      </c>
      <c r="AO26" s="6">
        <v>5.0</v>
      </c>
      <c r="AP26" s="6">
        <v>1.0</v>
      </c>
      <c r="AQ26" s="2" t="s">
        <v>321</v>
      </c>
      <c r="AR26" s="6">
        <v>4.0</v>
      </c>
      <c r="AS26" s="2" t="s">
        <v>322</v>
      </c>
      <c r="AT26" s="6">
        <v>3.0</v>
      </c>
      <c r="AU26" s="6">
        <v>1.0</v>
      </c>
      <c r="AV26" s="6">
        <v>3.0</v>
      </c>
      <c r="AW26" s="6">
        <v>5.0</v>
      </c>
      <c r="AX26" s="6">
        <v>2.0</v>
      </c>
      <c r="AY26" s="6">
        <v>2.0</v>
      </c>
      <c r="AZ26" s="6">
        <v>1.0</v>
      </c>
      <c r="BA26" s="6">
        <v>1.0</v>
      </c>
      <c r="BB26" s="6">
        <v>4.0</v>
      </c>
      <c r="BC26" s="6">
        <v>940.0</v>
      </c>
      <c r="BD26" s="6">
        <v>850.0</v>
      </c>
      <c r="BE26" s="2" t="s">
        <v>323</v>
      </c>
      <c r="BF26" s="6">
        <v>3.0</v>
      </c>
      <c r="BG26" s="6">
        <v>1.0</v>
      </c>
      <c r="BH26" s="6">
        <v>1315.0</v>
      </c>
      <c r="BI26" s="6">
        <v>185.0</v>
      </c>
    </row>
    <row r="27">
      <c r="A27" s="6">
        <v>24.0</v>
      </c>
      <c r="B27" s="1">
        <v>3.7</v>
      </c>
      <c r="C27" s="6">
        <v>2.0</v>
      </c>
      <c r="D27" s="6">
        <v>2.0</v>
      </c>
      <c r="E27" s="6">
        <v>610.0</v>
      </c>
      <c r="F27" s="6">
        <v>3.0</v>
      </c>
      <c r="G27" s="6">
        <v>420.0</v>
      </c>
      <c r="H27" s="6">
        <v>2.0</v>
      </c>
      <c r="I27" s="2" t="s">
        <v>324</v>
      </c>
      <c r="J27" s="2" t="s">
        <v>325</v>
      </c>
      <c r="K27" s="6">
        <v>1.0</v>
      </c>
      <c r="L27" s="6">
        <v>4.0</v>
      </c>
      <c r="M27" s="6">
        <v>1.0</v>
      </c>
      <c r="N27" s="2" t="s">
        <v>326</v>
      </c>
      <c r="O27" s="6">
        <v>1.0</v>
      </c>
      <c r="P27" s="6">
        <v>1.0</v>
      </c>
      <c r="Q27" s="2" t="s">
        <v>327</v>
      </c>
      <c r="R27" s="6">
        <v>1.0</v>
      </c>
      <c r="S27" s="6">
        <v>7.0</v>
      </c>
      <c r="T27" s="6">
        <v>2.0</v>
      </c>
      <c r="U27" s="6">
        <v>2.0</v>
      </c>
      <c r="V27" s="6">
        <v>5.0</v>
      </c>
      <c r="W27" s="6">
        <v>3.0</v>
      </c>
      <c r="X27" s="6">
        <v>4.0</v>
      </c>
      <c r="Y27" s="2" t="s">
        <v>328</v>
      </c>
      <c r="Z27" s="2" t="s">
        <v>329</v>
      </c>
      <c r="AA27" s="6">
        <v>4.0</v>
      </c>
      <c r="AB27" s="6">
        <v>1.0</v>
      </c>
      <c r="AC27" s="2" t="s">
        <v>330</v>
      </c>
      <c r="AD27" s="6">
        <v>1.0</v>
      </c>
      <c r="AE27" s="6">
        <v>3.0</v>
      </c>
      <c r="AF27" s="6">
        <v>3.0</v>
      </c>
      <c r="AG27" s="6">
        <v>2.0</v>
      </c>
      <c r="AH27" s="6">
        <v>4.0</v>
      </c>
      <c r="AI27" s="2" t="s">
        <v>331</v>
      </c>
      <c r="AJ27" s="7" t="s">
        <v>332</v>
      </c>
      <c r="AK27" s="6">
        <v>1.0</v>
      </c>
      <c r="AL27" s="6">
        <v>4.0</v>
      </c>
      <c r="AM27" s="6">
        <v>4.0</v>
      </c>
      <c r="AN27" s="6">
        <v>5.0</v>
      </c>
      <c r="AO27" s="6">
        <v>5.0</v>
      </c>
      <c r="AP27" s="6">
        <v>1.0</v>
      </c>
      <c r="AQ27" s="2" t="s">
        <v>333</v>
      </c>
      <c r="AR27" s="6">
        <v>2.0</v>
      </c>
      <c r="AS27" s="2" t="s">
        <v>334</v>
      </c>
      <c r="AT27" s="6">
        <v>2.0</v>
      </c>
      <c r="AU27" s="6">
        <v>1.0</v>
      </c>
      <c r="AV27" s="6">
        <v>2.0</v>
      </c>
      <c r="AW27" s="6">
        <v>3.0</v>
      </c>
      <c r="AX27" s="6">
        <v>2.0</v>
      </c>
      <c r="AY27" s="6">
        <v>3.0</v>
      </c>
      <c r="AZ27" s="6">
        <v>1.0</v>
      </c>
      <c r="BA27" s="6">
        <v>1.0</v>
      </c>
      <c r="BB27" s="6">
        <v>4.0</v>
      </c>
      <c r="BC27" s="6">
        <v>940.0</v>
      </c>
      <c r="BD27" s="6">
        <v>690.0</v>
      </c>
      <c r="BE27" s="2" t="s">
        <v>335</v>
      </c>
      <c r="BF27" s="6">
        <v>4.0</v>
      </c>
      <c r="BG27" s="6">
        <v>1.0</v>
      </c>
      <c r="BH27" s="6">
        <v>1315.0</v>
      </c>
      <c r="BI27" s="6">
        <v>185.0</v>
      </c>
    </row>
    <row r="28">
      <c r="A28" s="6">
        <v>25.0</v>
      </c>
      <c r="B28" s="1">
        <v>3.9</v>
      </c>
      <c r="C28" s="6">
        <v>1.0</v>
      </c>
      <c r="D28" s="6">
        <v>1.0</v>
      </c>
      <c r="E28" s="6">
        <v>720.0</v>
      </c>
      <c r="F28" s="6">
        <v>2.0</v>
      </c>
      <c r="G28" s="6">
        <v>420.0</v>
      </c>
      <c r="H28" s="6">
        <v>2.0</v>
      </c>
      <c r="I28" s="2" t="s">
        <v>336</v>
      </c>
      <c r="J28" s="2" t="s">
        <v>337</v>
      </c>
      <c r="K28" s="6">
        <v>6.0</v>
      </c>
      <c r="L28" s="6">
        <v>1.0</v>
      </c>
      <c r="M28" s="6">
        <v>1.0</v>
      </c>
      <c r="N28" s="2" t="s">
        <v>338</v>
      </c>
      <c r="O28" s="6">
        <v>1.0</v>
      </c>
      <c r="P28" s="6">
        <v>2.0</v>
      </c>
      <c r="Q28" s="2" t="s">
        <v>339</v>
      </c>
      <c r="R28" s="6">
        <v>1.0</v>
      </c>
      <c r="S28" s="6">
        <v>2.0</v>
      </c>
      <c r="T28" s="6">
        <v>4.0</v>
      </c>
      <c r="U28" s="6">
        <v>3.0</v>
      </c>
      <c r="V28" s="6">
        <v>4.0</v>
      </c>
      <c r="W28" s="6" t="s">
        <v>74</v>
      </c>
      <c r="X28" s="6">
        <v>3.0</v>
      </c>
      <c r="Y28" s="2" t="s">
        <v>340</v>
      </c>
      <c r="Z28" s="2" t="s">
        <v>211</v>
      </c>
      <c r="AA28" s="6">
        <v>4.0</v>
      </c>
      <c r="AB28" s="6">
        <v>1.0</v>
      </c>
      <c r="AC28" s="2" t="s">
        <v>341</v>
      </c>
      <c r="AD28" s="6">
        <v>1.0</v>
      </c>
      <c r="AE28" s="6">
        <v>4.0</v>
      </c>
      <c r="AF28" s="6">
        <v>3.0</v>
      </c>
      <c r="AG28" s="6">
        <v>5.0</v>
      </c>
      <c r="AH28" s="6">
        <v>5.0</v>
      </c>
      <c r="AI28" s="2" t="s">
        <v>342</v>
      </c>
      <c r="AJ28" s="7" t="s">
        <v>343</v>
      </c>
      <c r="AK28" s="6">
        <v>2.0</v>
      </c>
      <c r="AL28" s="6">
        <v>4.0</v>
      </c>
      <c r="AM28" s="6">
        <v>3.0</v>
      </c>
      <c r="AN28" s="6">
        <v>5.0</v>
      </c>
      <c r="AO28" s="6">
        <v>2.0</v>
      </c>
      <c r="AP28" s="6">
        <v>2.0</v>
      </c>
      <c r="AQ28" s="2" t="s">
        <v>344</v>
      </c>
      <c r="AR28" s="6">
        <v>2.0</v>
      </c>
      <c r="AS28" s="2" t="s">
        <v>83</v>
      </c>
      <c r="AT28" s="6">
        <v>2.0</v>
      </c>
      <c r="AU28" s="6">
        <v>1.0</v>
      </c>
      <c r="AV28" s="6">
        <v>1.0</v>
      </c>
      <c r="AW28" s="6">
        <v>3.0</v>
      </c>
      <c r="AX28" s="6">
        <v>3.0</v>
      </c>
      <c r="AY28" s="6">
        <v>4.0</v>
      </c>
      <c r="AZ28" s="6">
        <v>2.0</v>
      </c>
      <c r="BA28" s="6">
        <v>2.0</v>
      </c>
      <c r="BB28" s="6">
        <v>4.0</v>
      </c>
      <c r="BC28" s="6">
        <v>940.0</v>
      </c>
      <c r="BD28" s="6">
        <v>500.0</v>
      </c>
      <c r="BE28" s="2" t="s">
        <v>72</v>
      </c>
      <c r="BF28" s="6">
        <v>4.0</v>
      </c>
      <c r="BG28" s="6">
        <v>2.0</v>
      </c>
      <c r="BH28" s="6">
        <v>1315.0</v>
      </c>
      <c r="BI28" s="6">
        <v>105.0</v>
      </c>
    </row>
    <row r="29">
      <c r="A29" s="6">
        <v>26.0</v>
      </c>
      <c r="B29" s="1">
        <v>2.8</v>
      </c>
      <c r="C29" s="6">
        <v>1.0</v>
      </c>
      <c r="D29" s="6">
        <v>2.0</v>
      </c>
      <c r="E29" s="6">
        <v>720.0</v>
      </c>
      <c r="F29" s="6">
        <v>3.0</v>
      </c>
      <c r="G29" s="6">
        <v>420.0</v>
      </c>
      <c r="H29" s="6">
        <v>2.0</v>
      </c>
      <c r="I29" s="2" t="s">
        <v>345</v>
      </c>
      <c r="J29" s="2" t="s">
        <v>108</v>
      </c>
      <c r="K29" s="6">
        <v>2.0</v>
      </c>
      <c r="L29" s="6">
        <v>3.0</v>
      </c>
      <c r="M29" s="6">
        <v>1.0</v>
      </c>
      <c r="N29" s="2" t="s">
        <v>346</v>
      </c>
      <c r="O29" s="6">
        <v>1.0</v>
      </c>
      <c r="P29" s="6">
        <v>1.0</v>
      </c>
      <c r="Q29" s="2" t="s">
        <v>347</v>
      </c>
      <c r="R29" s="6">
        <v>3.0</v>
      </c>
      <c r="S29" s="6">
        <v>4.0</v>
      </c>
      <c r="T29" s="6">
        <v>2.0</v>
      </c>
      <c r="U29" s="6">
        <v>3.0</v>
      </c>
      <c r="V29" s="6">
        <v>2.0</v>
      </c>
      <c r="W29" s="6">
        <v>1.0</v>
      </c>
      <c r="X29" s="6">
        <v>4.0</v>
      </c>
      <c r="Y29" s="2" t="s">
        <v>348</v>
      </c>
      <c r="Z29" s="2" t="s">
        <v>349</v>
      </c>
      <c r="AA29" s="6">
        <v>0.0</v>
      </c>
      <c r="AB29" s="6">
        <v>3.0</v>
      </c>
      <c r="AC29" s="2" t="s">
        <v>350</v>
      </c>
      <c r="AD29" s="6">
        <v>1.0</v>
      </c>
      <c r="AE29" s="6">
        <v>4.0</v>
      </c>
      <c r="AF29" s="6">
        <v>1.0</v>
      </c>
      <c r="AG29" s="6">
        <v>3.0</v>
      </c>
      <c r="AH29" s="6">
        <v>8.0</v>
      </c>
      <c r="AI29" s="2" t="s">
        <v>351</v>
      </c>
      <c r="AJ29" s="7" t="s">
        <v>352</v>
      </c>
      <c r="AK29" s="6">
        <v>2.0</v>
      </c>
      <c r="AL29" s="6">
        <v>6.0</v>
      </c>
      <c r="AM29" s="6">
        <v>3.0</v>
      </c>
      <c r="AN29" s="6">
        <v>3.0</v>
      </c>
      <c r="AO29" s="6">
        <v>5.0</v>
      </c>
      <c r="AP29" s="6">
        <v>1.0</v>
      </c>
      <c r="AQ29" s="2" t="s">
        <v>353</v>
      </c>
      <c r="AR29" s="6">
        <v>3.0</v>
      </c>
      <c r="AS29" s="2" t="s">
        <v>354</v>
      </c>
      <c r="AT29" s="6">
        <v>4.0</v>
      </c>
      <c r="AU29" s="6">
        <v>1.0</v>
      </c>
      <c r="AV29" s="6">
        <v>1.0</v>
      </c>
      <c r="AW29" s="6">
        <v>3.0</v>
      </c>
      <c r="AX29" s="6">
        <v>3.0</v>
      </c>
      <c r="AY29" s="6">
        <v>3.0</v>
      </c>
      <c r="AZ29" s="6">
        <v>1.0</v>
      </c>
      <c r="BA29" s="6">
        <v>1.0</v>
      </c>
      <c r="BB29" s="6">
        <v>3.0</v>
      </c>
      <c r="BC29" s="6">
        <v>1165.0</v>
      </c>
      <c r="BD29" s="6">
        <v>690.0</v>
      </c>
      <c r="BE29" s="2" t="s">
        <v>355</v>
      </c>
      <c r="BF29" s="6">
        <v>3.0</v>
      </c>
      <c r="BG29" s="6">
        <v>2.0</v>
      </c>
      <c r="BH29" s="6">
        <v>760.0</v>
      </c>
      <c r="BI29" s="6">
        <v>125.0</v>
      </c>
    </row>
    <row r="30">
      <c r="A30" s="6">
        <v>27.0</v>
      </c>
      <c r="B30" s="1">
        <v>3.7</v>
      </c>
      <c r="C30" s="6">
        <v>2.0</v>
      </c>
      <c r="D30" s="6">
        <v>1.0</v>
      </c>
      <c r="E30" s="6">
        <v>610.0</v>
      </c>
      <c r="F30" s="6">
        <v>2.0</v>
      </c>
      <c r="G30" s="6">
        <v>420.0</v>
      </c>
      <c r="H30" s="6">
        <v>1.0</v>
      </c>
      <c r="I30" s="2" t="s">
        <v>356</v>
      </c>
      <c r="J30" s="2" t="s">
        <v>357</v>
      </c>
      <c r="K30" s="6">
        <v>2.0</v>
      </c>
      <c r="L30" s="6">
        <v>3.0</v>
      </c>
      <c r="M30" s="6">
        <v>1.0</v>
      </c>
      <c r="N30" s="2" t="s">
        <v>358</v>
      </c>
      <c r="O30" s="6">
        <v>1.0</v>
      </c>
      <c r="P30" s="6">
        <v>1.0</v>
      </c>
      <c r="Q30" s="2" t="s">
        <v>359</v>
      </c>
      <c r="R30" s="6">
        <v>1.0</v>
      </c>
      <c r="S30" s="6">
        <v>3.0</v>
      </c>
      <c r="T30" s="6">
        <v>2.0</v>
      </c>
      <c r="U30" s="6">
        <v>2.0</v>
      </c>
      <c r="V30" s="6">
        <v>2.0</v>
      </c>
      <c r="W30" s="6">
        <v>1.0</v>
      </c>
      <c r="X30" s="6">
        <v>4.0</v>
      </c>
      <c r="Y30" s="2" t="s">
        <v>360</v>
      </c>
      <c r="Z30" s="2" t="s">
        <v>243</v>
      </c>
      <c r="AA30" s="6">
        <v>1.0</v>
      </c>
      <c r="AB30" s="6">
        <v>1.0</v>
      </c>
      <c r="AC30" s="2" t="s">
        <v>361</v>
      </c>
      <c r="AD30" s="6">
        <v>1.0</v>
      </c>
      <c r="AE30" s="6">
        <v>3.0</v>
      </c>
      <c r="AF30" s="6">
        <v>2.0</v>
      </c>
      <c r="AG30" s="6">
        <v>1.0</v>
      </c>
      <c r="AH30" s="6">
        <v>9.0</v>
      </c>
      <c r="AI30" s="2" t="s">
        <v>362</v>
      </c>
      <c r="AJ30" s="7" t="s">
        <v>363</v>
      </c>
      <c r="AK30" s="6">
        <v>5.0</v>
      </c>
      <c r="AL30" s="6">
        <v>5.0</v>
      </c>
      <c r="AM30" s="6">
        <v>1.0</v>
      </c>
      <c r="AN30" s="6">
        <v>5.0</v>
      </c>
      <c r="AO30" s="6">
        <v>9.0</v>
      </c>
      <c r="AP30" s="6">
        <v>2.0</v>
      </c>
      <c r="AQ30" s="2" t="s">
        <v>364</v>
      </c>
      <c r="AR30" s="6">
        <v>2.0</v>
      </c>
      <c r="AS30" s="2" t="s">
        <v>365</v>
      </c>
      <c r="AT30" s="6">
        <v>2.0</v>
      </c>
      <c r="AU30" s="6">
        <v>1.0</v>
      </c>
      <c r="AV30" s="6">
        <v>1.0</v>
      </c>
      <c r="AW30" s="6">
        <v>4.0</v>
      </c>
      <c r="AX30" s="6">
        <v>1.0</v>
      </c>
      <c r="AY30" s="6">
        <v>2.0</v>
      </c>
      <c r="AZ30" s="6">
        <v>2.0</v>
      </c>
      <c r="BA30" s="6">
        <v>1.0</v>
      </c>
      <c r="BB30" s="6">
        <v>2.0</v>
      </c>
      <c r="BC30" s="6">
        <v>1165.0</v>
      </c>
      <c r="BD30" s="6">
        <v>850.0</v>
      </c>
      <c r="BE30" s="2" t="s">
        <v>238</v>
      </c>
      <c r="BF30" s="6">
        <v>3.0</v>
      </c>
      <c r="BG30" s="6">
        <v>2.0</v>
      </c>
      <c r="BH30" s="6">
        <v>1315.0</v>
      </c>
      <c r="BI30" s="6">
        <v>160.0</v>
      </c>
    </row>
    <row r="31">
      <c r="A31" s="6">
        <v>28.0</v>
      </c>
      <c r="B31" s="1">
        <v>3.0</v>
      </c>
      <c r="C31" s="6">
        <v>2.0</v>
      </c>
      <c r="D31" s="6">
        <v>1.0</v>
      </c>
      <c r="E31" s="6">
        <v>610.0</v>
      </c>
      <c r="F31" s="6">
        <v>4.0</v>
      </c>
      <c r="G31" s="6">
        <v>980.0</v>
      </c>
      <c r="H31" s="6">
        <v>2.0</v>
      </c>
      <c r="I31" s="2" t="s">
        <v>366</v>
      </c>
      <c r="J31" s="2" t="s">
        <v>108</v>
      </c>
      <c r="K31" s="6">
        <v>2.0</v>
      </c>
      <c r="L31" s="6">
        <v>4.0</v>
      </c>
      <c r="M31" s="6">
        <v>1.0</v>
      </c>
      <c r="N31" s="2" t="s">
        <v>367</v>
      </c>
      <c r="O31" s="6">
        <v>1.0</v>
      </c>
      <c r="P31" s="6">
        <v>2.0</v>
      </c>
      <c r="Q31" s="2" t="s">
        <v>368</v>
      </c>
      <c r="R31" s="6">
        <v>2.0</v>
      </c>
      <c r="S31" s="6">
        <v>5.0</v>
      </c>
      <c r="T31" s="6">
        <v>2.0</v>
      </c>
      <c r="U31" s="6">
        <v>3.0</v>
      </c>
      <c r="V31" s="6">
        <v>3.0</v>
      </c>
      <c r="W31" s="6">
        <v>1.0</v>
      </c>
      <c r="X31" s="6">
        <v>5.0</v>
      </c>
      <c r="Y31" s="2" t="s">
        <v>369</v>
      </c>
      <c r="Z31" s="2" t="s">
        <v>296</v>
      </c>
      <c r="AA31" s="6">
        <v>2.0</v>
      </c>
      <c r="AB31" s="6">
        <v>1.0</v>
      </c>
      <c r="AC31" s="2" t="s">
        <v>370</v>
      </c>
      <c r="AD31" s="6">
        <v>1.0</v>
      </c>
      <c r="AE31" s="6">
        <v>5.0</v>
      </c>
      <c r="AF31" s="6">
        <v>1.0</v>
      </c>
      <c r="AG31" s="6">
        <v>3.0</v>
      </c>
      <c r="AH31" s="6">
        <v>9.0</v>
      </c>
      <c r="AI31" s="2" t="s">
        <v>371</v>
      </c>
      <c r="AJ31" s="7" t="s">
        <v>372</v>
      </c>
      <c r="AK31" s="6">
        <v>6.0</v>
      </c>
      <c r="AL31" s="6">
        <v>6.0</v>
      </c>
      <c r="AM31" s="6">
        <v>3.0</v>
      </c>
      <c r="AN31" s="6">
        <v>4.0</v>
      </c>
      <c r="AO31" s="6">
        <v>9.0</v>
      </c>
      <c r="AP31" s="6">
        <v>2.0</v>
      </c>
      <c r="AQ31" s="2" t="s">
        <v>373</v>
      </c>
      <c r="AR31" s="6">
        <v>5.0</v>
      </c>
      <c r="AS31" s="2" t="s">
        <v>369</v>
      </c>
      <c r="AT31" s="6">
        <v>4.0</v>
      </c>
      <c r="AU31" s="6">
        <v>1.0</v>
      </c>
      <c r="AV31" s="6">
        <v>1.0</v>
      </c>
      <c r="AW31" s="6">
        <v>6.0</v>
      </c>
      <c r="AX31" s="6">
        <v>2.0</v>
      </c>
      <c r="AY31" s="6">
        <v>2.0</v>
      </c>
      <c r="AZ31" s="6">
        <v>1.0</v>
      </c>
      <c r="BA31" s="6">
        <v>1.0</v>
      </c>
      <c r="BB31" s="6">
        <v>3.0</v>
      </c>
      <c r="BC31" s="6">
        <v>1165.0</v>
      </c>
      <c r="BD31" s="6">
        <v>500.0</v>
      </c>
      <c r="BE31" s="2" t="s">
        <v>374</v>
      </c>
      <c r="BF31" s="6">
        <v>5.0</v>
      </c>
      <c r="BG31" s="6">
        <v>1.0</v>
      </c>
      <c r="BH31" s="6">
        <v>1315.0</v>
      </c>
      <c r="BI31" s="6">
        <v>175.0</v>
      </c>
    </row>
    <row r="32">
      <c r="A32" s="6">
        <v>29.0</v>
      </c>
      <c r="B32" s="1">
        <v>3.2</v>
      </c>
      <c r="C32" s="6">
        <v>2.0</v>
      </c>
      <c r="D32" s="6">
        <v>1.0</v>
      </c>
      <c r="E32" s="6">
        <v>610.0</v>
      </c>
      <c r="F32" s="6">
        <v>2.0</v>
      </c>
      <c r="G32" s="6">
        <v>420.0</v>
      </c>
      <c r="H32" s="6">
        <v>2.0</v>
      </c>
      <c r="I32" s="2" t="s">
        <v>375</v>
      </c>
      <c r="J32" s="2" t="s">
        <v>376</v>
      </c>
      <c r="K32" s="6">
        <v>2.0</v>
      </c>
      <c r="L32" s="6">
        <v>2.0</v>
      </c>
      <c r="M32" s="6">
        <v>2.0</v>
      </c>
      <c r="N32" s="2" t="s">
        <v>377</v>
      </c>
      <c r="O32" s="6">
        <v>2.0</v>
      </c>
      <c r="P32" s="6">
        <v>1.0</v>
      </c>
      <c r="Q32" s="2" t="s">
        <v>378</v>
      </c>
      <c r="R32" s="6">
        <v>1.0</v>
      </c>
      <c r="S32" s="6">
        <v>3.0</v>
      </c>
      <c r="T32" s="6">
        <v>2.0</v>
      </c>
      <c r="U32" s="6">
        <v>2.0</v>
      </c>
      <c r="V32" s="6">
        <v>2.0</v>
      </c>
      <c r="W32" s="6">
        <v>2.0</v>
      </c>
      <c r="X32" s="6">
        <v>4.0</v>
      </c>
      <c r="Y32" s="2" t="s">
        <v>379</v>
      </c>
      <c r="Z32" s="2" t="s">
        <v>380</v>
      </c>
      <c r="AA32" s="6">
        <v>1.0</v>
      </c>
      <c r="AB32" s="6">
        <v>1.0</v>
      </c>
      <c r="AC32" s="2" t="s">
        <v>381</v>
      </c>
      <c r="AD32" s="6">
        <v>1.0</v>
      </c>
      <c r="AE32" s="6">
        <v>3.0</v>
      </c>
      <c r="AF32" s="6">
        <v>3.0</v>
      </c>
      <c r="AG32" s="6">
        <v>1.0</v>
      </c>
      <c r="AH32" s="6">
        <v>4.0</v>
      </c>
      <c r="AI32" s="2" t="s">
        <v>382</v>
      </c>
      <c r="AJ32" s="7" t="s">
        <v>383</v>
      </c>
      <c r="AK32" s="6">
        <v>7.0</v>
      </c>
      <c r="AL32" s="6">
        <v>5.0</v>
      </c>
      <c r="AM32" s="6">
        <v>1.0</v>
      </c>
      <c r="AN32" s="6">
        <v>5.0</v>
      </c>
      <c r="AO32" s="6">
        <v>3.0</v>
      </c>
      <c r="AP32" s="6">
        <v>1.0</v>
      </c>
      <c r="AQ32" s="2" t="s">
        <v>384</v>
      </c>
      <c r="AR32" s="6">
        <v>4.0</v>
      </c>
      <c r="AS32" s="2" t="s">
        <v>385</v>
      </c>
      <c r="AT32" s="6">
        <v>5.0</v>
      </c>
      <c r="AU32" s="6">
        <v>1.0</v>
      </c>
      <c r="AV32" s="6">
        <v>1.0</v>
      </c>
      <c r="AW32" s="6">
        <v>3.0</v>
      </c>
      <c r="AX32" s="6">
        <v>2.0</v>
      </c>
      <c r="AY32" s="6">
        <v>3.0</v>
      </c>
      <c r="AZ32" s="6">
        <v>1.0</v>
      </c>
      <c r="BA32" s="6">
        <v>2.0</v>
      </c>
      <c r="BB32" s="6">
        <v>1.0</v>
      </c>
      <c r="BC32" s="6">
        <v>940.0</v>
      </c>
      <c r="BD32" s="6">
        <v>500.0</v>
      </c>
      <c r="BE32" s="2" t="s">
        <v>74</v>
      </c>
      <c r="BF32" s="6">
        <v>2.0</v>
      </c>
      <c r="BG32" s="6">
        <v>1.0</v>
      </c>
      <c r="BH32" s="6">
        <v>1315.0</v>
      </c>
      <c r="BI32" s="6">
        <v>180.0</v>
      </c>
    </row>
    <row r="33">
      <c r="A33" s="6">
        <v>30.0</v>
      </c>
      <c r="B33" s="1">
        <v>3.5</v>
      </c>
      <c r="C33" s="6">
        <v>2.0</v>
      </c>
      <c r="D33" s="6">
        <v>1.0</v>
      </c>
      <c r="E33" s="6">
        <v>265.0</v>
      </c>
      <c r="F33" s="6">
        <v>2.0</v>
      </c>
      <c r="G33" s="6">
        <v>420.0</v>
      </c>
      <c r="H33" s="6">
        <v>2.0</v>
      </c>
      <c r="I33" s="2" t="s">
        <v>386</v>
      </c>
      <c r="J33" s="2" t="s">
        <v>387</v>
      </c>
      <c r="K33" s="6">
        <v>2.0</v>
      </c>
      <c r="L33" s="6">
        <v>3.0</v>
      </c>
      <c r="M33" s="6" t="s">
        <v>74</v>
      </c>
      <c r="N33" s="2" t="s">
        <v>388</v>
      </c>
      <c r="O33" s="6">
        <v>2.0</v>
      </c>
      <c r="P33" s="6">
        <v>2.0</v>
      </c>
      <c r="Q33" s="2" t="s">
        <v>389</v>
      </c>
      <c r="R33" s="6">
        <v>1.0</v>
      </c>
      <c r="S33" s="6">
        <v>3.0</v>
      </c>
      <c r="T33" s="6">
        <v>5.0</v>
      </c>
      <c r="U33" s="6">
        <v>3.0</v>
      </c>
      <c r="V33" s="6">
        <v>5.0</v>
      </c>
      <c r="W33" s="6">
        <v>2.0</v>
      </c>
      <c r="X33" s="6">
        <v>5.0</v>
      </c>
      <c r="Y33" s="2" t="s">
        <v>390</v>
      </c>
      <c r="Z33" s="2" t="s">
        <v>391</v>
      </c>
      <c r="AA33" s="6">
        <v>8.0</v>
      </c>
      <c r="AB33" s="6">
        <v>1.0</v>
      </c>
      <c r="AC33" s="2" t="s">
        <v>392</v>
      </c>
      <c r="AD33" s="6">
        <v>1.0</v>
      </c>
      <c r="AE33" s="6">
        <v>5.0</v>
      </c>
      <c r="AF33" s="6">
        <v>3.0</v>
      </c>
      <c r="AG33" s="6">
        <v>3.0</v>
      </c>
      <c r="AH33" s="6">
        <v>9.0</v>
      </c>
      <c r="AI33" s="2" t="s">
        <v>393</v>
      </c>
      <c r="AJ33" s="7" t="s">
        <v>394</v>
      </c>
      <c r="AK33" s="6">
        <v>7.0</v>
      </c>
      <c r="AL33" s="6">
        <v>5.0</v>
      </c>
      <c r="AM33" s="6">
        <v>5.0</v>
      </c>
      <c r="AN33" s="6">
        <v>5.0</v>
      </c>
      <c r="AO33" s="6">
        <v>10.0</v>
      </c>
      <c r="AP33" s="6">
        <v>1.0</v>
      </c>
      <c r="AQ33" s="2" t="s">
        <v>395</v>
      </c>
      <c r="AR33" s="6">
        <v>5.0</v>
      </c>
      <c r="AS33" s="2" t="s">
        <v>396</v>
      </c>
      <c r="AT33" s="6">
        <v>2.0</v>
      </c>
      <c r="AU33" s="6">
        <v>1.0</v>
      </c>
      <c r="AV33" s="6">
        <v>1.0</v>
      </c>
      <c r="AW33" s="6">
        <v>4.0</v>
      </c>
      <c r="AX33" s="6">
        <v>5.0</v>
      </c>
      <c r="AY33" s="6">
        <v>2.0</v>
      </c>
      <c r="AZ33" s="6">
        <v>1.0</v>
      </c>
      <c r="BA33" s="6">
        <v>2.0</v>
      </c>
      <c r="BB33" s="6">
        <v>5.0</v>
      </c>
      <c r="BC33" s="6">
        <v>580.0</v>
      </c>
      <c r="BD33" s="6">
        <v>500.0</v>
      </c>
      <c r="BE33" s="2" t="s">
        <v>74</v>
      </c>
      <c r="BF33" s="6">
        <v>4.0</v>
      </c>
      <c r="BG33" s="6">
        <v>1.0</v>
      </c>
      <c r="BH33" s="6">
        <v>760.0</v>
      </c>
      <c r="BI33" s="6">
        <v>167.0</v>
      </c>
    </row>
    <row r="34">
      <c r="A34" s="6">
        <v>31.0</v>
      </c>
      <c r="B34" s="1">
        <v>4.0</v>
      </c>
      <c r="C34" s="6">
        <v>1.0</v>
      </c>
      <c r="D34" s="6">
        <v>1.0</v>
      </c>
      <c r="E34" s="6">
        <v>720.0</v>
      </c>
      <c r="F34" s="6">
        <v>3.0</v>
      </c>
      <c r="G34" s="6">
        <v>420.0</v>
      </c>
      <c r="H34" s="6">
        <v>2.0</v>
      </c>
      <c r="I34" s="2" t="s">
        <v>397</v>
      </c>
      <c r="J34" s="2" t="s">
        <v>398</v>
      </c>
      <c r="K34" s="6">
        <v>1.0</v>
      </c>
      <c r="L34" s="6">
        <v>3.0</v>
      </c>
      <c r="M34" s="6">
        <v>1.0</v>
      </c>
      <c r="N34" s="2" t="s">
        <v>399</v>
      </c>
      <c r="O34" s="6">
        <v>1.0</v>
      </c>
      <c r="P34" s="6">
        <v>1.0</v>
      </c>
      <c r="Q34" s="2" t="s">
        <v>400</v>
      </c>
      <c r="R34" s="6">
        <v>1.0</v>
      </c>
      <c r="S34" s="6">
        <v>7.0</v>
      </c>
      <c r="T34" s="6">
        <v>3.0</v>
      </c>
      <c r="U34" s="6">
        <v>2.0</v>
      </c>
      <c r="V34" s="6">
        <v>4.0</v>
      </c>
      <c r="W34" s="6">
        <v>2.0</v>
      </c>
      <c r="X34" s="6">
        <v>2.0</v>
      </c>
      <c r="Y34" s="2" t="s">
        <v>74</v>
      </c>
      <c r="Z34" s="2" t="s">
        <v>296</v>
      </c>
      <c r="AA34" s="6">
        <v>2.0</v>
      </c>
      <c r="AB34" s="6">
        <v>2.0</v>
      </c>
      <c r="AC34" s="2" t="s">
        <v>401</v>
      </c>
      <c r="AD34" s="6">
        <v>1.0</v>
      </c>
      <c r="AE34" s="6">
        <v>3.0</v>
      </c>
      <c r="AF34" s="6">
        <v>4.0</v>
      </c>
      <c r="AG34" s="6">
        <v>2.0</v>
      </c>
      <c r="AH34" s="6">
        <v>7.0</v>
      </c>
      <c r="AI34" s="2" t="s">
        <v>402</v>
      </c>
      <c r="AJ34" s="7" t="s">
        <v>403</v>
      </c>
      <c r="AK34" s="6">
        <v>2.0</v>
      </c>
      <c r="AL34" s="6">
        <v>5.0</v>
      </c>
      <c r="AM34" s="6">
        <v>3.0</v>
      </c>
      <c r="AN34" s="6">
        <v>4.0</v>
      </c>
      <c r="AO34" s="6">
        <v>8.0</v>
      </c>
      <c r="AP34" s="6">
        <v>2.0</v>
      </c>
      <c r="AQ34" s="2" t="s">
        <v>404</v>
      </c>
      <c r="AR34" s="6">
        <v>5.0</v>
      </c>
      <c r="AS34" s="2" t="s">
        <v>301</v>
      </c>
      <c r="AT34" s="6">
        <v>4.0</v>
      </c>
      <c r="AU34" s="6">
        <v>3.0</v>
      </c>
      <c r="AV34" s="6">
        <v>3.0</v>
      </c>
      <c r="AW34" s="6">
        <v>3.0</v>
      </c>
      <c r="AX34" s="6">
        <v>2.0</v>
      </c>
      <c r="AY34" s="6">
        <v>3.0</v>
      </c>
      <c r="AZ34" s="6">
        <v>2.0</v>
      </c>
      <c r="BA34" s="6">
        <v>1.0</v>
      </c>
      <c r="BB34" s="6">
        <v>3.0</v>
      </c>
      <c r="BC34" s="6">
        <v>940.0</v>
      </c>
      <c r="BD34" s="6">
        <v>500.0</v>
      </c>
      <c r="BE34" s="2" t="s">
        <v>405</v>
      </c>
      <c r="BF34" s="6">
        <v>5.0</v>
      </c>
      <c r="BG34" s="6">
        <v>1.0</v>
      </c>
      <c r="BH34" s="6">
        <v>1315.0</v>
      </c>
      <c r="BI34" s="6">
        <v>115.0</v>
      </c>
    </row>
    <row r="35">
      <c r="A35" s="6">
        <v>32.0</v>
      </c>
      <c r="B35" s="1">
        <v>4.0</v>
      </c>
      <c r="C35" s="6">
        <v>2.0</v>
      </c>
      <c r="D35" s="6">
        <v>1.0</v>
      </c>
      <c r="E35" s="6">
        <v>610.0</v>
      </c>
      <c r="F35" s="6">
        <v>3.0</v>
      </c>
      <c r="G35" s="6">
        <v>420.0</v>
      </c>
      <c r="H35" s="6">
        <v>2.0</v>
      </c>
      <c r="I35" s="2" t="s">
        <v>406</v>
      </c>
      <c r="J35" s="2" t="s">
        <v>407</v>
      </c>
      <c r="K35" s="6">
        <v>1.0</v>
      </c>
      <c r="L35" s="6">
        <v>2.0</v>
      </c>
      <c r="M35" s="6">
        <v>1.0</v>
      </c>
      <c r="N35" s="2" t="s">
        <v>408</v>
      </c>
      <c r="O35" s="6">
        <v>2.0</v>
      </c>
      <c r="P35" s="6">
        <v>2.0</v>
      </c>
      <c r="Q35" s="2" t="s">
        <v>241</v>
      </c>
      <c r="R35" s="6">
        <v>3.0</v>
      </c>
      <c r="S35" s="6">
        <v>4.0</v>
      </c>
      <c r="T35" s="6">
        <v>2.0</v>
      </c>
      <c r="U35" s="6">
        <v>3.0</v>
      </c>
      <c r="V35" s="6">
        <v>5.0</v>
      </c>
      <c r="W35" s="6">
        <v>2.0</v>
      </c>
      <c r="X35" s="6">
        <v>4.0</v>
      </c>
      <c r="Y35" s="2" t="s">
        <v>409</v>
      </c>
      <c r="Z35" s="2" t="s">
        <v>90</v>
      </c>
      <c r="AA35" s="6">
        <v>1.0</v>
      </c>
      <c r="AB35" s="6">
        <v>1.0</v>
      </c>
      <c r="AC35" s="2" t="s">
        <v>410</v>
      </c>
      <c r="AD35" s="6">
        <v>1.0</v>
      </c>
      <c r="AE35" s="6">
        <v>5.0</v>
      </c>
      <c r="AF35" s="6">
        <v>2.0</v>
      </c>
      <c r="AG35" s="6">
        <v>5.0</v>
      </c>
      <c r="AH35" s="6">
        <v>5.0</v>
      </c>
      <c r="AI35" s="2" t="s">
        <v>411</v>
      </c>
      <c r="AJ35" s="7" t="s">
        <v>412</v>
      </c>
      <c r="AK35" s="6">
        <v>1.0</v>
      </c>
      <c r="AL35" s="6">
        <v>4.0</v>
      </c>
      <c r="AM35" s="6">
        <v>4.0</v>
      </c>
      <c r="AN35" s="6">
        <v>5.0</v>
      </c>
      <c r="AO35" s="6">
        <v>3.0</v>
      </c>
      <c r="AP35" s="6">
        <v>1.0</v>
      </c>
      <c r="AQ35" s="2" t="s">
        <v>163</v>
      </c>
      <c r="AR35" s="6">
        <v>2.0</v>
      </c>
      <c r="AS35" s="2" t="s">
        <v>413</v>
      </c>
      <c r="AT35" s="6">
        <v>4.0</v>
      </c>
      <c r="AU35" s="6">
        <v>4.0</v>
      </c>
      <c r="AV35" s="6">
        <v>1.0</v>
      </c>
      <c r="AW35" s="6">
        <v>3.0</v>
      </c>
      <c r="AX35" s="6">
        <v>3.0</v>
      </c>
      <c r="AY35" s="6">
        <v>4.0</v>
      </c>
      <c r="AZ35" s="6">
        <v>2.0</v>
      </c>
      <c r="BA35" s="6">
        <v>2.0</v>
      </c>
      <c r="BB35" s="6">
        <v>4.0</v>
      </c>
      <c r="BC35" s="6">
        <v>940.0</v>
      </c>
      <c r="BD35" s="6">
        <v>690.0</v>
      </c>
      <c r="BE35" s="2" t="s">
        <v>414</v>
      </c>
      <c r="BF35" s="6">
        <v>5.0</v>
      </c>
      <c r="BG35" s="6">
        <v>1.0</v>
      </c>
      <c r="BH35" s="6">
        <v>1315.0</v>
      </c>
      <c r="BI35" s="6">
        <v>205.0</v>
      </c>
    </row>
    <row r="36">
      <c r="A36" s="6">
        <v>33.0</v>
      </c>
      <c r="B36" s="1">
        <v>3.4</v>
      </c>
      <c r="C36" s="6">
        <v>2.0</v>
      </c>
      <c r="D36" s="6">
        <v>1.0</v>
      </c>
      <c r="E36" s="6">
        <v>610.0</v>
      </c>
      <c r="F36" s="6">
        <v>3.0</v>
      </c>
      <c r="G36" s="6">
        <v>315.0</v>
      </c>
      <c r="H36" s="6">
        <v>2.0</v>
      </c>
      <c r="I36" s="2" t="s">
        <v>415</v>
      </c>
      <c r="J36" s="2" t="s">
        <v>416</v>
      </c>
      <c r="K36" s="6">
        <v>4.0</v>
      </c>
      <c r="L36" s="6">
        <v>5.0</v>
      </c>
      <c r="M36" s="6" t="s">
        <v>74</v>
      </c>
      <c r="N36" s="2" t="s">
        <v>417</v>
      </c>
      <c r="O36" s="6">
        <v>2.0</v>
      </c>
      <c r="P36" s="6">
        <v>2.0</v>
      </c>
      <c r="Q36" s="2" t="s">
        <v>418</v>
      </c>
      <c r="R36" s="6">
        <v>1.0</v>
      </c>
      <c r="S36" s="6">
        <v>3.0</v>
      </c>
      <c r="T36" s="6">
        <v>3.0</v>
      </c>
      <c r="U36" s="6">
        <v>2.0</v>
      </c>
      <c r="V36" s="6">
        <v>5.0</v>
      </c>
      <c r="W36" s="6" t="s">
        <v>74</v>
      </c>
      <c r="X36" s="6">
        <v>5.0</v>
      </c>
      <c r="Y36" s="2" t="s">
        <v>419</v>
      </c>
      <c r="Z36" s="2" t="s">
        <v>420</v>
      </c>
      <c r="AA36" s="6">
        <v>2.0</v>
      </c>
      <c r="AB36" s="6" t="s">
        <v>74</v>
      </c>
      <c r="AC36" s="2" t="s">
        <v>421</v>
      </c>
      <c r="AD36" s="6">
        <v>1.0</v>
      </c>
      <c r="AE36" s="6">
        <v>4.0</v>
      </c>
      <c r="AF36" s="6">
        <v>4.0</v>
      </c>
      <c r="AG36" s="6">
        <v>5.0</v>
      </c>
      <c r="AH36" s="6">
        <v>5.0</v>
      </c>
      <c r="AI36" s="2" t="s">
        <v>422</v>
      </c>
      <c r="AJ36" s="7" t="s">
        <v>423</v>
      </c>
      <c r="AK36" s="6">
        <v>7.0</v>
      </c>
      <c r="AL36" s="6">
        <v>5.0</v>
      </c>
      <c r="AM36" s="6">
        <v>5.0</v>
      </c>
      <c r="AN36" s="6">
        <v>5.0</v>
      </c>
      <c r="AO36" s="6">
        <v>8.0</v>
      </c>
      <c r="AP36" s="6">
        <v>1.0</v>
      </c>
      <c r="AQ36" s="2" t="s">
        <v>424</v>
      </c>
      <c r="AR36" s="6">
        <v>5.0</v>
      </c>
      <c r="AS36" s="2" t="s">
        <v>419</v>
      </c>
      <c r="AT36" s="6">
        <v>4.0</v>
      </c>
      <c r="AU36" s="6">
        <v>1.0</v>
      </c>
      <c r="AV36" s="6">
        <v>3.0</v>
      </c>
      <c r="AW36" s="6">
        <v>4.0</v>
      </c>
      <c r="AX36" s="6">
        <v>5.0</v>
      </c>
      <c r="AY36" s="6">
        <v>4.0</v>
      </c>
      <c r="AZ36" s="6">
        <v>1.0</v>
      </c>
      <c r="BA36" s="6">
        <v>1.0</v>
      </c>
      <c r="BB36" s="6">
        <v>5.0</v>
      </c>
      <c r="BC36" s="6">
        <v>580.0</v>
      </c>
      <c r="BD36" s="6">
        <v>345.0</v>
      </c>
      <c r="BE36" s="2" t="s">
        <v>153</v>
      </c>
      <c r="BF36" s="6">
        <v>5.0</v>
      </c>
      <c r="BG36" s="6">
        <v>1.0</v>
      </c>
      <c r="BH36" s="6">
        <v>760.0</v>
      </c>
      <c r="BI36" s="6" t="s">
        <v>74</v>
      </c>
    </row>
    <row r="37">
      <c r="A37" s="6">
        <v>34.0</v>
      </c>
      <c r="B37" s="1">
        <v>2.8</v>
      </c>
      <c r="C37" s="6">
        <v>1.0</v>
      </c>
      <c r="D37" s="6">
        <v>1.0</v>
      </c>
      <c r="E37" s="6">
        <v>720.0</v>
      </c>
      <c r="F37" s="6">
        <v>3.0</v>
      </c>
      <c r="G37" s="6">
        <v>420.0</v>
      </c>
      <c r="H37" s="6">
        <v>1.0</v>
      </c>
      <c r="I37" s="2" t="s">
        <v>425</v>
      </c>
      <c r="J37" s="2" t="s">
        <v>426</v>
      </c>
      <c r="K37" s="6">
        <v>2.0</v>
      </c>
      <c r="L37" s="6">
        <v>4.0</v>
      </c>
      <c r="M37" s="6">
        <v>2.0</v>
      </c>
      <c r="N37" s="2" t="s">
        <v>427</v>
      </c>
      <c r="O37" s="6">
        <v>2.0</v>
      </c>
      <c r="P37" s="6">
        <v>1.0</v>
      </c>
      <c r="Q37" s="2" t="s">
        <v>428</v>
      </c>
      <c r="R37" s="6">
        <v>1.0</v>
      </c>
      <c r="S37" s="6">
        <v>3.0</v>
      </c>
      <c r="T37" s="6">
        <v>2.0</v>
      </c>
      <c r="U37" s="6">
        <v>3.0</v>
      </c>
      <c r="V37" s="6">
        <v>4.0</v>
      </c>
      <c r="W37" s="6">
        <v>3.0</v>
      </c>
      <c r="X37" s="6">
        <v>4.0</v>
      </c>
      <c r="Y37" s="2" t="s">
        <v>429</v>
      </c>
      <c r="Z37" s="2" t="s">
        <v>90</v>
      </c>
      <c r="AA37" s="6">
        <v>1.0</v>
      </c>
      <c r="AB37" s="6">
        <v>1.0</v>
      </c>
      <c r="AC37" s="2" t="s">
        <v>430</v>
      </c>
      <c r="AD37" s="6">
        <v>1.0</v>
      </c>
      <c r="AE37" s="6">
        <v>3.0</v>
      </c>
      <c r="AF37" s="6">
        <v>1.0</v>
      </c>
      <c r="AG37" s="6">
        <v>5.0</v>
      </c>
      <c r="AH37" s="6">
        <v>7.0</v>
      </c>
      <c r="AI37" s="2" t="s">
        <v>431</v>
      </c>
      <c r="AJ37" s="7" t="s">
        <v>432</v>
      </c>
      <c r="AK37" s="6">
        <v>2.0</v>
      </c>
      <c r="AL37" s="6">
        <v>3.0</v>
      </c>
      <c r="AM37" s="6">
        <v>2.0</v>
      </c>
      <c r="AN37" s="6">
        <v>5.0</v>
      </c>
      <c r="AO37" s="6">
        <v>3.0</v>
      </c>
      <c r="AP37" s="6">
        <v>1.0</v>
      </c>
      <c r="AQ37" s="2" t="s">
        <v>433</v>
      </c>
      <c r="AR37" s="6" t="s">
        <v>74</v>
      </c>
      <c r="AS37" s="2" t="s">
        <v>83</v>
      </c>
      <c r="AT37" s="6">
        <v>4.0</v>
      </c>
      <c r="AU37" s="6">
        <v>1.0</v>
      </c>
      <c r="AV37" s="6">
        <v>1.0</v>
      </c>
      <c r="AW37" s="6">
        <v>3.0</v>
      </c>
      <c r="AX37" s="6">
        <v>2.0</v>
      </c>
      <c r="AY37" s="6">
        <v>3.0</v>
      </c>
      <c r="AZ37" s="6">
        <v>1.0</v>
      </c>
      <c r="BA37" s="6">
        <v>2.0</v>
      </c>
      <c r="BB37" s="6">
        <v>1.0</v>
      </c>
      <c r="BC37" s="6">
        <v>1165.0</v>
      </c>
      <c r="BD37" s="6">
        <v>500.0</v>
      </c>
      <c r="BE37" s="2" t="s">
        <v>74</v>
      </c>
      <c r="BF37" s="6">
        <v>3.0</v>
      </c>
      <c r="BG37" s="6">
        <v>1.0</v>
      </c>
      <c r="BH37" s="6">
        <v>900.0</v>
      </c>
      <c r="BI37" s="6">
        <v>128.0</v>
      </c>
    </row>
    <row r="38">
      <c r="A38" s="6">
        <v>35.0</v>
      </c>
      <c r="B38" s="1">
        <v>3.65</v>
      </c>
      <c r="C38" s="6">
        <v>1.0</v>
      </c>
      <c r="D38" s="6">
        <v>1.0</v>
      </c>
      <c r="E38" s="6">
        <v>610.0</v>
      </c>
      <c r="F38" s="6">
        <v>3.0</v>
      </c>
      <c r="G38" s="6">
        <v>420.0</v>
      </c>
      <c r="H38" s="6">
        <v>2.0</v>
      </c>
      <c r="I38" s="2" t="s">
        <v>434</v>
      </c>
      <c r="J38" s="2" t="s">
        <v>435</v>
      </c>
      <c r="K38" s="6">
        <v>2.0</v>
      </c>
      <c r="L38" s="6">
        <v>4.0</v>
      </c>
      <c r="M38" s="6">
        <v>1.0</v>
      </c>
      <c r="N38" s="2" t="s">
        <v>436</v>
      </c>
      <c r="O38" s="6">
        <v>2.0</v>
      </c>
      <c r="P38" s="6">
        <v>1.0</v>
      </c>
      <c r="Q38" s="2" t="s">
        <v>437</v>
      </c>
      <c r="R38" s="6">
        <v>1.0</v>
      </c>
      <c r="S38" s="6">
        <v>3.0</v>
      </c>
      <c r="T38" s="6">
        <v>3.0</v>
      </c>
      <c r="U38" s="6">
        <v>3.0</v>
      </c>
      <c r="V38" s="6">
        <v>2.0</v>
      </c>
      <c r="W38" s="6">
        <v>1.0</v>
      </c>
      <c r="X38" s="6">
        <v>4.0</v>
      </c>
      <c r="Y38" s="2" t="s">
        <v>438</v>
      </c>
      <c r="Z38" s="2" t="s">
        <v>439</v>
      </c>
      <c r="AA38" s="6">
        <v>1.0</v>
      </c>
      <c r="AB38" s="6">
        <v>3.0</v>
      </c>
      <c r="AC38" s="2" t="s">
        <v>440</v>
      </c>
      <c r="AD38" s="6">
        <v>1.0</v>
      </c>
      <c r="AE38" s="6">
        <v>5.0</v>
      </c>
      <c r="AF38" s="6">
        <v>1.0</v>
      </c>
      <c r="AG38" s="6">
        <v>3.0</v>
      </c>
      <c r="AH38" s="6">
        <v>1.0</v>
      </c>
      <c r="AI38" s="2" t="s">
        <v>441</v>
      </c>
      <c r="AJ38" s="7" t="s">
        <v>442</v>
      </c>
      <c r="AK38" s="6">
        <v>7.0</v>
      </c>
      <c r="AL38" s="6">
        <v>6.0</v>
      </c>
      <c r="AM38" s="6">
        <v>1.0</v>
      </c>
      <c r="AN38" s="6">
        <v>5.0</v>
      </c>
      <c r="AO38" s="6">
        <v>3.0</v>
      </c>
      <c r="AP38" s="6">
        <v>1.0</v>
      </c>
      <c r="AQ38" s="2" t="s">
        <v>443</v>
      </c>
      <c r="AR38" s="6">
        <v>4.0</v>
      </c>
      <c r="AS38" s="2" t="s">
        <v>444</v>
      </c>
      <c r="AT38" s="6">
        <v>4.0</v>
      </c>
      <c r="AU38" s="6">
        <v>1.0</v>
      </c>
      <c r="AV38" s="6">
        <v>5.0</v>
      </c>
      <c r="AW38" s="6">
        <v>4.0</v>
      </c>
      <c r="AX38" s="6">
        <v>1.0</v>
      </c>
      <c r="AY38" s="6">
        <v>2.0</v>
      </c>
      <c r="AZ38" s="6">
        <v>1.0</v>
      </c>
      <c r="BA38" s="6">
        <v>1.0</v>
      </c>
      <c r="BB38" s="6">
        <v>3.0</v>
      </c>
      <c r="BC38" s="6">
        <v>940.0</v>
      </c>
      <c r="BD38" s="6">
        <v>345.0</v>
      </c>
      <c r="BE38" s="2" t="s">
        <v>129</v>
      </c>
      <c r="BF38" s="6">
        <v>4.0</v>
      </c>
      <c r="BG38" s="6">
        <v>1.0</v>
      </c>
      <c r="BH38" s="6">
        <v>1315.0</v>
      </c>
      <c r="BI38" s="6">
        <v>150.0</v>
      </c>
    </row>
    <row r="39">
      <c r="A39" s="6">
        <v>36.0</v>
      </c>
      <c r="B39" s="1">
        <v>3.0</v>
      </c>
      <c r="C39" s="6">
        <v>1.0</v>
      </c>
      <c r="D39" s="6">
        <v>1.0</v>
      </c>
      <c r="E39" s="6">
        <v>610.0</v>
      </c>
      <c r="F39" s="6">
        <v>2.0</v>
      </c>
      <c r="G39" s="6">
        <v>420.0</v>
      </c>
      <c r="H39" s="6">
        <v>2.0</v>
      </c>
      <c r="I39" s="2" t="s">
        <v>445</v>
      </c>
      <c r="J39" s="2" t="s">
        <v>446</v>
      </c>
      <c r="K39" s="6">
        <v>2.0</v>
      </c>
      <c r="L39" s="6">
        <v>1.0</v>
      </c>
      <c r="M39" s="6">
        <v>1.0</v>
      </c>
      <c r="N39" s="2" t="s">
        <v>447</v>
      </c>
      <c r="O39" s="6">
        <v>3.0</v>
      </c>
      <c r="P39" s="6">
        <v>1.0</v>
      </c>
      <c r="Q39" s="2" t="s">
        <v>448</v>
      </c>
      <c r="R39" s="6">
        <v>1.0</v>
      </c>
      <c r="S39" s="6">
        <v>3.0</v>
      </c>
      <c r="T39" s="6">
        <v>2.0</v>
      </c>
      <c r="U39" s="6">
        <v>3.0</v>
      </c>
      <c r="V39" s="6">
        <v>2.0</v>
      </c>
      <c r="W39" s="6">
        <v>1.0</v>
      </c>
      <c r="X39" s="6">
        <v>4.0</v>
      </c>
      <c r="Y39" s="2" t="s">
        <v>449</v>
      </c>
      <c r="Z39" s="2" t="s">
        <v>264</v>
      </c>
      <c r="AA39" s="6">
        <v>5.0</v>
      </c>
      <c r="AB39" s="6">
        <v>1.0</v>
      </c>
      <c r="AC39" s="2" t="s">
        <v>450</v>
      </c>
      <c r="AD39" s="6">
        <v>1.0</v>
      </c>
      <c r="AE39" s="6">
        <v>5.0</v>
      </c>
      <c r="AF39" s="6">
        <v>3.0</v>
      </c>
      <c r="AG39" s="6">
        <v>3.0</v>
      </c>
      <c r="AH39" s="6">
        <v>2.0</v>
      </c>
      <c r="AI39" s="2" t="s">
        <v>451</v>
      </c>
      <c r="AJ39" s="7" t="s">
        <v>452</v>
      </c>
      <c r="AK39" s="6">
        <v>6.0</v>
      </c>
      <c r="AL39" s="6">
        <v>4.0</v>
      </c>
      <c r="AM39" s="6">
        <v>1.0</v>
      </c>
      <c r="AN39" s="6">
        <v>5.0</v>
      </c>
      <c r="AO39" s="6">
        <v>3.0</v>
      </c>
      <c r="AP39" s="6">
        <v>2.0</v>
      </c>
      <c r="AQ39" s="2" t="s">
        <v>453</v>
      </c>
      <c r="AR39" s="6">
        <v>4.0</v>
      </c>
      <c r="AS39" s="2" t="s">
        <v>454</v>
      </c>
      <c r="AT39" s="6">
        <v>2.0</v>
      </c>
      <c r="AU39" s="6">
        <v>2.0</v>
      </c>
      <c r="AV39" s="6">
        <v>1.0</v>
      </c>
      <c r="AW39" s="6">
        <v>3.0</v>
      </c>
      <c r="AX39" s="6">
        <v>2.0</v>
      </c>
      <c r="AY39" s="6">
        <v>2.0</v>
      </c>
      <c r="AZ39" s="6">
        <v>1.0</v>
      </c>
      <c r="BA39" s="6">
        <v>1.0</v>
      </c>
      <c r="BB39" s="6">
        <v>2.0</v>
      </c>
      <c r="BC39" s="6">
        <v>940.0</v>
      </c>
      <c r="BD39" s="6">
        <v>690.0</v>
      </c>
      <c r="BE39" s="2" t="s">
        <v>374</v>
      </c>
      <c r="BF39" s="6">
        <v>5.0</v>
      </c>
      <c r="BG39" s="6">
        <v>2.0</v>
      </c>
      <c r="BH39" s="6">
        <v>760.0</v>
      </c>
      <c r="BI39" s="6">
        <v>150.0</v>
      </c>
    </row>
    <row r="40">
      <c r="A40" s="6">
        <v>37.0</v>
      </c>
      <c r="B40" s="1">
        <v>3.7</v>
      </c>
      <c r="C40" s="6">
        <v>1.0</v>
      </c>
      <c r="D40" s="6">
        <v>1.0</v>
      </c>
      <c r="E40" s="6">
        <v>610.0</v>
      </c>
      <c r="F40" s="6">
        <v>3.0</v>
      </c>
      <c r="G40" s="6">
        <v>420.0</v>
      </c>
      <c r="H40" s="6">
        <v>2.0</v>
      </c>
      <c r="I40" s="2" t="s">
        <v>455</v>
      </c>
      <c r="J40" s="2" t="s">
        <v>108</v>
      </c>
      <c r="K40" s="6">
        <v>2.0</v>
      </c>
      <c r="L40" s="6">
        <v>3.0</v>
      </c>
      <c r="M40" s="6" t="s">
        <v>74</v>
      </c>
      <c r="N40" s="2" t="s">
        <v>456</v>
      </c>
      <c r="O40" s="6">
        <v>2.0</v>
      </c>
      <c r="P40" s="6">
        <v>2.0</v>
      </c>
      <c r="Q40" s="2" t="s">
        <v>457</v>
      </c>
      <c r="R40" s="6">
        <v>1.0</v>
      </c>
      <c r="S40" s="6">
        <v>8.0</v>
      </c>
      <c r="T40" s="6">
        <v>4.0</v>
      </c>
      <c r="U40" s="6">
        <v>2.0</v>
      </c>
      <c r="V40" s="6">
        <v>4.0</v>
      </c>
      <c r="W40" s="6">
        <v>1.0</v>
      </c>
      <c r="X40" s="6">
        <v>5.0</v>
      </c>
      <c r="Y40" s="2" t="s">
        <v>458</v>
      </c>
      <c r="Z40" s="2" t="s">
        <v>459</v>
      </c>
      <c r="AA40" s="6">
        <v>1.0</v>
      </c>
      <c r="AB40" s="6">
        <v>3.0</v>
      </c>
      <c r="AC40" s="2" t="s">
        <v>460</v>
      </c>
      <c r="AD40" s="6">
        <v>1.0</v>
      </c>
      <c r="AE40" s="6">
        <v>5.0</v>
      </c>
      <c r="AF40" s="6">
        <v>2.0</v>
      </c>
      <c r="AG40" s="6">
        <v>3.0</v>
      </c>
      <c r="AH40" s="6">
        <v>7.0</v>
      </c>
      <c r="AI40" s="2" t="s">
        <v>461</v>
      </c>
      <c r="AJ40" s="7" t="s">
        <v>462</v>
      </c>
      <c r="AK40" s="6">
        <v>5.0</v>
      </c>
      <c r="AL40" s="6">
        <v>6.0</v>
      </c>
      <c r="AM40" s="6">
        <v>2.0</v>
      </c>
      <c r="AN40" s="6">
        <v>5.0</v>
      </c>
      <c r="AO40" s="6">
        <v>7.0</v>
      </c>
      <c r="AP40" s="6">
        <v>1.0</v>
      </c>
      <c r="AQ40" s="2" t="s">
        <v>463</v>
      </c>
      <c r="AR40" s="6">
        <v>2.0</v>
      </c>
      <c r="AS40" s="2" t="s">
        <v>464</v>
      </c>
      <c r="AT40" s="6">
        <v>3.0</v>
      </c>
      <c r="AU40" s="6">
        <v>1.0</v>
      </c>
      <c r="AV40" s="6">
        <v>2.0</v>
      </c>
      <c r="AW40" s="6">
        <v>3.0</v>
      </c>
      <c r="AX40" s="6">
        <v>1.0</v>
      </c>
      <c r="AY40" s="6">
        <v>4.0</v>
      </c>
      <c r="AZ40" s="6">
        <v>2.0</v>
      </c>
      <c r="BA40" s="6">
        <v>1.0</v>
      </c>
      <c r="BB40" s="6">
        <v>2.0</v>
      </c>
      <c r="BC40" s="6">
        <v>1165.0</v>
      </c>
      <c r="BD40" s="6">
        <v>500.0</v>
      </c>
      <c r="BE40" s="2" t="s">
        <v>129</v>
      </c>
      <c r="BF40" s="6">
        <v>5.0</v>
      </c>
      <c r="BG40" s="6">
        <v>2.0</v>
      </c>
      <c r="BH40" s="6">
        <v>900.0</v>
      </c>
      <c r="BI40" s="6">
        <v>150.0</v>
      </c>
    </row>
    <row r="41">
      <c r="A41" s="6">
        <v>38.0</v>
      </c>
      <c r="B41" s="1">
        <v>3.4</v>
      </c>
      <c r="C41" s="6">
        <v>1.0</v>
      </c>
      <c r="D41" s="6">
        <v>1.0</v>
      </c>
      <c r="E41" s="6">
        <v>720.0</v>
      </c>
      <c r="F41" s="6">
        <v>4.0</v>
      </c>
      <c r="G41" s="6">
        <v>420.0</v>
      </c>
      <c r="H41" s="6">
        <v>2.0</v>
      </c>
      <c r="I41" s="2" t="s">
        <v>465</v>
      </c>
      <c r="J41" s="2" t="s">
        <v>249</v>
      </c>
      <c r="K41" s="6">
        <v>1.0</v>
      </c>
      <c r="L41" s="6">
        <v>2.0</v>
      </c>
      <c r="M41" s="6">
        <v>6.0</v>
      </c>
      <c r="N41" s="2" t="s">
        <v>466</v>
      </c>
      <c r="O41" s="6">
        <v>2.0</v>
      </c>
      <c r="P41" s="6">
        <v>2.0</v>
      </c>
      <c r="Q41" s="2" t="s">
        <v>467</v>
      </c>
      <c r="R41" s="6">
        <v>1.0</v>
      </c>
      <c r="S41" s="6">
        <v>3.0</v>
      </c>
      <c r="T41" s="6">
        <v>2.0</v>
      </c>
      <c r="U41" s="6">
        <v>2.0</v>
      </c>
      <c r="V41" s="6">
        <v>4.0</v>
      </c>
      <c r="W41" s="6">
        <v>3.0</v>
      </c>
      <c r="X41" s="6">
        <v>2.0</v>
      </c>
      <c r="Y41" s="2" t="s">
        <v>252</v>
      </c>
      <c r="Z41" s="2" t="s">
        <v>90</v>
      </c>
      <c r="AA41" s="6">
        <v>1.0</v>
      </c>
      <c r="AB41" s="6">
        <v>1.0</v>
      </c>
      <c r="AC41" s="2" t="s">
        <v>308</v>
      </c>
      <c r="AD41" s="6">
        <v>1.0</v>
      </c>
      <c r="AE41" s="6">
        <v>3.0</v>
      </c>
      <c r="AF41" s="6">
        <v>4.0</v>
      </c>
      <c r="AG41" s="6">
        <v>5.0</v>
      </c>
      <c r="AH41" s="6">
        <v>4.0</v>
      </c>
      <c r="AI41" s="2" t="s">
        <v>468</v>
      </c>
      <c r="AJ41" s="7" t="s">
        <v>469</v>
      </c>
      <c r="AK41" s="6">
        <v>2.0</v>
      </c>
      <c r="AL41" s="6">
        <v>6.0</v>
      </c>
      <c r="AM41" s="6">
        <v>3.0</v>
      </c>
      <c r="AN41" s="6">
        <v>5.0</v>
      </c>
      <c r="AO41" s="6">
        <v>2.0</v>
      </c>
      <c r="AP41" s="6">
        <v>2.0</v>
      </c>
      <c r="AQ41" s="2" t="s">
        <v>470</v>
      </c>
      <c r="AR41" s="6">
        <v>3.0</v>
      </c>
      <c r="AS41" s="2" t="s">
        <v>471</v>
      </c>
      <c r="AT41" s="6">
        <v>4.0</v>
      </c>
      <c r="AU41" s="6">
        <v>1.0</v>
      </c>
      <c r="AV41" s="6">
        <v>1.0</v>
      </c>
      <c r="AW41" s="6">
        <v>4.0</v>
      </c>
      <c r="AX41" s="6">
        <v>3.0</v>
      </c>
      <c r="AY41" s="6">
        <v>4.0</v>
      </c>
      <c r="AZ41" s="6">
        <v>1.0</v>
      </c>
      <c r="BA41" s="6">
        <v>1.0</v>
      </c>
      <c r="BB41" s="6">
        <v>5.0</v>
      </c>
      <c r="BC41" s="6">
        <v>940.0</v>
      </c>
      <c r="BD41" s="6">
        <v>500.0</v>
      </c>
      <c r="BE41" s="2" t="s">
        <v>280</v>
      </c>
      <c r="BF41" s="6">
        <v>4.0</v>
      </c>
      <c r="BG41" s="6">
        <v>2.0</v>
      </c>
      <c r="BH41" s="6">
        <v>1315.0</v>
      </c>
      <c r="BI41" s="6">
        <v>170.0</v>
      </c>
    </row>
    <row r="42">
      <c r="A42" s="6">
        <v>39.0</v>
      </c>
      <c r="B42" s="1">
        <v>3.89</v>
      </c>
      <c r="C42" s="6">
        <v>1.0</v>
      </c>
      <c r="D42" s="6">
        <v>1.0</v>
      </c>
      <c r="E42" s="6">
        <v>610.0</v>
      </c>
      <c r="F42" s="6">
        <v>3.0</v>
      </c>
      <c r="G42" s="6">
        <v>980.0</v>
      </c>
      <c r="H42" s="6">
        <v>2.0</v>
      </c>
      <c r="I42" s="2" t="s">
        <v>472</v>
      </c>
      <c r="J42" s="2" t="s">
        <v>473</v>
      </c>
      <c r="K42" s="6">
        <v>2.0</v>
      </c>
      <c r="L42" s="6">
        <v>3.0</v>
      </c>
      <c r="M42" s="6">
        <v>1.0</v>
      </c>
      <c r="N42" s="2" t="s">
        <v>474</v>
      </c>
      <c r="O42" s="6">
        <v>1.0</v>
      </c>
      <c r="P42" s="6">
        <v>1.0</v>
      </c>
      <c r="Q42" s="2" t="s">
        <v>475</v>
      </c>
      <c r="R42" s="6">
        <v>1.0</v>
      </c>
      <c r="S42" s="6">
        <v>2.0</v>
      </c>
      <c r="T42" s="6">
        <v>2.0</v>
      </c>
      <c r="U42" s="6">
        <v>3.0</v>
      </c>
      <c r="V42" s="6">
        <v>4.0</v>
      </c>
      <c r="W42" s="6">
        <v>2.0</v>
      </c>
      <c r="X42" s="6">
        <v>4.0</v>
      </c>
      <c r="Y42" s="2" t="s">
        <v>476</v>
      </c>
      <c r="Z42" s="2" t="s">
        <v>90</v>
      </c>
      <c r="AA42" s="6">
        <v>1.0</v>
      </c>
      <c r="AB42" s="6">
        <v>1.0</v>
      </c>
      <c r="AC42" s="2" t="s">
        <v>477</v>
      </c>
      <c r="AD42" s="6">
        <v>1.0</v>
      </c>
      <c r="AE42" s="6">
        <v>4.0</v>
      </c>
      <c r="AF42" s="6">
        <v>4.0</v>
      </c>
      <c r="AG42" s="6">
        <v>3.0</v>
      </c>
      <c r="AH42" s="6">
        <v>6.0</v>
      </c>
      <c r="AI42" s="2" t="s">
        <v>478</v>
      </c>
      <c r="AJ42" s="7" t="s">
        <v>479</v>
      </c>
      <c r="AK42" s="6">
        <v>2.0</v>
      </c>
      <c r="AL42" s="6">
        <v>5.0</v>
      </c>
      <c r="AM42" s="6">
        <v>3.0</v>
      </c>
      <c r="AN42" s="6">
        <v>5.0</v>
      </c>
      <c r="AO42" s="6">
        <v>8.0</v>
      </c>
      <c r="AP42" s="6">
        <v>2.0</v>
      </c>
      <c r="AQ42" s="2" t="s">
        <v>480</v>
      </c>
      <c r="AR42" s="6">
        <v>4.0</v>
      </c>
      <c r="AS42" s="2" t="s">
        <v>318</v>
      </c>
      <c r="AT42" s="6">
        <v>4.0</v>
      </c>
      <c r="AU42" s="6">
        <v>1.0</v>
      </c>
      <c r="AV42" s="6">
        <v>1.0</v>
      </c>
      <c r="AW42" s="6">
        <v>3.0</v>
      </c>
      <c r="AX42" s="6">
        <v>3.0</v>
      </c>
      <c r="AY42" s="6">
        <v>4.0</v>
      </c>
      <c r="AZ42" s="6">
        <v>1.0</v>
      </c>
      <c r="BA42" s="6">
        <v>1.0</v>
      </c>
      <c r="BB42" s="6">
        <v>2.0</v>
      </c>
      <c r="BC42" s="6">
        <v>1165.0</v>
      </c>
      <c r="BD42" s="6">
        <v>690.0</v>
      </c>
      <c r="BE42" s="2" t="s">
        <v>374</v>
      </c>
      <c r="BF42" s="6">
        <v>3.0</v>
      </c>
      <c r="BG42" s="6">
        <v>2.0</v>
      </c>
      <c r="BH42" s="6">
        <v>1315.0</v>
      </c>
      <c r="BI42" s="6">
        <v>150.0</v>
      </c>
    </row>
    <row r="43">
      <c r="A43" s="6">
        <v>40.0</v>
      </c>
      <c r="B43" s="1">
        <v>3.0</v>
      </c>
      <c r="C43" s="6">
        <v>2.0</v>
      </c>
      <c r="D43" s="6">
        <v>1.0</v>
      </c>
      <c r="E43" s="6">
        <v>720.0</v>
      </c>
      <c r="F43" s="6">
        <v>2.0</v>
      </c>
      <c r="G43" s="6">
        <v>980.0</v>
      </c>
      <c r="H43" s="6">
        <v>2.0</v>
      </c>
      <c r="I43" s="2" t="s">
        <v>481</v>
      </c>
      <c r="J43" s="2" t="s">
        <v>482</v>
      </c>
      <c r="K43" s="6">
        <v>9.0</v>
      </c>
      <c r="L43" s="6">
        <v>5.0</v>
      </c>
      <c r="M43" s="6">
        <v>1.0</v>
      </c>
      <c r="N43" s="2" t="s">
        <v>483</v>
      </c>
      <c r="O43" s="6">
        <v>2.0</v>
      </c>
      <c r="P43" s="6">
        <v>2.0</v>
      </c>
      <c r="Q43" s="2" t="s">
        <v>484</v>
      </c>
      <c r="R43" s="6">
        <v>1.0</v>
      </c>
      <c r="S43" s="6">
        <v>2.0</v>
      </c>
      <c r="T43" s="6">
        <v>5.0</v>
      </c>
      <c r="U43" s="6">
        <v>3.0</v>
      </c>
      <c r="V43" s="6">
        <v>3.0</v>
      </c>
      <c r="W43" s="6">
        <v>1.0</v>
      </c>
      <c r="X43" s="6">
        <v>5.0</v>
      </c>
      <c r="Y43" s="2" t="s">
        <v>485</v>
      </c>
      <c r="Z43" s="2" t="s">
        <v>296</v>
      </c>
      <c r="AA43" s="6">
        <v>2.0</v>
      </c>
      <c r="AB43" s="6">
        <v>1.0</v>
      </c>
      <c r="AC43" s="2" t="s">
        <v>486</v>
      </c>
      <c r="AD43" s="6">
        <v>1.0</v>
      </c>
      <c r="AE43" s="6">
        <v>5.0</v>
      </c>
      <c r="AF43" s="6">
        <v>4.0</v>
      </c>
      <c r="AG43" s="6">
        <v>1.0</v>
      </c>
      <c r="AH43" s="6">
        <v>3.0</v>
      </c>
      <c r="AI43" s="2" t="s">
        <v>487</v>
      </c>
      <c r="AJ43" s="7" t="s">
        <v>488</v>
      </c>
      <c r="AK43" s="6">
        <v>2.0</v>
      </c>
      <c r="AL43" s="6">
        <v>6.0</v>
      </c>
      <c r="AM43" s="6">
        <v>3.0</v>
      </c>
      <c r="AN43" s="6">
        <v>4.0</v>
      </c>
      <c r="AO43" s="6">
        <v>5.0</v>
      </c>
      <c r="AP43" s="6">
        <v>2.0</v>
      </c>
      <c r="AQ43" s="2" t="s">
        <v>489</v>
      </c>
      <c r="AR43" s="6">
        <v>2.0</v>
      </c>
      <c r="AS43" s="2" t="s">
        <v>490</v>
      </c>
      <c r="AT43" s="6">
        <v>1.0</v>
      </c>
      <c r="AU43" s="6">
        <v>2.0</v>
      </c>
      <c r="AV43" s="6">
        <v>3.0</v>
      </c>
      <c r="AW43" s="6">
        <v>3.0</v>
      </c>
      <c r="AX43" s="6">
        <v>1.0</v>
      </c>
      <c r="AY43" s="6">
        <v>1.0</v>
      </c>
      <c r="AZ43" s="6">
        <v>1.0</v>
      </c>
      <c r="BA43" s="6">
        <v>1.0</v>
      </c>
      <c r="BB43" s="6">
        <v>3.0</v>
      </c>
      <c r="BC43" s="6">
        <v>1165.0</v>
      </c>
      <c r="BD43" s="6">
        <v>690.0</v>
      </c>
      <c r="BE43" s="2" t="s">
        <v>238</v>
      </c>
      <c r="BF43" s="6">
        <v>3.0</v>
      </c>
      <c r="BG43" s="6">
        <v>2.0</v>
      </c>
      <c r="BH43" s="6">
        <v>1315.0</v>
      </c>
      <c r="BI43" s="6">
        <v>175.0</v>
      </c>
    </row>
    <row r="44">
      <c r="A44" s="6">
        <v>41.0</v>
      </c>
      <c r="B44" s="1">
        <v>3.4</v>
      </c>
      <c r="C44" s="6">
        <v>2.0</v>
      </c>
      <c r="D44" s="6">
        <v>1.0</v>
      </c>
      <c r="E44" s="6">
        <v>430.0</v>
      </c>
      <c r="F44" s="6">
        <v>3.0</v>
      </c>
      <c r="G44" s="6">
        <v>315.0</v>
      </c>
      <c r="H44" s="6">
        <v>1.0</v>
      </c>
      <c r="I44" s="2" t="s">
        <v>491</v>
      </c>
      <c r="J44" s="2" t="s">
        <v>492</v>
      </c>
      <c r="K44" s="6">
        <v>3.0</v>
      </c>
      <c r="L44" s="6">
        <v>3.0</v>
      </c>
      <c r="M44" s="6">
        <v>1.0</v>
      </c>
      <c r="N44" s="2" t="s">
        <v>493</v>
      </c>
      <c r="O44" s="6">
        <v>3.0</v>
      </c>
      <c r="P44" s="6">
        <v>2.0</v>
      </c>
      <c r="Q44" s="2" t="s">
        <v>494</v>
      </c>
      <c r="R44" s="6">
        <v>1.0</v>
      </c>
      <c r="S44" s="6">
        <v>9.0</v>
      </c>
      <c r="T44" s="6">
        <v>2.0</v>
      </c>
      <c r="U44" s="6">
        <v>3.0</v>
      </c>
      <c r="V44" s="6">
        <v>4.0</v>
      </c>
      <c r="W44" s="6">
        <v>1.0</v>
      </c>
      <c r="X44" s="6">
        <v>4.0</v>
      </c>
      <c r="Y44" s="2" t="s">
        <v>495</v>
      </c>
      <c r="Z44" s="2" t="s">
        <v>90</v>
      </c>
      <c r="AA44" s="6">
        <v>1.0</v>
      </c>
      <c r="AB44" s="6">
        <v>1.0</v>
      </c>
      <c r="AC44" s="2" t="s">
        <v>496</v>
      </c>
      <c r="AD44" s="6">
        <v>1.0</v>
      </c>
      <c r="AE44" s="6">
        <v>3.0</v>
      </c>
      <c r="AF44" s="6">
        <v>1.0</v>
      </c>
      <c r="AG44" s="6">
        <v>5.0</v>
      </c>
      <c r="AH44" s="6">
        <v>10.0</v>
      </c>
      <c r="AI44" s="2" t="s">
        <v>497</v>
      </c>
      <c r="AJ44" s="7" t="s">
        <v>498</v>
      </c>
      <c r="AK44" s="6">
        <v>2.0</v>
      </c>
      <c r="AL44" s="6">
        <v>6.0</v>
      </c>
      <c r="AM44" s="6">
        <v>3.0</v>
      </c>
      <c r="AN44" s="6">
        <v>5.0</v>
      </c>
      <c r="AO44" s="6">
        <v>8.0</v>
      </c>
      <c r="AP44" s="6">
        <v>1.0</v>
      </c>
      <c r="AQ44" s="2" t="s">
        <v>499</v>
      </c>
      <c r="AR44" s="6">
        <v>4.0</v>
      </c>
      <c r="AS44" s="2" t="s">
        <v>500</v>
      </c>
      <c r="AT44" s="6">
        <v>3.0</v>
      </c>
      <c r="AU44" s="6">
        <v>1.0</v>
      </c>
      <c r="AV44" s="6">
        <v>1.0</v>
      </c>
      <c r="AW44" s="6">
        <v>3.0</v>
      </c>
      <c r="AX44" s="6">
        <v>3.0</v>
      </c>
      <c r="AY44" s="6">
        <v>2.0</v>
      </c>
      <c r="AZ44" s="6">
        <v>1.0</v>
      </c>
      <c r="BA44" s="6">
        <v>1.0</v>
      </c>
      <c r="BB44" s="6">
        <v>3.0</v>
      </c>
      <c r="BC44" s="6">
        <v>940.0</v>
      </c>
      <c r="BD44" s="6">
        <v>500.0</v>
      </c>
      <c r="BE44" s="2" t="s">
        <v>501</v>
      </c>
      <c r="BF44" s="6">
        <v>4.0</v>
      </c>
      <c r="BG44" s="6">
        <v>2.0</v>
      </c>
      <c r="BH44" s="6">
        <v>760.0</v>
      </c>
      <c r="BI44" s="6">
        <v>140.0</v>
      </c>
    </row>
    <row r="45">
      <c r="A45" s="6">
        <v>42.0</v>
      </c>
      <c r="B45" s="1">
        <v>2.9</v>
      </c>
      <c r="C45" s="6">
        <v>1.0</v>
      </c>
      <c r="D45" s="6">
        <v>1.0</v>
      </c>
      <c r="E45" s="6">
        <v>720.0</v>
      </c>
      <c r="F45" s="6">
        <v>4.0</v>
      </c>
      <c r="G45" s="6">
        <v>980.0</v>
      </c>
      <c r="H45" s="6">
        <v>2.0</v>
      </c>
      <c r="I45" s="2" t="s">
        <v>502</v>
      </c>
      <c r="J45" s="2" t="s">
        <v>503</v>
      </c>
      <c r="K45" s="6">
        <v>5.0</v>
      </c>
      <c r="L45" s="6">
        <v>2.0</v>
      </c>
      <c r="M45" s="6">
        <v>1.0</v>
      </c>
      <c r="N45" s="2" t="s">
        <v>504</v>
      </c>
      <c r="O45" s="6">
        <v>4.0</v>
      </c>
      <c r="P45" s="6">
        <v>1.0</v>
      </c>
      <c r="Q45" s="2" t="s">
        <v>505</v>
      </c>
      <c r="R45" s="6">
        <v>1.0</v>
      </c>
      <c r="S45" s="6">
        <v>3.0</v>
      </c>
      <c r="T45" s="6">
        <v>4.0</v>
      </c>
      <c r="U45" s="6">
        <v>2.0</v>
      </c>
      <c r="V45" s="6">
        <v>4.0</v>
      </c>
      <c r="W45" s="6">
        <v>1.0</v>
      </c>
      <c r="X45" s="6">
        <v>2.0</v>
      </c>
      <c r="Y45" s="2" t="s">
        <v>506</v>
      </c>
      <c r="Z45" s="2" t="s">
        <v>90</v>
      </c>
      <c r="AA45" s="6">
        <v>1.0</v>
      </c>
      <c r="AB45" s="6">
        <v>1.0</v>
      </c>
      <c r="AC45" s="2" t="s">
        <v>507</v>
      </c>
      <c r="AD45" s="6">
        <v>1.0</v>
      </c>
      <c r="AE45" s="6">
        <v>5.0</v>
      </c>
      <c r="AF45" s="6">
        <v>2.0</v>
      </c>
      <c r="AG45" s="6">
        <v>5.0</v>
      </c>
      <c r="AH45" s="6">
        <v>6.0</v>
      </c>
      <c r="AI45" s="2" t="s">
        <v>508</v>
      </c>
      <c r="AJ45" s="7" t="s">
        <v>509</v>
      </c>
      <c r="AK45" s="6">
        <v>3.0</v>
      </c>
      <c r="AL45" s="6">
        <v>3.0</v>
      </c>
      <c r="AM45" s="6">
        <v>3.0</v>
      </c>
      <c r="AN45" s="6">
        <v>5.0</v>
      </c>
      <c r="AO45" s="6">
        <v>4.0</v>
      </c>
      <c r="AP45" s="6">
        <v>1.0</v>
      </c>
      <c r="AQ45" s="2" t="s">
        <v>510</v>
      </c>
      <c r="AR45" s="6">
        <v>3.0</v>
      </c>
      <c r="AS45" s="2" t="s">
        <v>511</v>
      </c>
      <c r="AT45" s="6">
        <v>4.0</v>
      </c>
      <c r="AU45" s="6">
        <v>1.0</v>
      </c>
      <c r="AV45" s="6">
        <v>1.0</v>
      </c>
      <c r="AW45" s="6">
        <v>3.0</v>
      </c>
      <c r="AX45" s="6">
        <v>2.0</v>
      </c>
      <c r="AY45" s="6">
        <v>6.0</v>
      </c>
      <c r="AZ45" s="6">
        <v>1.0</v>
      </c>
      <c r="BA45" s="6">
        <v>2.0</v>
      </c>
      <c r="BB45" s="6">
        <v>4.0</v>
      </c>
      <c r="BC45" s="6">
        <v>940.0</v>
      </c>
      <c r="BD45" s="6">
        <v>690.0</v>
      </c>
      <c r="BE45" s="2" t="s">
        <v>74</v>
      </c>
      <c r="BF45" s="6">
        <v>5.0</v>
      </c>
      <c r="BG45" s="6">
        <v>1.0</v>
      </c>
      <c r="BH45" s="6">
        <v>1315.0</v>
      </c>
      <c r="BI45" s="6">
        <v>120.0</v>
      </c>
    </row>
    <row r="46">
      <c r="A46" s="6">
        <v>43.0</v>
      </c>
      <c r="B46" s="1">
        <v>3.6</v>
      </c>
      <c r="C46" s="6">
        <v>1.0</v>
      </c>
      <c r="D46" s="6">
        <v>1.0</v>
      </c>
      <c r="E46" s="6">
        <v>610.0</v>
      </c>
      <c r="F46" s="6">
        <v>3.0</v>
      </c>
      <c r="G46" s="6">
        <v>420.0</v>
      </c>
      <c r="H46" s="6">
        <v>2.0</v>
      </c>
      <c r="I46" s="2" t="s">
        <v>512</v>
      </c>
      <c r="J46" s="2" t="s">
        <v>513</v>
      </c>
      <c r="K46" s="6">
        <v>2.0</v>
      </c>
      <c r="L46" s="6">
        <v>4.0</v>
      </c>
      <c r="M46" s="6">
        <v>1.0</v>
      </c>
      <c r="N46" s="2" t="s">
        <v>514</v>
      </c>
      <c r="O46" s="6">
        <v>2.0</v>
      </c>
      <c r="P46" s="6">
        <v>2.0</v>
      </c>
      <c r="Q46" s="2" t="s">
        <v>515</v>
      </c>
      <c r="R46" s="6">
        <v>1.0</v>
      </c>
      <c r="S46" s="6">
        <v>3.0</v>
      </c>
      <c r="T46" s="6">
        <v>2.0</v>
      </c>
      <c r="U46" s="6">
        <v>2.0</v>
      </c>
      <c r="V46" s="6">
        <v>3.0</v>
      </c>
      <c r="W46" s="6" t="s">
        <v>74</v>
      </c>
      <c r="X46" s="6">
        <v>4.0</v>
      </c>
      <c r="Y46" s="2" t="s">
        <v>516</v>
      </c>
      <c r="Z46" s="2" t="s">
        <v>90</v>
      </c>
      <c r="AA46" s="6">
        <v>1.0</v>
      </c>
      <c r="AB46" s="6">
        <v>1.0</v>
      </c>
      <c r="AC46" s="2" t="s">
        <v>517</v>
      </c>
      <c r="AD46" s="6">
        <v>1.0</v>
      </c>
      <c r="AE46" s="6">
        <v>5.0</v>
      </c>
      <c r="AF46" s="6">
        <v>2.0</v>
      </c>
      <c r="AG46" s="6">
        <v>5.0</v>
      </c>
      <c r="AH46" s="6">
        <v>6.0</v>
      </c>
      <c r="AI46" s="2" t="s">
        <v>518</v>
      </c>
      <c r="AJ46" s="7" t="s">
        <v>519</v>
      </c>
      <c r="AK46" s="6">
        <v>1.0</v>
      </c>
      <c r="AL46" s="6">
        <v>6.0</v>
      </c>
      <c r="AM46" s="6">
        <v>4.0</v>
      </c>
      <c r="AN46" s="6">
        <v>5.0</v>
      </c>
      <c r="AO46" s="6">
        <v>7.0</v>
      </c>
      <c r="AP46" s="6">
        <v>1.0</v>
      </c>
      <c r="AQ46" s="2" t="s">
        <v>520</v>
      </c>
      <c r="AR46" s="6">
        <v>4.0</v>
      </c>
      <c r="AS46" s="2" t="s">
        <v>521</v>
      </c>
      <c r="AT46" s="6">
        <v>1.0</v>
      </c>
      <c r="AU46" s="6">
        <v>1.0</v>
      </c>
      <c r="AV46" s="6">
        <v>2.0</v>
      </c>
      <c r="AW46" s="6">
        <v>3.0</v>
      </c>
      <c r="AX46" s="6">
        <v>2.0</v>
      </c>
      <c r="AY46" s="6">
        <v>3.0</v>
      </c>
      <c r="AZ46" s="6">
        <v>1.0</v>
      </c>
      <c r="BA46" s="6">
        <v>2.0</v>
      </c>
      <c r="BB46" s="6">
        <v>4.0</v>
      </c>
      <c r="BC46" s="6">
        <v>940.0</v>
      </c>
      <c r="BD46" s="6">
        <v>500.0</v>
      </c>
      <c r="BE46" s="2" t="s">
        <v>74</v>
      </c>
      <c r="BF46" s="6">
        <v>4.0</v>
      </c>
      <c r="BG46" s="6">
        <v>2.0</v>
      </c>
      <c r="BH46" s="6">
        <v>900.0</v>
      </c>
      <c r="BI46" s="6">
        <v>135.0</v>
      </c>
    </row>
    <row r="47">
      <c r="A47" s="6">
        <v>44.0</v>
      </c>
      <c r="B47" s="1">
        <v>3.5</v>
      </c>
      <c r="C47" s="6">
        <v>1.0</v>
      </c>
      <c r="D47" s="6">
        <v>1.0</v>
      </c>
      <c r="E47" s="6">
        <v>430.0</v>
      </c>
      <c r="F47" s="6">
        <v>2.0</v>
      </c>
      <c r="G47" s="6">
        <v>980.0</v>
      </c>
      <c r="H47" s="6">
        <v>1.0</v>
      </c>
      <c r="I47" s="2" t="s">
        <v>522</v>
      </c>
      <c r="J47" s="2" t="s">
        <v>523</v>
      </c>
      <c r="K47" s="6">
        <v>3.0</v>
      </c>
      <c r="L47" s="6">
        <v>3.0</v>
      </c>
      <c r="M47" s="6">
        <v>1.0</v>
      </c>
      <c r="N47" s="2" t="s">
        <v>524</v>
      </c>
      <c r="O47" s="6">
        <v>2.0</v>
      </c>
      <c r="P47" s="6">
        <v>1.0</v>
      </c>
      <c r="Q47" s="2" t="s">
        <v>525</v>
      </c>
      <c r="R47" s="6">
        <v>2.0</v>
      </c>
      <c r="S47" s="6">
        <v>5.0</v>
      </c>
      <c r="T47" s="6">
        <v>1.0</v>
      </c>
      <c r="U47" s="6">
        <v>4.0</v>
      </c>
      <c r="V47" s="6">
        <v>5.0</v>
      </c>
      <c r="W47" s="6" t="s">
        <v>74</v>
      </c>
      <c r="X47" s="6">
        <v>2.0</v>
      </c>
      <c r="Y47" s="2" t="s">
        <v>526</v>
      </c>
      <c r="Z47" s="2" t="s">
        <v>211</v>
      </c>
      <c r="AA47" s="6">
        <v>4.0</v>
      </c>
      <c r="AB47" s="6">
        <v>3.0</v>
      </c>
      <c r="AC47" s="2" t="s">
        <v>527</v>
      </c>
      <c r="AD47" s="6">
        <v>1.0</v>
      </c>
      <c r="AE47" s="6">
        <v>4.0</v>
      </c>
      <c r="AF47" s="6">
        <v>3.0</v>
      </c>
      <c r="AG47" s="6">
        <v>5.0</v>
      </c>
      <c r="AH47" s="6">
        <v>6.0</v>
      </c>
      <c r="AI47" s="2" t="s">
        <v>528</v>
      </c>
      <c r="AJ47" s="7" t="s">
        <v>529</v>
      </c>
      <c r="AK47" s="6">
        <v>2.0</v>
      </c>
      <c r="AL47" s="6">
        <v>3.0</v>
      </c>
      <c r="AM47" s="6">
        <v>5.0</v>
      </c>
      <c r="AN47" s="6">
        <v>5.0</v>
      </c>
      <c r="AO47" s="6">
        <v>8.0</v>
      </c>
      <c r="AP47" s="6">
        <v>2.0</v>
      </c>
      <c r="AQ47" s="2" t="s">
        <v>530</v>
      </c>
      <c r="AR47" s="6">
        <v>2.0</v>
      </c>
      <c r="AS47" s="2" t="s">
        <v>531</v>
      </c>
      <c r="AT47" s="6">
        <v>3.0</v>
      </c>
      <c r="AU47" s="6" t="s">
        <v>74</v>
      </c>
      <c r="AV47" s="6">
        <v>1.0</v>
      </c>
      <c r="AW47" s="6">
        <v>2.0</v>
      </c>
      <c r="AX47" s="6">
        <v>5.0</v>
      </c>
      <c r="AY47" s="6" t="s">
        <v>74</v>
      </c>
      <c r="AZ47" s="6">
        <v>2.0</v>
      </c>
      <c r="BA47" s="6">
        <v>2.0</v>
      </c>
      <c r="BB47" s="6">
        <v>5.0</v>
      </c>
      <c r="BC47" s="6">
        <v>940.0</v>
      </c>
      <c r="BD47" s="6">
        <v>345.0</v>
      </c>
      <c r="BE47" s="2" t="s">
        <v>532</v>
      </c>
      <c r="BF47" s="6">
        <v>4.0</v>
      </c>
      <c r="BG47" s="6">
        <v>1.0</v>
      </c>
      <c r="BH47" s="6">
        <v>900.0</v>
      </c>
      <c r="BI47" s="6">
        <v>100.0</v>
      </c>
    </row>
    <row r="48">
      <c r="A48" s="6">
        <v>45.0</v>
      </c>
      <c r="B48" s="1">
        <v>3.2</v>
      </c>
      <c r="C48" s="6">
        <v>1.0</v>
      </c>
      <c r="D48" s="6">
        <v>1.0</v>
      </c>
      <c r="E48" s="6">
        <v>610.0</v>
      </c>
      <c r="F48" s="6">
        <v>4.0</v>
      </c>
      <c r="G48" s="6">
        <v>420.0</v>
      </c>
      <c r="H48" s="6">
        <v>2.0</v>
      </c>
      <c r="I48" s="2" t="s">
        <v>533</v>
      </c>
      <c r="J48" s="2" t="s">
        <v>534</v>
      </c>
      <c r="K48" s="6">
        <v>1.0</v>
      </c>
      <c r="L48" s="6">
        <v>1.0</v>
      </c>
      <c r="M48" s="6">
        <v>1.0</v>
      </c>
      <c r="N48" s="2" t="s">
        <v>535</v>
      </c>
      <c r="O48" s="6">
        <v>1.0</v>
      </c>
      <c r="P48" s="6">
        <v>1.0</v>
      </c>
      <c r="Q48" s="2" t="s">
        <v>536</v>
      </c>
      <c r="R48" s="6">
        <v>2.0</v>
      </c>
      <c r="S48" s="6">
        <v>4.0</v>
      </c>
      <c r="T48" s="6">
        <v>2.0</v>
      </c>
      <c r="U48" s="6">
        <v>2.0</v>
      </c>
      <c r="V48" s="6">
        <v>5.0</v>
      </c>
      <c r="W48" s="6">
        <v>1.0</v>
      </c>
      <c r="X48" s="6">
        <v>4.0</v>
      </c>
      <c r="Y48" s="2" t="s">
        <v>379</v>
      </c>
      <c r="Z48" s="2" t="s">
        <v>537</v>
      </c>
      <c r="AA48" s="6">
        <v>4.0</v>
      </c>
      <c r="AB48" s="6">
        <v>1.0</v>
      </c>
      <c r="AC48" s="2" t="s">
        <v>538</v>
      </c>
      <c r="AD48" s="6">
        <v>1.0</v>
      </c>
      <c r="AE48" s="6">
        <v>5.0</v>
      </c>
      <c r="AF48" s="6">
        <v>4.0</v>
      </c>
      <c r="AG48" s="6">
        <v>5.0</v>
      </c>
      <c r="AH48" s="6">
        <v>8.0</v>
      </c>
      <c r="AI48" s="2" t="s">
        <v>539</v>
      </c>
      <c r="AJ48" s="7" t="s">
        <v>540</v>
      </c>
      <c r="AK48" s="6">
        <v>7.0</v>
      </c>
      <c r="AL48" s="6">
        <v>5.0</v>
      </c>
      <c r="AM48" s="6">
        <v>5.0</v>
      </c>
      <c r="AN48" s="6">
        <v>5.0</v>
      </c>
      <c r="AO48" s="6">
        <v>10.0</v>
      </c>
      <c r="AP48" s="6">
        <v>1.0</v>
      </c>
      <c r="AQ48" s="2" t="s">
        <v>541</v>
      </c>
      <c r="AR48" s="6">
        <v>2.0</v>
      </c>
      <c r="AS48" s="2" t="s">
        <v>542</v>
      </c>
      <c r="AT48" s="6">
        <v>4.0</v>
      </c>
      <c r="AU48" s="6">
        <v>2.0</v>
      </c>
      <c r="AV48" s="6">
        <v>1.0</v>
      </c>
      <c r="AW48" s="6">
        <v>6.0</v>
      </c>
      <c r="AX48" s="6">
        <v>5.0</v>
      </c>
      <c r="AY48" s="6">
        <v>3.0</v>
      </c>
      <c r="AZ48" s="6">
        <v>1.0</v>
      </c>
      <c r="BA48" s="6">
        <v>1.0</v>
      </c>
      <c r="BB48" s="6">
        <v>5.0</v>
      </c>
      <c r="BC48" s="6">
        <v>725.0</v>
      </c>
      <c r="BD48" s="6">
        <v>500.0</v>
      </c>
      <c r="BE48" s="2" t="s">
        <v>543</v>
      </c>
      <c r="BF48" s="6">
        <v>5.0</v>
      </c>
      <c r="BG48" s="6">
        <v>1.0</v>
      </c>
      <c r="BH48" s="6">
        <v>760.0</v>
      </c>
      <c r="BI48" s="6">
        <v>170.0</v>
      </c>
    </row>
    <row r="49">
      <c r="A49" s="6">
        <v>46.0</v>
      </c>
      <c r="B49" s="1">
        <v>3.605</v>
      </c>
      <c r="C49" s="6">
        <v>1.0</v>
      </c>
      <c r="D49" s="6">
        <v>1.0</v>
      </c>
      <c r="E49" s="6">
        <v>610.0</v>
      </c>
      <c r="F49" s="6">
        <v>3.0</v>
      </c>
      <c r="G49" s="6">
        <v>315.0</v>
      </c>
      <c r="H49" s="6">
        <v>2.0</v>
      </c>
      <c r="I49" s="2" t="s">
        <v>544</v>
      </c>
      <c r="J49" s="2" t="s">
        <v>545</v>
      </c>
      <c r="K49" s="6">
        <v>4.0</v>
      </c>
      <c r="L49" s="6">
        <v>3.0</v>
      </c>
      <c r="M49" s="6">
        <v>1.0</v>
      </c>
      <c r="N49" s="2" t="s">
        <v>546</v>
      </c>
      <c r="O49" s="6">
        <v>1.0</v>
      </c>
      <c r="P49" s="6">
        <v>1.0</v>
      </c>
      <c r="Q49" s="2" t="s">
        <v>547</v>
      </c>
      <c r="R49" s="6">
        <v>2.0</v>
      </c>
      <c r="S49" s="6">
        <v>5.0</v>
      </c>
      <c r="T49" s="6">
        <v>2.0</v>
      </c>
      <c r="U49" s="6">
        <v>2.0</v>
      </c>
      <c r="V49" s="6">
        <v>5.0</v>
      </c>
      <c r="W49" s="6" t="s">
        <v>74</v>
      </c>
      <c r="X49" s="6">
        <v>4.0</v>
      </c>
      <c r="Y49" s="2" t="s">
        <v>548</v>
      </c>
      <c r="Z49" s="2" t="s">
        <v>549</v>
      </c>
      <c r="AA49" s="6">
        <v>1.0</v>
      </c>
      <c r="AB49" s="6">
        <v>1.0</v>
      </c>
      <c r="AC49" s="2" t="s">
        <v>550</v>
      </c>
      <c r="AD49" s="6">
        <v>1.0</v>
      </c>
      <c r="AE49" s="6">
        <v>5.0</v>
      </c>
      <c r="AF49" s="6">
        <v>2.0</v>
      </c>
      <c r="AG49" s="6">
        <v>5.0</v>
      </c>
      <c r="AH49" s="6">
        <v>3.0</v>
      </c>
      <c r="AI49" s="2" t="s">
        <v>170</v>
      </c>
      <c r="AJ49" s="7" t="s">
        <v>551</v>
      </c>
      <c r="AK49" s="6">
        <v>6.0</v>
      </c>
      <c r="AL49" s="6">
        <v>6.0</v>
      </c>
      <c r="AM49" s="6">
        <v>5.0</v>
      </c>
      <c r="AN49" s="6">
        <v>5.0</v>
      </c>
      <c r="AO49" s="6">
        <v>3.0</v>
      </c>
      <c r="AP49" s="6">
        <v>2.0</v>
      </c>
      <c r="AQ49" s="2" t="s">
        <v>552</v>
      </c>
      <c r="AR49" s="6">
        <v>4.0</v>
      </c>
      <c r="AS49" s="2" t="s">
        <v>553</v>
      </c>
      <c r="AT49" s="6">
        <v>2.0</v>
      </c>
      <c r="AU49" s="6">
        <v>1.0</v>
      </c>
      <c r="AV49" s="6">
        <v>2.0</v>
      </c>
      <c r="AW49" s="6">
        <v>4.0</v>
      </c>
      <c r="AX49" s="6">
        <v>5.0</v>
      </c>
      <c r="AY49" s="6">
        <v>1.0</v>
      </c>
      <c r="AZ49" s="6">
        <v>1.0</v>
      </c>
      <c r="BA49" s="6">
        <v>2.0</v>
      </c>
      <c r="BB49" s="6">
        <v>5.0</v>
      </c>
      <c r="BC49" s="6">
        <v>940.0</v>
      </c>
      <c r="BD49" s="6">
        <v>500.0</v>
      </c>
      <c r="BE49" s="2" t="s">
        <v>72</v>
      </c>
      <c r="BF49" s="6">
        <v>5.0</v>
      </c>
      <c r="BG49" s="6">
        <v>2.0</v>
      </c>
      <c r="BH49" s="6">
        <v>900.0</v>
      </c>
      <c r="BI49" s="6">
        <v>113.0</v>
      </c>
    </row>
    <row r="50">
      <c r="A50" s="6">
        <v>47.0</v>
      </c>
      <c r="B50" s="1">
        <v>3.8</v>
      </c>
      <c r="C50" s="6">
        <v>2.0</v>
      </c>
      <c r="D50" s="6">
        <v>1.0</v>
      </c>
      <c r="E50" s="6">
        <v>430.0</v>
      </c>
      <c r="F50" s="6">
        <v>2.0</v>
      </c>
      <c r="G50" s="6">
        <v>420.0</v>
      </c>
      <c r="H50" s="6">
        <v>1.0</v>
      </c>
      <c r="I50" s="2" t="s">
        <v>554</v>
      </c>
      <c r="J50" s="2" t="s">
        <v>555</v>
      </c>
      <c r="K50" s="6">
        <v>3.0</v>
      </c>
      <c r="L50" s="6">
        <v>3.0</v>
      </c>
      <c r="M50" s="6">
        <v>1.0</v>
      </c>
      <c r="N50" s="2" t="s">
        <v>556</v>
      </c>
      <c r="O50" s="6">
        <v>2.0</v>
      </c>
      <c r="P50" s="6">
        <v>2.0</v>
      </c>
      <c r="Q50" s="2" t="s">
        <v>557</v>
      </c>
      <c r="R50" s="6">
        <v>1.0</v>
      </c>
      <c r="S50" s="6">
        <v>2.0</v>
      </c>
      <c r="T50" s="6">
        <v>2.0</v>
      </c>
      <c r="U50" s="6">
        <v>2.0</v>
      </c>
      <c r="V50" s="6">
        <v>4.0</v>
      </c>
      <c r="W50" s="6">
        <v>2.0</v>
      </c>
      <c r="X50" s="6">
        <v>3.0</v>
      </c>
      <c r="Y50" s="2" t="s">
        <v>558</v>
      </c>
      <c r="Z50" s="2" t="s">
        <v>90</v>
      </c>
      <c r="AA50" s="6">
        <v>1.0</v>
      </c>
      <c r="AB50" s="6">
        <v>1.0</v>
      </c>
      <c r="AC50" s="2" t="s">
        <v>559</v>
      </c>
      <c r="AD50" s="6">
        <v>1.0</v>
      </c>
      <c r="AE50" s="6">
        <v>4.0</v>
      </c>
      <c r="AF50" s="6">
        <v>1.0</v>
      </c>
      <c r="AG50" s="6">
        <v>4.0</v>
      </c>
      <c r="AH50" s="6">
        <v>4.0</v>
      </c>
      <c r="AI50" s="2" t="s">
        <v>560</v>
      </c>
      <c r="AJ50" s="7" t="s">
        <v>561</v>
      </c>
      <c r="AK50" s="6">
        <v>5.0</v>
      </c>
      <c r="AL50" s="6">
        <v>4.0</v>
      </c>
      <c r="AM50" s="6">
        <v>3.0</v>
      </c>
      <c r="AN50" s="6">
        <v>5.0</v>
      </c>
      <c r="AO50" s="6">
        <v>4.0</v>
      </c>
      <c r="AP50" s="6">
        <v>1.0</v>
      </c>
      <c r="AQ50" s="2" t="s">
        <v>562</v>
      </c>
      <c r="AR50" s="6">
        <v>4.0</v>
      </c>
      <c r="AS50" s="2" t="s">
        <v>563</v>
      </c>
      <c r="AT50" s="6">
        <v>3.0</v>
      </c>
      <c r="AU50" s="6">
        <v>1.0</v>
      </c>
      <c r="AV50" s="6">
        <v>2.0</v>
      </c>
      <c r="AW50" s="6">
        <v>3.0</v>
      </c>
      <c r="AX50" s="6">
        <v>3.0</v>
      </c>
      <c r="AY50" s="6">
        <v>3.0</v>
      </c>
      <c r="AZ50" s="6">
        <v>1.0</v>
      </c>
      <c r="BA50" s="6">
        <v>1.0</v>
      </c>
      <c r="BB50" s="6">
        <v>3.0</v>
      </c>
      <c r="BC50" s="6">
        <v>725.0</v>
      </c>
      <c r="BD50" s="6">
        <v>345.0</v>
      </c>
      <c r="BE50" s="2" t="s">
        <v>153</v>
      </c>
      <c r="BF50" s="6">
        <v>4.0</v>
      </c>
      <c r="BG50" s="6">
        <v>2.0</v>
      </c>
      <c r="BH50" s="6">
        <v>900.0</v>
      </c>
      <c r="BI50" s="6">
        <v>168.0</v>
      </c>
    </row>
    <row r="51">
      <c r="A51" s="6">
        <v>48.0</v>
      </c>
      <c r="B51" s="1">
        <v>2.8</v>
      </c>
      <c r="C51" s="6">
        <v>2.0</v>
      </c>
      <c r="D51" s="6">
        <v>1.0</v>
      </c>
      <c r="E51" s="6">
        <v>430.0</v>
      </c>
      <c r="F51" s="6">
        <v>2.0</v>
      </c>
      <c r="G51" s="6">
        <v>980.0</v>
      </c>
      <c r="H51" s="6">
        <v>2.0</v>
      </c>
      <c r="I51" s="2" t="s">
        <v>564</v>
      </c>
      <c r="J51" s="2" t="s">
        <v>565</v>
      </c>
      <c r="K51" s="6">
        <v>2.0</v>
      </c>
      <c r="L51" s="6">
        <v>4.0</v>
      </c>
      <c r="M51" s="6">
        <v>1.0</v>
      </c>
      <c r="N51" s="2" t="s">
        <v>566</v>
      </c>
      <c r="O51" s="6">
        <v>2.0</v>
      </c>
      <c r="P51" s="6">
        <v>1.0</v>
      </c>
      <c r="Q51" s="2" t="s">
        <v>567</v>
      </c>
      <c r="R51" s="6">
        <v>1.0</v>
      </c>
      <c r="S51" s="6">
        <v>3.0</v>
      </c>
      <c r="T51" s="6">
        <v>2.0</v>
      </c>
      <c r="U51" s="6">
        <v>4.0</v>
      </c>
      <c r="V51" s="6">
        <v>3.0</v>
      </c>
      <c r="W51" s="6">
        <v>1.0</v>
      </c>
      <c r="X51" s="6">
        <v>5.0</v>
      </c>
      <c r="Y51" s="2" t="s">
        <v>495</v>
      </c>
      <c r="Z51" s="2" t="s">
        <v>90</v>
      </c>
      <c r="AA51" s="6">
        <v>1.0</v>
      </c>
      <c r="AB51" s="6">
        <v>3.0</v>
      </c>
      <c r="AC51" s="2" t="s">
        <v>568</v>
      </c>
      <c r="AD51" s="6">
        <v>1.0</v>
      </c>
      <c r="AE51" s="6">
        <v>5.0</v>
      </c>
      <c r="AF51" s="6">
        <v>1.0</v>
      </c>
      <c r="AG51" s="6">
        <v>3.0</v>
      </c>
      <c r="AH51" s="6">
        <v>8.0</v>
      </c>
      <c r="AI51" s="2" t="s">
        <v>569</v>
      </c>
      <c r="AJ51" s="7" t="s">
        <v>570</v>
      </c>
      <c r="AK51" s="6">
        <v>7.0</v>
      </c>
      <c r="AL51" s="6">
        <v>6.0</v>
      </c>
      <c r="AM51" s="6">
        <v>2.0</v>
      </c>
      <c r="AN51" s="6">
        <v>4.0</v>
      </c>
      <c r="AO51" s="6">
        <v>9.0</v>
      </c>
      <c r="AP51" s="6">
        <v>1.0</v>
      </c>
      <c r="AQ51" s="2" t="s">
        <v>571</v>
      </c>
      <c r="AR51" s="6">
        <v>5.0</v>
      </c>
      <c r="AS51" s="2" t="s">
        <v>572</v>
      </c>
      <c r="AT51" s="6">
        <v>2.0</v>
      </c>
      <c r="AU51" s="6">
        <v>1.0</v>
      </c>
      <c r="AV51" s="6">
        <v>1.0</v>
      </c>
      <c r="AW51" s="6">
        <v>3.0</v>
      </c>
      <c r="AX51" s="6">
        <v>4.0</v>
      </c>
      <c r="AY51" s="6">
        <v>2.0</v>
      </c>
      <c r="AZ51" s="6">
        <v>1.0</v>
      </c>
      <c r="BA51" s="6">
        <v>1.0</v>
      </c>
      <c r="BB51" s="6">
        <v>1.0</v>
      </c>
      <c r="BC51" s="6">
        <v>940.0</v>
      </c>
      <c r="BD51" s="6">
        <v>345.0</v>
      </c>
      <c r="BE51" s="2" t="s">
        <v>573</v>
      </c>
      <c r="BF51" s="6">
        <v>5.0</v>
      </c>
      <c r="BG51" s="6">
        <v>2.0</v>
      </c>
      <c r="BH51" s="6">
        <v>900.0</v>
      </c>
      <c r="BI51" s="6">
        <v>145.0</v>
      </c>
    </row>
    <row r="52">
      <c r="A52" s="6">
        <v>49.0</v>
      </c>
      <c r="B52" s="1">
        <v>3.5</v>
      </c>
      <c r="C52" s="6">
        <v>2.0</v>
      </c>
      <c r="D52" s="6">
        <v>2.0</v>
      </c>
      <c r="E52" s="6">
        <v>430.0</v>
      </c>
      <c r="F52" s="6">
        <v>2.0</v>
      </c>
      <c r="G52" s="6">
        <v>315.0</v>
      </c>
      <c r="H52" s="6">
        <v>1.0</v>
      </c>
      <c r="I52" s="2" t="s">
        <v>574</v>
      </c>
      <c r="J52" s="2" t="s">
        <v>575</v>
      </c>
      <c r="K52" s="6">
        <v>1.0</v>
      </c>
      <c r="L52" s="6">
        <v>4.0</v>
      </c>
      <c r="M52" s="6">
        <v>1.0</v>
      </c>
      <c r="N52" s="2" t="s">
        <v>576</v>
      </c>
      <c r="O52" s="6">
        <v>2.0</v>
      </c>
      <c r="P52" s="6">
        <v>2.0</v>
      </c>
      <c r="Q52" s="2" t="s">
        <v>577</v>
      </c>
      <c r="R52" s="6">
        <v>1.0</v>
      </c>
      <c r="S52" s="6">
        <v>3.0</v>
      </c>
      <c r="T52" s="6">
        <v>2.0</v>
      </c>
      <c r="U52" s="6">
        <v>3.0</v>
      </c>
      <c r="V52" s="6">
        <v>4.0</v>
      </c>
      <c r="W52" s="6">
        <v>1.0</v>
      </c>
      <c r="X52" s="6">
        <v>4.0</v>
      </c>
      <c r="Y52" s="2" t="s">
        <v>578</v>
      </c>
      <c r="Z52" s="2" t="s">
        <v>329</v>
      </c>
      <c r="AA52" s="6">
        <v>4.0</v>
      </c>
      <c r="AB52" s="6">
        <v>1.0</v>
      </c>
      <c r="AC52" s="2" t="s">
        <v>579</v>
      </c>
      <c r="AD52" s="6">
        <v>1.0</v>
      </c>
      <c r="AE52" s="6">
        <v>5.0</v>
      </c>
      <c r="AF52" s="6">
        <v>2.0</v>
      </c>
      <c r="AG52" s="6">
        <v>4.0</v>
      </c>
      <c r="AH52" s="6">
        <v>2.0</v>
      </c>
      <c r="AI52" s="2" t="s">
        <v>580</v>
      </c>
      <c r="AJ52" s="7" t="s">
        <v>581</v>
      </c>
      <c r="AK52" s="6">
        <v>7.0</v>
      </c>
      <c r="AL52" s="6">
        <v>5.0</v>
      </c>
      <c r="AM52" s="6">
        <v>4.0</v>
      </c>
      <c r="AN52" s="6">
        <v>5.0</v>
      </c>
      <c r="AO52" s="6">
        <v>3.0</v>
      </c>
      <c r="AP52" s="6">
        <v>1.0</v>
      </c>
      <c r="AQ52" s="2" t="s">
        <v>582</v>
      </c>
      <c r="AR52" s="6">
        <v>4.0</v>
      </c>
      <c r="AS52" s="2" t="s">
        <v>548</v>
      </c>
      <c r="AT52" s="6">
        <v>3.0</v>
      </c>
      <c r="AU52" s="6">
        <v>1.0</v>
      </c>
      <c r="AV52" s="6">
        <v>1.0</v>
      </c>
      <c r="AW52" s="6">
        <v>3.0</v>
      </c>
      <c r="AX52" s="6">
        <v>4.0</v>
      </c>
      <c r="AY52" s="6">
        <v>1.0</v>
      </c>
      <c r="AZ52" s="6">
        <v>2.0</v>
      </c>
      <c r="BA52" s="6">
        <v>1.0</v>
      </c>
      <c r="BB52" s="6">
        <v>4.0</v>
      </c>
      <c r="BC52" s="6">
        <v>940.0</v>
      </c>
      <c r="BD52" s="6">
        <v>345.0</v>
      </c>
      <c r="BE52" s="2" t="s">
        <v>501</v>
      </c>
      <c r="BF52" s="6">
        <v>5.0</v>
      </c>
      <c r="BG52" s="6">
        <v>1.0</v>
      </c>
      <c r="BH52" s="6">
        <v>760.0</v>
      </c>
      <c r="BI52" s="6">
        <v>155.0</v>
      </c>
    </row>
    <row r="53">
      <c r="A53" s="6">
        <v>50.0</v>
      </c>
      <c r="B53" s="1">
        <v>3.83</v>
      </c>
      <c r="C53" s="6">
        <v>2.0</v>
      </c>
      <c r="D53" s="6">
        <v>1.0</v>
      </c>
      <c r="E53" s="6">
        <v>430.0</v>
      </c>
      <c r="F53" s="6">
        <v>3.0</v>
      </c>
      <c r="G53" s="6">
        <v>315.0</v>
      </c>
      <c r="H53" s="6">
        <v>2.0</v>
      </c>
      <c r="I53" s="2" t="s">
        <v>583</v>
      </c>
      <c r="J53" s="2" t="s">
        <v>584</v>
      </c>
      <c r="K53" s="6">
        <v>5.0</v>
      </c>
      <c r="L53" s="6">
        <v>3.0</v>
      </c>
      <c r="M53" s="6">
        <v>2.0</v>
      </c>
      <c r="N53" s="2" t="s">
        <v>585</v>
      </c>
      <c r="O53" s="6">
        <v>2.0</v>
      </c>
      <c r="P53" s="6">
        <v>1.0</v>
      </c>
      <c r="Q53" s="2" t="s">
        <v>586</v>
      </c>
      <c r="R53" s="6">
        <v>1.0</v>
      </c>
      <c r="S53" s="6">
        <v>3.0</v>
      </c>
      <c r="T53" s="6">
        <v>2.0</v>
      </c>
      <c r="U53" s="6">
        <v>4.0</v>
      </c>
      <c r="V53" s="6">
        <v>3.0</v>
      </c>
      <c r="W53" s="6">
        <v>2.0</v>
      </c>
      <c r="X53" s="6">
        <v>2.0</v>
      </c>
      <c r="Y53" s="2" t="s">
        <v>587</v>
      </c>
      <c r="Z53" s="2" t="s">
        <v>90</v>
      </c>
      <c r="AA53" s="6">
        <v>1.0</v>
      </c>
      <c r="AB53" s="6">
        <v>1.0</v>
      </c>
      <c r="AC53" s="2" t="s">
        <v>588</v>
      </c>
      <c r="AD53" s="6">
        <v>1.0</v>
      </c>
      <c r="AE53" s="6">
        <v>3.0</v>
      </c>
      <c r="AF53" s="6">
        <v>3.0</v>
      </c>
      <c r="AG53" s="6">
        <v>4.0</v>
      </c>
      <c r="AH53" s="6">
        <v>9.0</v>
      </c>
      <c r="AI53" s="2" t="s">
        <v>589</v>
      </c>
      <c r="AJ53" s="7" t="s">
        <v>590</v>
      </c>
      <c r="AK53" s="6">
        <v>2.0</v>
      </c>
      <c r="AL53" s="6">
        <v>3.0</v>
      </c>
      <c r="AM53" s="6">
        <v>4.0</v>
      </c>
      <c r="AN53" s="6">
        <v>5.0</v>
      </c>
      <c r="AO53" s="6">
        <v>9.0</v>
      </c>
      <c r="AP53" s="6">
        <v>2.0</v>
      </c>
      <c r="AQ53" s="2" t="s">
        <v>591</v>
      </c>
      <c r="AR53" s="6">
        <v>4.0</v>
      </c>
      <c r="AS53" s="2" t="s">
        <v>592</v>
      </c>
      <c r="AT53" s="6">
        <v>2.0</v>
      </c>
      <c r="AU53" s="6">
        <v>1.0</v>
      </c>
      <c r="AV53" s="6">
        <v>2.0</v>
      </c>
      <c r="AW53" s="6">
        <v>6.0</v>
      </c>
      <c r="AX53" s="6" t="s">
        <v>74</v>
      </c>
      <c r="AY53" s="6">
        <v>1.0</v>
      </c>
      <c r="AZ53" s="6">
        <v>2.0</v>
      </c>
      <c r="BA53" s="6">
        <v>2.0</v>
      </c>
      <c r="BB53" s="6">
        <v>4.0</v>
      </c>
      <c r="BC53" s="6">
        <v>1165.0</v>
      </c>
      <c r="BD53" s="6">
        <v>690.0</v>
      </c>
      <c r="BE53" s="2" t="s">
        <v>72</v>
      </c>
      <c r="BF53" s="6">
        <v>3.0</v>
      </c>
      <c r="BG53" s="6">
        <v>2.0</v>
      </c>
      <c r="BH53" s="6">
        <v>900.0</v>
      </c>
      <c r="BI53" s="6">
        <v>150.0</v>
      </c>
    </row>
    <row r="54">
      <c r="A54" s="6">
        <v>51.0</v>
      </c>
      <c r="B54" s="1">
        <v>3.6</v>
      </c>
      <c r="C54" s="6">
        <v>2.0</v>
      </c>
      <c r="D54" s="6">
        <v>1.0</v>
      </c>
      <c r="E54" s="6">
        <v>720.0</v>
      </c>
      <c r="F54" s="6">
        <v>3.0</v>
      </c>
      <c r="G54" s="6">
        <v>420.0</v>
      </c>
      <c r="H54" s="6">
        <v>2.0</v>
      </c>
      <c r="I54" s="2" t="s">
        <v>593</v>
      </c>
      <c r="J54" s="2" t="s">
        <v>143</v>
      </c>
      <c r="K54" s="6">
        <v>1.0</v>
      </c>
      <c r="L54" s="6">
        <v>5.0</v>
      </c>
      <c r="M54" s="6">
        <v>1.0</v>
      </c>
      <c r="N54" s="2" t="s">
        <v>594</v>
      </c>
      <c r="O54" s="6">
        <v>1.0</v>
      </c>
      <c r="P54" s="6">
        <v>1.0</v>
      </c>
      <c r="Q54" s="2" t="s">
        <v>595</v>
      </c>
      <c r="R54" s="6">
        <v>2.0</v>
      </c>
      <c r="S54" s="6">
        <v>5.0</v>
      </c>
      <c r="T54" s="6">
        <v>2.0</v>
      </c>
      <c r="U54" s="6">
        <v>3.0</v>
      </c>
      <c r="V54" s="6">
        <v>2.0</v>
      </c>
      <c r="W54" s="6">
        <v>1.0</v>
      </c>
      <c r="X54" s="6">
        <v>3.0</v>
      </c>
      <c r="Y54" s="2" t="s">
        <v>596</v>
      </c>
      <c r="Z54" s="2" t="s">
        <v>597</v>
      </c>
      <c r="AA54" s="6">
        <v>5.0</v>
      </c>
      <c r="AB54" s="6">
        <v>2.0</v>
      </c>
      <c r="AC54" s="2" t="s">
        <v>233</v>
      </c>
      <c r="AD54" s="6">
        <v>1.0</v>
      </c>
      <c r="AE54" s="6">
        <v>4.0</v>
      </c>
      <c r="AF54" s="6">
        <v>3.0</v>
      </c>
      <c r="AG54" s="6">
        <v>1.0</v>
      </c>
      <c r="AH54" s="6">
        <v>8.0</v>
      </c>
      <c r="AI54" s="2" t="s">
        <v>598</v>
      </c>
      <c r="AJ54" s="7" t="s">
        <v>599</v>
      </c>
      <c r="AK54" s="6">
        <v>4.0</v>
      </c>
      <c r="AL54" s="6">
        <v>1.0</v>
      </c>
      <c r="AM54" s="6">
        <v>1.0</v>
      </c>
      <c r="AN54" s="6">
        <v>3.0</v>
      </c>
      <c r="AO54" s="6">
        <v>8.0</v>
      </c>
      <c r="AP54" s="6">
        <v>1.0</v>
      </c>
      <c r="AQ54" s="2" t="s">
        <v>600</v>
      </c>
      <c r="AR54" s="6">
        <v>2.0</v>
      </c>
      <c r="AS54" s="2" t="s">
        <v>542</v>
      </c>
      <c r="AT54" s="6">
        <v>5.0</v>
      </c>
      <c r="AU54" s="6">
        <v>3.0</v>
      </c>
      <c r="AV54" s="6">
        <v>1.0</v>
      </c>
      <c r="AW54" s="6">
        <v>3.0</v>
      </c>
      <c r="AX54" s="6">
        <v>1.0</v>
      </c>
      <c r="AY54" s="6">
        <v>3.0</v>
      </c>
      <c r="AZ54" s="6">
        <v>1.0</v>
      </c>
      <c r="BA54" s="6">
        <v>2.0</v>
      </c>
      <c r="BB54" s="6">
        <v>1.0</v>
      </c>
      <c r="BC54" s="6">
        <v>1165.0</v>
      </c>
      <c r="BD54" s="6">
        <v>500.0</v>
      </c>
      <c r="BE54" s="2" t="s">
        <v>74</v>
      </c>
      <c r="BF54" s="6">
        <v>5.0</v>
      </c>
      <c r="BG54" s="6">
        <v>2.0</v>
      </c>
      <c r="BH54" s="6">
        <v>760.0</v>
      </c>
      <c r="BI54" s="6">
        <v>169.0</v>
      </c>
    </row>
    <row r="55">
      <c r="A55" s="6">
        <v>52.0</v>
      </c>
      <c r="B55" s="1">
        <v>3.3</v>
      </c>
      <c r="C55" s="6">
        <v>2.0</v>
      </c>
      <c r="D55" s="6">
        <v>1.0</v>
      </c>
      <c r="E55" s="6">
        <v>610.0</v>
      </c>
      <c r="F55" s="6">
        <v>4.0</v>
      </c>
      <c r="G55" s="6">
        <v>980.0</v>
      </c>
      <c r="H55" s="6">
        <v>1.0</v>
      </c>
      <c r="I55" s="2" t="s">
        <v>601</v>
      </c>
      <c r="J55" s="2" t="s">
        <v>602</v>
      </c>
      <c r="K55" s="6">
        <v>5.0</v>
      </c>
      <c r="L55" s="6">
        <v>3.0</v>
      </c>
      <c r="M55" s="6">
        <v>1.0</v>
      </c>
      <c r="N55" s="2" t="s">
        <v>603</v>
      </c>
      <c r="O55" s="6">
        <v>4.0</v>
      </c>
      <c r="P55" s="6">
        <v>1.0</v>
      </c>
      <c r="Q55" s="2" t="s">
        <v>604</v>
      </c>
      <c r="R55" s="6">
        <v>1.0</v>
      </c>
      <c r="S55" s="6">
        <v>3.0</v>
      </c>
      <c r="T55" s="6">
        <v>3.0</v>
      </c>
      <c r="U55" s="6">
        <v>3.0</v>
      </c>
      <c r="V55" s="6">
        <v>5.0</v>
      </c>
      <c r="W55" s="6">
        <v>1.0</v>
      </c>
      <c r="X55" s="6">
        <v>2.0</v>
      </c>
      <c r="Y55" s="2" t="s">
        <v>605</v>
      </c>
      <c r="Z55" s="2" t="s">
        <v>606</v>
      </c>
      <c r="AA55" s="6">
        <v>0.0</v>
      </c>
      <c r="AB55" s="6">
        <v>1.0</v>
      </c>
      <c r="AC55" s="2" t="s">
        <v>370</v>
      </c>
      <c r="AD55" s="6">
        <v>1.0</v>
      </c>
      <c r="AE55" s="6">
        <v>5.0</v>
      </c>
      <c r="AF55" s="6">
        <v>2.0</v>
      </c>
      <c r="AG55" s="6">
        <v>5.0</v>
      </c>
      <c r="AH55" s="6">
        <v>8.0</v>
      </c>
      <c r="AI55" s="2" t="s">
        <v>190</v>
      </c>
      <c r="AJ55" s="7" t="s">
        <v>607</v>
      </c>
      <c r="AK55" s="6">
        <v>5.0</v>
      </c>
      <c r="AL55" s="6">
        <v>6.0</v>
      </c>
      <c r="AM55" s="6">
        <v>5.0</v>
      </c>
      <c r="AN55" s="6">
        <v>5.0</v>
      </c>
      <c r="AO55" s="6">
        <v>8.0</v>
      </c>
      <c r="AP55" s="6">
        <v>1.0</v>
      </c>
      <c r="AQ55" s="2" t="s">
        <v>608</v>
      </c>
      <c r="AR55" s="6">
        <v>2.0</v>
      </c>
      <c r="AS55" s="2" t="s">
        <v>609</v>
      </c>
      <c r="AT55" s="6">
        <v>5.0</v>
      </c>
      <c r="AU55" s="6">
        <v>1.0</v>
      </c>
      <c r="AV55" s="6">
        <v>1.0</v>
      </c>
      <c r="AW55" s="6">
        <v>3.0</v>
      </c>
      <c r="AX55" s="6">
        <v>5.0</v>
      </c>
      <c r="AY55" s="6">
        <v>2.0</v>
      </c>
      <c r="AZ55" s="6">
        <v>1.0</v>
      </c>
      <c r="BA55" s="6">
        <v>1.0</v>
      </c>
      <c r="BB55" s="6">
        <v>5.0</v>
      </c>
      <c r="BC55" s="6">
        <v>1165.0</v>
      </c>
      <c r="BD55" s="6">
        <v>500.0</v>
      </c>
      <c r="BE55" s="2" t="s">
        <v>238</v>
      </c>
      <c r="BF55" s="6">
        <v>4.0</v>
      </c>
      <c r="BG55" s="6">
        <v>1.0</v>
      </c>
      <c r="BH55" s="6">
        <v>1315.0</v>
      </c>
      <c r="BI55" s="6">
        <v>185.0</v>
      </c>
    </row>
    <row r="56">
      <c r="A56" s="6">
        <v>53.0</v>
      </c>
      <c r="B56" s="1">
        <v>3.3</v>
      </c>
      <c r="C56" s="6">
        <v>2.0</v>
      </c>
      <c r="D56" s="6">
        <v>1.0</v>
      </c>
      <c r="E56" s="6">
        <v>610.0</v>
      </c>
      <c r="F56" s="6">
        <v>4.0</v>
      </c>
      <c r="G56" s="6">
        <v>420.0</v>
      </c>
      <c r="H56" s="6">
        <v>2.0</v>
      </c>
      <c r="I56" s="2" t="s">
        <v>610</v>
      </c>
      <c r="J56" s="2" t="s">
        <v>611</v>
      </c>
      <c r="K56" s="6">
        <v>2.0</v>
      </c>
      <c r="L56" s="6">
        <v>1.0</v>
      </c>
      <c r="M56" s="6">
        <v>1.0</v>
      </c>
      <c r="N56" s="2" t="s">
        <v>612</v>
      </c>
      <c r="O56" s="6">
        <v>3.0</v>
      </c>
      <c r="P56" s="6">
        <v>1.0</v>
      </c>
      <c r="Q56" s="2" t="s">
        <v>613</v>
      </c>
      <c r="R56" s="6">
        <v>1.0</v>
      </c>
      <c r="S56" s="6">
        <v>3.0</v>
      </c>
      <c r="T56" s="6">
        <v>5.0</v>
      </c>
      <c r="U56" s="6">
        <v>4.0</v>
      </c>
      <c r="V56" s="6">
        <v>4.0</v>
      </c>
      <c r="W56" s="6">
        <v>1.0</v>
      </c>
      <c r="X56" s="6">
        <v>3.0</v>
      </c>
      <c r="Y56" s="2" t="s">
        <v>614</v>
      </c>
      <c r="Z56" s="2" t="s">
        <v>296</v>
      </c>
      <c r="AA56" s="6">
        <v>2.0</v>
      </c>
      <c r="AB56" s="6">
        <v>1.0</v>
      </c>
      <c r="AC56" s="2" t="s">
        <v>615</v>
      </c>
      <c r="AD56" s="6">
        <v>1.0</v>
      </c>
      <c r="AE56" s="6">
        <v>5.0</v>
      </c>
      <c r="AF56" s="6">
        <v>2.0</v>
      </c>
      <c r="AG56" s="6">
        <v>5.0</v>
      </c>
      <c r="AH56" s="6">
        <v>1.0</v>
      </c>
      <c r="AI56" s="2" t="s">
        <v>616</v>
      </c>
      <c r="AJ56" s="7" t="s">
        <v>617</v>
      </c>
      <c r="AK56" s="6">
        <v>3.0</v>
      </c>
      <c r="AL56" s="6">
        <v>5.0</v>
      </c>
      <c r="AM56" s="6">
        <v>3.0</v>
      </c>
      <c r="AN56" s="6">
        <v>5.0</v>
      </c>
      <c r="AO56" s="6">
        <v>5.0</v>
      </c>
      <c r="AP56" s="6">
        <v>1.0</v>
      </c>
      <c r="AQ56" s="2" t="s">
        <v>364</v>
      </c>
      <c r="AR56" s="6">
        <v>2.0</v>
      </c>
      <c r="AS56" s="2" t="s">
        <v>83</v>
      </c>
      <c r="AT56" s="6">
        <v>5.0</v>
      </c>
      <c r="AU56" s="6">
        <v>1.0</v>
      </c>
      <c r="AV56" s="6">
        <v>1.0</v>
      </c>
      <c r="AW56" s="6">
        <v>3.0</v>
      </c>
      <c r="AX56" s="6">
        <v>3.0</v>
      </c>
      <c r="AY56" s="6">
        <v>2.0</v>
      </c>
      <c r="AZ56" s="6">
        <v>2.0</v>
      </c>
      <c r="BA56" s="6">
        <v>1.0</v>
      </c>
      <c r="BB56" s="6">
        <v>3.0</v>
      </c>
      <c r="BC56" s="6">
        <v>1165.0</v>
      </c>
      <c r="BD56" s="6">
        <v>500.0</v>
      </c>
      <c r="BE56" s="2" t="s">
        <v>374</v>
      </c>
      <c r="BF56" s="6">
        <v>5.0</v>
      </c>
      <c r="BG56" s="6">
        <v>2.0</v>
      </c>
      <c r="BH56" s="6">
        <v>900.0</v>
      </c>
      <c r="BI56" s="6">
        <v>200.0</v>
      </c>
    </row>
    <row r="57">
      <c r="A57" s="6">
        <v>54.0</v>
      </c>
      <c r="B57" s="1">
        <v>3.292</v>
      </c>
      <c r="C57" s="6">
        <v>2.0</v>
      </c>
      <c r="D57" s="6">
        <v>1.0</v>
      </c>
      <c r="E57" s="6">
        <v>610.0</v>
      </c>
      <c r="F57" s="6">
        <v>2.0</v>
      </c>
      <c r="G57" s="6">
        <v>980.0</v>
      </c>
      <c r="H57" s="6">
        <v>2.0</v>
      </c>
      <c r="I57" s="2" t="s">
        <v>618</v>
      </c>
      <c r="J57" s="2" t="s">
        <v>619</v>
      </c>
      <c r="K57" s="6">
        <v>2.0</v>
      </c>
      <c r="L57" s="6">
        <v>4.0</v>
      </c>
      <c r="M57" s="6">
        <v>1.0</v>
      </c>
      <c r="N57" s="2" t="s">
        <v>620</v>
      </c>
      <c r="O57" s="6">
        <v>4.0</v>
      </c>
      <c r="P57" s="6">
        <v>2.0</v>
      </c>
      <c r="Q57" s="2" t="s">
        <v>621</v>
      </c>
      <c r="R57" s="6">
        <v>3.0</v>
      </c>
      <c r="S57" s="6">
        <v>4.0</v>
      </c>
      <c r="T57" s="6">
        <v>3.0</v>
      </c>
      <c r="U57" s="6">
        <v>4.0</v>
      </c>
      <c r="V57" s="6">
        <v>3.0</v>
      </c>
      <c r="W57" s="6" t="s">
        <v>74</v>
      </c>
      <c r="X57" s="6">
        <v>2.0</v>
      </c>
      <c r="Y57" s="2" t="s">
        <v>622</v>
      </c>
      <c r="Z57" s="2" t="s">
        <v>623</v>
      </c>
      <c r="AA57" s="6">
        <v>5.0</v>
      </c>
      <c r="AB57" s="6">
        <v>3.0</v>
      </c>
      <c r="AC57" s="2" t="s">
        <v>624</v>
      </c>
      <c r="AD57" s="6">
        <v>1.0</v>
      </c>
      <c r="AE57" s="6">
        <v>4.0</v>
      </c>
      <c r="AF57" s="6">
        <v>4.0</v>
      </c>
      <c r="AG57" s="6">
        <v>4.0</v>
      </c>
      <c r="AH57" s="6">
        <v>5.0</v>
      </c>
      <c r="AI57" s="2" t="s">
        <v>625</v>
      </c>
      <c r="AJ57" s="7" t="s">
        <v>626</v>
      </c>
      <c r="AK57" s="6">
        <v>3.0</v>
      </c>
      <c r="AL57" s="6">
        <v>3.0</v>
      </c>
      <c r="AM57" s="6">
        <v>2.0</v>
      </c>
      <c r="AN57" s="6">
        <v>5.0</v>
      </c>
      <c r="AO57" s="6">
        <v>1.0</v>
      </c>
      <c r="AP57" s="6">
        <v>1.0</v>
      </c>
      <c r="AQ57" s="2" t="s">
        <v>627</v>
      </c>
      <c r="AR57" s="6">
        <v>5.0</v>
      </c>
      <c r="AS57" s="2" t="s">
        <v>628</v>
      </c>
      <c r="AT57" s="6">
        <v>1.0</v>
      </c>
      <c r="AU57" s="6">
        <v>3.0</v>
      </c>
      <c r="AV57" s="6">
        <v>1.0</v>
      </c>
      <c r="AW57" s="6">
        <v>3.0</v>
      </c>
      <c r="AX57" s="6">
        <v>3.0</v>
      </c>
      <c r="AY57" s="6">
        <v>4.0</v>
      </c>
      <c r="AZ57" s="6">
        <v>1.0</v>
      </c>
      <c r="BA57" s="6">
        <v>2.0</v>
      </c>
      <c r="BB57" s="6">
        <v>1.0</v>
      </c>
      <c r="BC57" s="6">
        <v>940.0</v>
      </c>
      <c r="BD57" s="6">
        <v>500.0</v>
      </c>
      <c r="BE57" s="2" t="s">
        <v>74</v>
      </c>
      <c r="BF57" s="6">
        <v>4.0</v>
      </c>
      <c r="BG57" s="6">
        <v>1.0</v>
      </c>
      <c r="BH57" s="6">
        <v>1315.0</v>
      </c>
      <c r="BI57" s="6">
        <v>265.0</v>
      </c>
    </row>
    <row r="58">
      <c r="A58" s="6">
        <v>55.0</v>
      </c>
      <c r="B58" s="1">
        <v>3.5</v>
      </c>
      <c r="C58" s="6">
        <v>2.0</v>
      </c>
      <c r="D58" s="6">
        <v>1.0</v>
      </c>
      <c r="E58" s="6">
        <v>610.0</v>
      </c>
      <c r="F58" s="6">
        <v>3.0</v>
      </c>
      <c r="G58" s="6">
        <v>420.0</v>
      </c>
      <c r="H58" s="6">
        <v>2.0</v>
      </c>
      <c r="I58" s="2" t="s">
        <v>629</v>
      </c>
      <c r="J58" s="2" t="s">
        <v>630</v>
      </c>
      <c r="K58" s="6">
        <v>1.0</v>
      </c>
      <c r="L58" s="6">
        <v>1.0</v>
      </c>
      <c r="M58" s="6">
        <v>2.0</v>
      </c>
      <c r="N58" s="2" t="s">
        <v>631</v>
      </c>
      <c r="O58" s="6">
        <v>1.0</v>
      </c>
      <c r="P58" s="6">
        <v>1.0</v>
      </c>
      <c r="Q58" s="2" t="s">
        <v>632</v>
      </c>
      <c r="R58" s="6">
        <v>2.0</v>
      </c>
      <c r="S58" s="6">
        <v>5.0</v>
      </c>
      <c r="T58" s="6">
        <v>3.0</v>
      </c>
      <c r="U58" s="6">
        <v>3.0</v>
      </c>
      <c r="V58" s="6">
        <v>5.0</v>
      </c>
      <c r="W58" s="6">
        <v>1.0</v>
      </c>
      <c r="X58" s="6">
        <v>4.0</v>
      </c>
      <c r="Y58" s="2" t="s">
        <v>633</v>
      </c>
      <c r="Z58" s="2" t="s">
        <v>90</v>
      </c>
      <c r="AA58" s="6">
        <v>1.0</v>
      </c>
      <c r="AB58" s="6">
        <v>1.0</v>
      </c>
      <c r="AC58" s="2" t="s">
        <v>634</v>
      </c>
      <c r="AD58" s="6">
        <v>2.0</v>
      </c>
      <c r="AE58" s="6">
        <v>5.0</v>
      </c>
      <c r="AF58" s="6">
        <v>2.0</v>
      </c>
      <c r="AG58" s="6">
        <v>5.0</v>
      </c>
      <c r="AH58" s="6">
        <v>10.0</v>
      </c>
      <c r="AI58" s="2" t="s">
        <v>635</v>
      </c>
      <c r="AJ58" s="7" t="s">
        <v>636</v>
      </c>
      <c r="AK58" s="6">
        <v>7.0</v>
      </c>
      <c r="AL58" s="6">
        <v>6.0</v>
      </c>
      <c r="AM58" s="6">
        <v>4.0</v>
      </c>
      <c r="AN58" s="6">
        <v>5.0</v>
      </c>
      <c r="AO58" s="6">
        <v>10.0</v>
      </c>
      <c r="AP58" s="6">
        <v>1.0</v>
      </c>
      <c r="AQ58" s="2" t="s">
        <v>163</v>
      </c>
      <c r="AR58" s="6">
        <v>5.0</v>
      </c>
      <c r="AS58" s="2" t="s">
        <v>301</v>
      </c>
      <c r="AT58" s="6">
        <v>4.0</v>
      </c>
      <c r="AU58" s="6">
        <v>1.0</v>
      </c>
      <c r="AV58" s="6">
        <v>1.0</v>
      </c>
      <c r="AW58" s="6">
        <v>6.0</v>
      </c>
      <c r="AX58" s="6">
        <v>2.0</v>
      </c>
      <c r="AY58" s="6">
        <v>2.0</v>
      </c>
      <c r="AZ58" s="6">
        <v>1.0</v>
      </c>
      <c r="BA58" s="6">
        <v>1.0</v>
      </c>
      <c r="BB58" s="6">
        <v>4.0</v>
      </c>
      <c r="BC58" s="6">
        <v>940.0</v>
      </c>
      <c r="BD58" s="6">
        <v>690.0</v>
      </c>
      <c r="BE58" s="2" t="s">
        <v>238</v>
      </c>
      <c r="BF58" s="6">
        <v>5.0</v>
      </c>
      <c r="BG58" s="6">
        <v>1.0</v>
      </c>
      <c r="BH58" s="6">
        <v>900.0</v>
      </c>
      <c r="BI58" s="6">
        <v>165.0</v>
      </c>
    </row>
    <row r="59">
      <c r="A59" s="6">
        <v>56.0</v>
      </c>
      <c r="B59" s="1">
        <v>3.35</v>
      </c>
      <c r="C59" s="6">
        <v>1.0</v>
      </c>
      <c r="D59" s="6">
        <v>2.0</v>
      </c>
      <c r="E59" s="6">
        <v>610.0</v>
      </c>
      <c r="F59" s="6">
        <v>2.0</v>
      </c>
      <c r="G59" s="6">
        <v>315.0</v>
      </c>
      <c r="H59" s="6">
        <v>2.0</v>
      </c>
      <c r="I59" s="2" t="s">
        <v>637</v>
      </c>
      <c r="J59" s="2" t="s">
        <v>638</v>
      </c>
      <c r="K59" s="6">
        <v>2.0</v>
      </c>
      <c r="L59" s="6">
        <v>3.0</v>
      </c>
      <c r="M59" s="6" t="s">
        <v>74</v>
      </c>
      <c r="N59" s="2" t="s">
        <v>639</v>
      </c>
      <c r="O59" s="6">
        <v>2.0</v>
      </c>
      <c r="P59" s="6">
        <v>2.0</v>
      </c>
      <c r="Q59" s="2" t="s">
        <v>640</v>
      </c>
      <c r="R59" s="6">
        <v>4.0</v>
      </c>
      <c r="S59" s="6">
        <v>10.0</v>
      </c>
      <c r="T59" s="6">
        <v>5.0</v>
      </c>
      <c r="U59" s="6">
        <v>3.0</v>
      </c>
      <c r="V59" s="6">
        <v>3.0</v>
      </c>
      <c r="W59" s="6">
        <v>1.0</v>
      </c>
      <c r="X59" s="6">
        <v>1.0</v>
      </c>
      <c r="Y59" s="2" t="s">
        <v>641</v>
      </c>
      <c r="Z59" s="2" t="s">
        <v>90</v>
      </c>
      <c r="AA59" s="6">
        <v>1.0</v>
      </c>
      <c r="AB59" s="6">
        <v>1.0</v>
      </c>
      <c r="AC59" s="2" t="s">
        <v>642</v>
      </c>
      <c r="AD59" s="6">
        <v>1.0</v>
      </c>
      <c r="AE59" s="6">
        <v>4.0</v>
      </c>
      <c r="AF59" s="6">
        <v>1.0</v>
      </c>
      <c r="AG59" s="6">
        <v>3.0</v>
      </c>
      <c r="AH59" s="6">
        <v>8.0</v>
      </c>
      <c r="AI59" s="2" t="s">
        <v>643</v>
      </c>
      <c r="AJ59" s="7" t="s">
        <v>644</v>
      </c>
      <c r="AK59" s="6">
        <v>5.0</v>
      </c>
      <c r="AL59" s="6">
        <v>3.0</v>
      </c>
      <c r="AM59" s="6">
        <v>2.0</v>
      </c>
      <c r="AN59" s="6">
        <v>5.0</v>
      </c>
      <c r="AO59" s="6">
        <v>8.0</v>
      </c>
      <c r="AP59" s="6">
        <v>1.0</v>
      </c>
      <c r="AQ59" s="2" t="s">
        <v>645</v>
      </c>
      <c r="AR59" s="6">
        <v>3.0</v>
      </c>
      <c r="AS59" s="2" t="s">
        <v>646</v>
      </c>
      <c r="AT59" s="6">
        <v>3.0</v>
      </c>
      <c r="AU59" s="6">
        <v>1.0</v>
      </c>
      <c r="AV59" s="6">
        <v>2.0</v>
      </c>
      <c r="AW59" s="6">
        <v>2.0</v>
      </c>
      <c r="AX59" s="6">
        <v>2.0</v>
      </c>
      <c r="AY59" s="6">
        <v>3.0</v>
      </c>
      <c r="AZ59" s="6">
        <v>1.0</v>
      </c>
      <c r="BA59" s="6">
        <v>1.0</v>
      </c>
      <c r="BB59" s="6">
        <v>3.0</v>
      </c>
      <c r="BC59" s="6">
        <v>940.0</v>
      </c>
      <c r="BD59" s="6">
        <v>500.0</v>
      </c>
      <c r="BE59" s="2" t="s">
        <v>129</v>
      </c>
      <c r="BF59" s="6">
        <v>4.0</v>
      </c>
      <c r="BG59" s="6">
        <v>2.0</v>
      </c>
      <c r="BH59" s="6">
        <v>900.0</v>
      </c>
      <c r="BI59" s="6">
        <v>192.0</v>
      </c>
    </row>
    <row r="60">
      <c r="A60" s="6">
        <v>57.0</v>
      </c>
      <c r="B60" s="1">
        <v>3.8</v>
      </c>
      <c r="C60" s="6">
        <v>2.0</v>
      </c>
      <c r="D60" s="6">
        <v>1.0</v>
      </c>
      <c r="E60" s="6">
        <v>720.0</v>
      </c>
      <c r="F60" s="6">
        <v>4.0</v>
      </c>
      <c r="G60" s="6">
        <v>315.0</v>
      </c>
      <c r="H60" s="6">
        <v>2.0</v>
      </c>
      <c r="I60" s="2" t="s">
        <v>647</v>
      </c>
      <c r="J60" s="2" t="s">
        <v>648</v>
      </c>
      <c r="K60" s="6">
        <v>2.0</v>
      </c>
      <c r="L60" s="6">
        <v>3.0</v>
      </c>
      <c r="M60" s="6">
        <v>1.0</v>
      </c>
      <c r="N60" s="2" t="s">
        <v>649</v>
      </c>
      <c r="O60" s="6">
        <v>1.0</v>
      </c>
      <c r="P60" s="6">
        <v>1.0</v>
      </c>
      <c r="Q60" s="2" t="s">
        <v>650</v>
      </c>
      <c r="R60" s="6">
        <v>2.0</v>
      </c>
      <c r="S60" s="6">
        <v>5.0</v>
      </c>
      <c r="T60" s="6">
        <v>4.0</v>
      </c>
      <c r="U60" s="6">
        <v>3.0</v>
      </c>
      <c r="V60" s="6">
        <v>5.0</v>
      </c>
      <c r="W60" s="6">
        <v>1.0</v>
      </c>
      <c r="X60" s="6">
        <v>4.0</v>
      </c>
      <c r="Y60" s="2" t="s">
        <v>651</v>
      </c>
      <c r="Z60" s="2" t="s">
        <v>147</v>
      </c>
      <c r="AA60" s="6">
        <v>4.0</v>
      </c>
      <c r="AB60" s="6">
        <v>1.0</v>
      </c>
      <c r="AC60" s="2" t="s">
        <v>652</v>
      </c>
      <c r="AD60" s="6">
        <v>1.0</v>
      </c>
      <c r="AE60" s="6">
        <v>5.0</v>
      </c>
      <c r="AF60" s="6">
        <v>4.0</v>
      </c>
      <c r="AG60" s="6">
        <v>4.0</v>
      </c>
      <c r="AH60" s="6">
        <v>1.0</v>
      </c>
      <c r="AI60" s="2" t="s">
        <v>653</v>
      </c>
      <c r="AJ60" s="7" t="s">
        <v>654</v>
      </c>
      <c r="AK60" s="6">
        <v>2.0</v>
      </c>
      <c r="AL60" s="6">
        <v>6.0</v>
      </c>
      <c r="AM60" s="6">
        <v>5.0</v>
      </c>
      <c r="AN60" s="6">
        <v>5.0</v>
      </c>
      <c r="AO60" s="6">
        <v>1.0</v>
      </c>
      <c r="AP60" s="6">
        <v>1.0</v>
      </c>
      <c r="AQ60" s="2" t="s">
        <v>655</v>
      </c>
      <c r="AR60" s="6">
        <v>4.0</v>
      </c>
      <c r="AS60" s="2" t="s">
        <v>572</v>
      </c>
      <c r="AT60" s="6">
        <v>4.0</v>
      </c>
      <c r="AU60" s="6">
        <v>2.0</v>
      </c>
      <c r="AV60" s="6">
        <v>1.0</v>
      </c>
      <c r="AW60" s="6">
        <v>4.0</v>
      </c>
      <c r="AX60" s="6">
        <v>4.0</v>
      </c>
      <c r="AY60" s="6">
        <v>2.0</v>
      </c>
      <c r="AZ60" s="6">
        <v>1.0</v>
      </c>
      <c r="BA60" s="6">
        <v>1.0</v>
      </c>
      <c r="BB60" s="6">
        <v>5.0</v>
      </c>
      <c r="BC60" s="6">
        <v>1165.0</v>
      </c>
      <c r="BD60" s="6">
        <v>500.0</v>
      </c>
      <c r="BE60" s="2" t="s">
        <v>238</v>
      </c>
      <c r="BF60" s="6">
        <v>5.0</v>
      </c>
      <c r="BG60" s="6">
        <v>1.0</v>
      </c>
      <c r="BH60" s="6">
        <v>1315.0</v>
      </c>
      <c r="BI60" s="6">
        <v>175.0</v>
      </c>
    </row>
    <row r="61">
      <c r="A61" s="6">
        <v>58.0</v>
      </c>
      <c r="B61" s="1">
        <v>2.8</v>
      </c>
      <c r="C61" s="6">
        <v>1.0</v>
      </c>
      <c r="D61" s="6">
        <v>1.0</v>
      </c>
      <c r="E61" s="6">
        <v>610.0</v>
      </c>
      <c r="F61" s="6">
        <v>4.0</v>
      </c>
      <c r="G61" s="6">
        <v>980.0</v>
      </c>
      <c r="H61" s="6">
        <v>2.0</v>
      </c>
      <c r="I61" s="2" t="s">
        <v>656</v>
      </c>
      <c r="J61" s="2" t="s">
        <v>657</v>
      </c>
      <c r="K61" s="6">
        <v>9.0</v>
      </c>
      <c r="L61" s="6">
        <v>2.0</v>
      </c>
      <c r="M61" s="6">
        <v>1.0</v>
      </c>
      <c r="N61" s="2" t="s">
        <v>658</v>
      </c>
      <c r="O61" s="6">
        <v>1.0</v>
      </c>
      <c r="P61" s="6">
        <v>1.0</v>
      </c>
      <c r="Q61" s="2" t="s">
        <v>659</v>
      </c>
      <c r="R61" s="6">
        <v>2.0</v>
      </c>
      <c r="S61" s="6">
        <v>5.0</v>
      </c>
      <c r="T61" s="6">
        <v>3.0</v>
      </c>
      <c r="U61" s="6">
        <v>2.0</v>
      </c>
      <c r="V61" s="6">
        <v>2.0</v>
      </c>
      <c r="W61" s="6">
        <v>1.0</v>
      </c>
      <c r="X61" s="6">
        <v>2.0</v>
      </c>
      <c r="Y61" s="2" t="s">
        <v>660</v>
      </c>
      <c r="Z61" s="2" t="s">
        <v>661</v>
      </c>
      <c r="AA61" s="6">
        <v>5.0</v>
      </c>
      <c r="AB61" s="6">
        <v>3.0</v>
      </c>
      <c r="AC61" s="2" t="s">
        <v>662</v>
      </c>
      <c r="AD61" s="6">
        <v>2.0</v>
      </c>
      <c r="AE61" s="6">
        <v>4.0</v>
      </c>
      <c r="AF61" s="6">
        <v>2.0</v>
      </c>
      <c r="AG61" s="6">
        <v>5.0</v>
      </c>
      <c r="AH61" s="6">
        <v>9.0</v>
      </c>
      <c r="AI61" s="2" t="s">
        <v>663</v>
      </c>
      <c r="AJ61" s="7" t="s">
        <v>664</v>
      </c>
      <c r="AK61" s="6">
        <v>2.0</v>
      </c>
      <c r="AL61" s="6">
        <v>5.0</v>
      </c>
      <c r="AM61" s="6">
        <v>2.0</v>
      </c>
      <c r="AN61" s="6">
        <v>5.0</v>
      </c>
      <c r="AO61" s="6">
        <v>10.0</v>
      </c>
      <c r="AP61" s="6">
        <v>1.0</v>
      </c>
      <c r="AQ61" s="2" t="s">
        <v>665</v>
      </c>
      <c r="AR61" s="6">
        <v>4.0</v>
      </c>
      <c r="AS61" s="2" t="s">
        <v>666</v>
      </c>
      <c r="AT61" s="6">
        <v>5.0</v>
      </c>
      <c r="AU61" s="6">
        <v>1.0</v>
      </c>
      <c r="AV61" s="6">
        <v>1.0</v>
      </c>
      <c r="AW61" s="6">
        <v>3.0</v>
      </c>
      <c r="AX61" s="6">
        <v>1.0</v>
      </c>
      <c r="AY61" s="6">
        <v>2.0</v>
      </c>
      <c r="AZ61" s="6">
        <v>2.0</v>
      </c>
      <c r="BA61" s="6">
        <v>1.0</v>
      </c>
      <c r="BB61" s="6">
        <v>2.0</v>
      </c>
      <c r="BC61" s="6">
        <v>725.0</v>
      </c>
      <c r="BD61" s="6">
        <v>345.0</v>
      </c>
      <c r="BE61" s="2" t="s">
        <v>129</v>
      </c>
      <c r="BF61" s="6">
        <v>4.0</v>
      </c>
      <c r="BG61" s="6">
        <v>1.0</v>
      </c>
      <c r="BH61" s="6">
        <v>1315.0</v>
      </c>
      <c r="BI61" s="6">
        <v>140.0</v>
      </c>
    </row>
    <row r="62">
      <c r="A62" s="6">
        <v>59.0</v>
      </c>
      <c r="B62" s="1">
        <v>3.5</v>
      </c>
      <c r="C62" s="6">
        <v>1.0</v>
      </c>
      <c r="D62" s="6">
        <v>1.0</v>
      </c>
      <c r="E62" s="6">
        <v>610.0</v>
      </c>
      <c r="F62" s="6">
        <v>3.0</v>
      </c>
      <c r="G62" s="6">
        <v>420.0</v>
      </c>
      <c r="H62" s="6">
        <v>2.0</v>
      </c>
      <c r="I62" s="2" t="s">
        <v>667</v>
      </c>
      <c r="J62" s="2" t="s">
        <v>668</v>
      </c>
      <c r="K62" s="6">
        <v>1.0</v>
      </c>
      <c r="L62" s="6">
        <v>1.0</v>
      </c>
      <c r="M62" s="6">
        <v>2.0</v>
      </c>
      <c r="N62" s="2" t="s">
        <v>669</v>
      </c>
      <c r="O62" s="6">
        <v>3.0</v>
      </c>
      <c r="P62" s="6">
        <v>2.0</v>
      </c>
      <c r="Q62" s="2" t="s">
        <v>670</v>
      </c>
      <c r="R62" s="6">
        <v>1.0</v>
      </c>
      <c r="S62" s="6">
        <v>11.0</v>
      </c>
      <c r="T62" s="6">
        <v>2.0</v>
      </c>
      <c r="U62" s="6">
        <v>2.0</v>
      </c>
      <c r="V62" s="6">
        <v>5.0</v>
      </c>
      <c r="W62" s="6">
        <v>2.0</v>
      </c>
      <c r="X62" s="6">
        <v>4.0</v>
      </c>
      <c r="Y62" s="2" t="s">
        <v>290</v>
      </c>
      <c r="Z62" s="2" t="s">
        <v>296</v>
      </c>
      <c r="AA62" s="6">
        <v>2.0</v>
      </c>
      <c r="AB62" s="6">
        <v>1.0</v>
      </c>
      <c r="AC62" s="2" t="s">
        <v>370</v>
      </c>
      <c r="AD62" s="6">
        <v>2.0</v>
      </c>
      <c r="AE62" s="6">
        <v>5.0</v>
      </c>
      <c r="AF62" s="6">
        <v>3.0</v>
      </c>
      <c r="AG62" s="6">
        <v>5.0</v>
      </c>
      <c r="AH62" s="6">
        <v>4.0</v>
      </c>
      <c r="AI62" s="2" t="s">
        <v>671</v>
      </c>
      <c r="AJ62" s="7" t="s">
        <v>672</v>
      </c>
      <c r="AK62" s="6">
        <v>6.0</v>
      </c>
      <c r="AL62" s="6">
        <v>5.0</v>
      </c>
      <c r="AM62" s="6">
        <v>5.0</v>
      </c>
      <c r="AN62" s="6">
        <v>5.0</v>
      </c>
      <c r="AO62" s="6">
        <v>1.0</v>
      </c>
      <c r="AP62" s="6">
        <v>1.0</v>
      </c>
      <c r="AQ62" s="2" t="s">
        <v>673</v>
      </c>
      <c r="AR62" s="6">
        <v>5.0</v>
      </c>
      <c r="AS62" s="2" t="s">
        <v>674</v>
      </c>
      <c r="AT62" s="6">
        <v>2.0</v>
      </c>
      <c r="AU62" s="6">
        <v>2.0</v>
      </c>
      <c r="AV62" s="6">
        <v>1.0</v>
      </c>
      <c r="AW62" s="6">
        <v>4.0</v>
      </c>
      <c r="AX62" s="6">
        <v>4.0</v>
      </c>
      <c r="AY62" s="6">
        <v>3.0</v>
      </c>
      <c r="AZ62" s="6">
        <v>1.0</v>
      </c>
      <c r="BA62" s="6">
        <v>1.0</v>
      </c>
      <c r="BB62" s="6">
        <v>5.0</v>
      </c>
      <c r="BC62" s="6">
        <v>1165.0</v>
      </c>
      <c r="BD62" s="6">
        <v>690.0</v>
      </c>
      <c r="BE62" s="2" t="s">
        <v>675</v>
      </c>
      <c r="BF62" s="6">
        <v>5.0</v>
      </c>
      <c r="BG62" s="6">
        <v>1.0</v>
      </c>
      <c r="BH62" s="6">
        <v>1315.0</v>
      </c>
      <c r="BI62" s="6">
        <v>155.0</v>
      </c>
    </row>
    <row r="63">
      <c r="A63" s="6">
        <v>60.0</v>
      </c>
      <c r="B63" s="1">
        <v>3.7</v>
      </c>
      <c r="C63" s="6">
        <v>1.0</v>
      </c>
      <c r="D63" s="6">
        <v>1.0</v>
      </c>
      <c r="E63" s="6">
        <v>610.0</v>
      </c>
      <c r="F63" s="6">
        <v>2.0</v>
      </c>
      <c r="G63" s="6">
        <v>420.0</v>
      </c>
      <c r="H63" s="6">
        <v>2.0</v>
      </c>
      <c r="I63" s="2" t="s">
        <v>676</v>
      </c>
      <c r="J63" s="2" t="s">
        <v>677</v>
      </c>
      <c r="K63" s="6">
        <v>2.0</v>
      </c>
      <c r="L63" s="6">
        <v>2.0</v>
      </c>
      <c r="M63" s="6">
        <v>1.0</v>
      </c>
      <c r="N63" s="2" t="s">
        <v>678</v>
      </c>
      <c r="O63" s="6">
        <v>3.0</v>
      </c>
      <c r="P63" s="6">
        <v>2.0</v>
      </c>
      <c r="Q63" s="2" t="s">
        <v>679</v>
      </c>
      <c r="R63" s="6">
        <v>1.0</v>
      </c>
      <c r="S63" s="6">
        <v>11.0</v>
      </c>
      <c r="T63" s="6">
        <v>2.0</v>
      </c>
      <c r="U63" s="6">
        <v>3.0</v>
      </c>
      <c r="V63" s="6">
        <v>5.0</v>
      </c>
      <c r="W63" s="6" t="s">
        <v>74</v>
      </c>
      <c r="X63" s="6">
        <v>4.0</v>
      </c>
      <c r="Y63" s="2" t="s">
        <v>680</v>
      </c>
      <c r="Z63" s="2" t="s">
        <v>90</v>
      </c>
      <c r="AA63" s="6">
        <v>1.0</v>
      </c>
      <c r="AB63" s="6">
        <v>3.0</v>
      </c>
      <c r="AC63" s="2" t="s">
        <v>681</v>
      </c>
      <c r="AD63" s="6">
        <v>1.0</v>
      </c>
      <c r="AE63" s="6">
        <v>5.0</v>
      </c>
      <c r="AF63" s="6">
        <v>4.0</v>
      </c>
      <c r="AG63" s="6">
        <v>5.0</v>
      </c>
      <c r="AH63" s="6">
        <v>7.0</v>
      </c>
      <c r="AI63" s="2" t="s">
        <v>682</v>
      </c>
      <c r="AJ63" s="7" t="s">
        <v>683</v>
      </c>
      <c r="AK63" s="6">
        <v>1.0</v>
      </c>
      <c r="AL63" s="6">
        <v>6.0</v>
      </c>
      <c r="AM63" s="6">
        <v>5.0</v>
      </c>
      <c r="AN63" s="6">
        <v>5.0</v>
      </c>
      <c r="AO63" s="6">
        <v>10.0</v>
      </c>
      <c r="AP63" s="6">
        <v>1.0</v>
      </c>
      <c r="AQ63" s="2" t="s">
        <v>684</v>
      </c>
      <c r="AR63" s="6">
        <v>4.0</v>
      </c>
      <c r="AS63" s="2" t="s">
        <v>685</v>
      </c>
      <c r="AT63" s="6">
        <v>2.0</v>
      </c>
      <c r="AU63" s="6">
        <v>2.0</v>
      </c>
      <c r="AV63" s="6">
        <v>2.0</v>
      </c>
      <c r="AW63" s="6">
        <v>3.0</v>
      </c>
      <c r="AX63" s="6">
        <v>4.0</v>
      </c>
      <c r="AY63" s="6">
        <v>3.0</v>
      </c>
      <c r="AZ63" s="6">
        <v>2.0</v>
      </c>
      <c r="BA63" s="6">
        <v>1.0</v>
      </c>
      <c r="BB63" s="6">
        <v>5.0</v>
      </c>
      <c r="BC63" s="6">
        <v>1165.0</v>
      </c>
      <c r="BD63" s="6">
        <v>500.0</v>
      </c>
      <c r="BE63" s="2" t="s">
        <v>675</v>
      </c>
      <c r="BF63" s="6">
        <v>4.0</v>
      </c>
      <c r="BG63" s="6">
        <v>2.0</v>
      </c>
      <c r="BH63" s="6">
        <v>1315.0</v>
      </c>
      <c r="BI63" s="6">
        <v>155.0</v>
      </c>
    </row>
    <row r="64">
      <c r="A64" s="6">
        <v>61.0</v>
      </c>
      <c r="B64" s="1">
        <v>3.6</v>
      </c>
      <c r="C64" s="6">
        <v>1.0</v>
      </c>
      <c r="D64" s="6">
        <v>1.0</v>
      </c>
      <c r="E64" s="6">
        <v>610.0</v>
      </c>
      <c r="F64" s="6">
        <v>4.0</v>
      </c>
      <c r="G64" s="6">
        <v>420.0</v>
      </c>
      <c r="H64" s="6">
        <v>2.0</v>
      </c>
      <c r="I64" s="2" t="s">
        <v>686</v>
      </c>
      <c r="J64" s="2" t="s">
        <v>687</v>
      </c>
      <c r="K64" s="6">
        <v>3.0</v>
      </c>
      <c r="L64" s="6">
        <v>2.0</v>
      </c>
      <c r="M64" s="6">
        <v>1.0</v>
      </c>
      <c r="N64" s="2" t="s">
        <v>688</v>
      </c>
      <c r="O64" s="6">
        <v>1.0</v>
      </c>
      <c r="P64" s="6">
        <v>2.0</v>
      </c>
      <c r="Q64" s="2" t="s">
        <v>689</v>
      </c>
      <c r="R64" s="6">
        <v>3.0</v>
      </c>
      <c r="S64" s="6">
        <v>4.0</v>
      </c>
      <c r="T64" s="6">
        <v>5.0</v>
      </c>
      <c r="U64" s="6">
        <v>3.0</v>
      </c>
      <c r="V64" s="6">
        <v>5.0</v>
      </c>
      <c r="W64" s="6">
        <v>1.0</v>
      </c>
      <c r="X64" s="6">
        <v>4.0</v>
      </c>
      <c r="Y64" s="2" t="s">
        <v>690</v>
      </c>
      <c r="Z64" s="2" t="s">
        <v>296</v>
      </c>
      <c r="AA64" s="6">
        <v>2.0</v>
      </c>
      <c r="AB64" s="6">
        <v>1.0</v>
      </c>
      <c r="AC64" s="2" t="s">
        <v>691</v>
      </c>
      <c r="AD64" s="6">
        <v>1.0</v>
      </c>
      <c r="AE64" s="6">
        <v>5.0</v>
      </c>
      <c r="AF64" s="6">
        <v>1.0</v>
      </c>
      <c r="AG64" s="6">
        <v>4.0</v>
      </c>
      <c r="AH64" s="6">
        <v>3.0</v>
      </c>
      <c r="AI64" s="2" t="s">
        <v>692</v>
      </c>
      <c r="AJ64" s="7" t="s">
        <v>693</v>
      </c>
      <c r="AK64" s="6">
        <v>6.0</v>
      </c>
      <c r="AL64" s="6">
        <v>6.0</v>
      </c>
      <c r="AM64" s="6">
        <v>1.0</v>
      </c>
      <c r="AN64" s="6">
        <v>5.0</v>
      </c>
      <c r="AO64" s="6">
        <v>5.0</v>
      </c>
      <c r="AP64" s="6">
        <v>1.0</v>
      </c>
      <c r="AQ64" s="2" t="s">
        <v>694</v>
      </c>
      <c r="AR64" s="6">
        <v>4.0</v>
      </c>
      <c r="AS64" s="2" t="s">
        <v>695</v>
      </c>
      <c r="AT64" s="6">
        <v>4.0</v>
      </c>
      <c r="AU64" s="6">
        <v>1.0</v>
      </c>
      <c r="AV64" s="6">
        <v>1.0</v>
      </c>
      <c r="AW64" s="6">
        <v>3.0</v>
      </c>
      <c r="AX64" s="6">
        <v>1.0</v>
      </c>
      <c r="AY64" s="6">
        <v>2.0</v>
      </c>
      <c r="AZ64" s="6">
        <v>1.0</v>
      </c>
      <c r="BA64" s="6">
        <v>1.0</v>
      </c>
      <c r="BB64" s="6">
        <v>1.0</v>
      </c>
      <c r="BC64" s="6">
        <v>1165.0</v>
      </c>
      <c r="BD64" s="6">
        <v>690.0</v>
      </c>
      <c r="BE64" s="2" t="s">
        <v>696</v>
      </c>
      <c r="BF64" s="6">
        <v>5.0</v>
      </c>
      <c r="BG64" s="6">
        <v>1.0</v>
      </c>
      <c r="BH64" s="6">
        <v>1315.0</v>
      </c>
      <c r="BI64" s="6">
        <v>135.0</v>
      </c>
    </row>
    <row r="65">
      <c r="A65" s="6">
        <v>62.0</v>
      </c>
      <c r="B65" s="1">
        <v>3.42</v>
      </c>
      <c r="C65" s="6">
        <v>1.0</v>
      </c>
      <c r="D65" s="6">
        <v>1.0</v>
      </c>
      <c r="E65" s="6">
        <v>610.0</v>
      </c>
      <c r="F65" s="6">
        <v>2.0</v>
      </c>
      <c r="G65" s="6">
        <v>980.0</v>
      </c>
      <c r="H65" s="6">
        <v>2.0</v>
      </c>
      <c r="I65" s="2" t="s">
        <v>697</v>
      </c>
      <c r="J65" s="2" t="s">
        <v>698</v>
      </c>
      <c r="K65" s="6">
        <v>3.0</v>
      </c>
      <c r="L65" s="6">
        <v>2.0</v>
      </c>
      <c r="M65" s="6" t="s">
        <v>74</v>
      </c>
      <c r="N65" s="2" t="s">
        <v>699</v>
      </c>
      <c r="O65" s="6">
        <v>1.0</v>
      </c>
      <c r="P65" s="6">
        <v>1.0</v>
      </c>
      <c r="Q65" s="2" t="s">
        <v>700</v>
      </c>
      <c r="R65" s="6">
        <v>2.0</v>
      </c>
      <c r="S65" s="6">
        <v>5.0</v>
      </c>
      <c r="T65" s="6">
        <v>2.0</v>
      </c>
      <c r="U65" s="6">
        <v>2.0</v>
      </c>
      <c r="V65" s="6">
        <v>4.0</v>
      </c>
      <c r="W65" s="6">
        <v>2.0</v>
      </c>
      <c r="X65" s="6">
        <v>2.0</v>
      </c>
      <c r="Y65" s="2" t="s">
        <v>701</v>
      </c>
      <c r="Z65" s="2" t="s">
        <v>296</v>
      </c>
      <c r="AA65" s="6">
        <v>2.0</v>
      </c>
      <c r="AB65" s="6">
        <v>2.0</v>
      </c>
      <c r="AC65" s="2" t="s">
        <v>702</v>
      </c>
      <c r="AD65" s="6">
        <v>2.0</v>
      </c>
      <c r="AE65" s="6">
        <v>3.0</v>
      </c>
      <c r="AF65" s="6">
        <v>4.0</v>
      </c>
      <c r="AG65" s="6">
        <v>3.0</v>
      </c>
      <c r="AH65" s="6">
        <v>2.0</v>
      </c>
      <c r="AI65" s="2" t="s">
        <v>703</v>
      </c>
      <c r="AJ65" s="7" t="s">
        <v>704</v>
      </c>
      <c r="AK65" s="6">
        <v>2.0</v>
      </c>
      <c r="AL65" s="6">
        <v>4.0</v>
      </c>
      <c r="AM65" s="6">
        <v>2.0</v>
      </c>
      <c r="AN65" s="6">
        <v>4.0</v>
      </c>
      <c r="AO65" s="6">
        <v>5.0</v>
      </c>
      <c r="AP65" s="6">
        <v>2.0</v>
      </c>
      <c r="AQ65" s="2" t="s">
        <v>705</v>
      </c>
      <c r="AR65" s="6">
        <v>4.0</v>
      </c>
      <c r="AS65" s="2" t="s">
        <v>706</v>
      </c>
      <c r="AT65" s="6">
        <v>4.0</v>
      </c>
      <c r="AU65" s="6">
        <v>3.0</v>
      </c>
      <c r="AV65" s="6">
        <v>1.0</v>
      </c>
      <c r="AW65" s="6">
        <v>2.0</v>
      </c>
      <c r="AX65" s="6">
        <v>3.0</v>
      </c>
      <c r="AY65" s="6">
        <v>2.0</v>
      </c>
      <c r="AZ65" s="6">
        <v>2.0</v>
      </c>
      <c r="BA65" s="6">
        <v>2.0</v>
      </c>
      <c r="BB65" s="6">
        <v>2.0</v>
      </c>
      <c r="BC65" s="6">
        <v>725.0</v>
      </c>
      <c r="BD65" s="6">
        <v>500.0</v>
      </c>
      <c r="BE65" s="2" t="s">
        <v>74</v>
      </c>
      <c r="BF65" s="6">
        <v>3.0</v>
      </c>
      <c r="BG65" s="6">
        <v>1.0</v>
      </c>
      <c r="BH65" s="6">
        <v>1315.0</v>
      </c>
      <c r="BI65" s="6">
        <v>118.0</v>
      </c>
    </row>
    <row r="66">
      <c r="A66" s="6">
        <v>63.0</v>
      </c>
      <c r="B66" s="1">
        <v>3.9</v>
      </c>
      <c r="C66" s="6">
        <v>2.0</v>
      </c>
      <c r="D66" s="6">
        <v>1.0</v>
      </c>
      <c r="E66" s="6">
        <v>610.0</v>
      </c>
      <c r="F66" s="6">
        <v>4.0</v>
      </c>
      <c r="G66" s="6">
        <v>980.0</v>
      </c>
      <c r="H66" s="6">
        <v>2.0</v>
      </c>
      <c r="I66" s="2" t="s">
        <v>707</v>
      </c>
      <c r="J66" s="2" t="s">
        <v>619</v>
      </c>
      <c r="K66" s="6">
        <v>2.0</v>
      </c>
      <c r="L66" s="6">
        <v>3.0</v>
      </c>
      <c r="M66" s="6">
        <v>1.0</v>
      </c>
      <c r="N66" s="2" t="s">
        <v>708</v>
      </c>
      <c r="O66" s="6">
        <v>1.0</v>
      </c>
      <c r="P66" s="6">
        <v>1.0</v>
      </c>
      <c r="Q66" s="2" t="s">
        <v>709</v>
      </c>
      <c r="R66" s="6">
        <v>2.0</v>
      </c>
      <c r="S66" s="6">
        <v>5.0</v>
      </c>
      <c r="T66" s="6">
        <v>5.0</v>
      </c>
      <c r="U66" s="6">
        <v>2.0</v>
      </c>
      <c r="V66" s="6">
        <v>2.0</v>
      </c>
      <c r="W66" s="6">
        <v>1.0</v>
      </c>
      <c r="X66" s="6">
        <v>2.0</v>
      </c>
      <c r="Y66" s="2" t="s">
        <v>710</v>
      </c>
      <c r="Z66" s="2" t="s">
        <v>90</v>
      </c>
      <c r="AA66" s="6">
        <v>1.0</v>
      </c>
      <c r="AB66" s="6">
        <v>1.0</v>
      </c>
      <c r="AC66" s="2" t="s">
        <v>711</v>
      </c>
      <c r="AD66" s="6">
        <v>1.0</v>
      </c>
      <c r="AE66" s="6">
        <v>4.0</v>
      </c>
      <c r="AF66" s="6">
        <v>4.0</v>
      </c>
      <c r="AG66" s="6">
        <v>3.0</v>
      </c>
      <c r="AH66" s="6">
        <v>2.0</v>
      </c>
      <c r="AI66" s="2" t="s">
        <v>712</v>
      </c>
      <c r="AJ66" s="7" t="s">
        <v>713</v>
      </c>
      <c r="AK66" s="6">
        <v>7.0</v>
      </c>
      <c r="AL66" s="6">
        <v>6.0</v>
      </c>
      <c r="AM66" s="6">
        <v>2.0</v>
      </c>
      <c r="AN66" s="6">
        <v>5.0</v>
      </c>
      <c r="AO66" s="6">
        <v>1.0</v>
      </c>
      <c r="AP66" s="6">
        <v>1.0</v>
      </c>
      <c r="AQ66" s="2" t="s">
        <v>714</v>
      </c>
      <c r="AR66" s="6">
        <v>2.0</v>
      </c>
      <c r="AS66" s="2" t="s">
        <v>715</v>
      </c>
      <c r="AT66" s="6">
        <v>4.0</v>
      </c>
      <c r="AU66" s="6">
        <v>1.0</v>
      </c>
      <c r="AV66" s="6">
        <v>2.0</v>
      </c>
      <c r="AW66" s="6">
        <v>3.0</v>
      </c>
      <c r="AX66" s="6">
        <v>2.0</v>
      </c>
      <c r="AY66" s="6">
        <v>2.0</v>
      </c>
      <c r="AZ66" s="6">
        <v>1.0</v>
      </c>
      <c r="BA66" s="6">
        <v>1.0</v>
      </c>
      <c r="BB66" s="6">
        <v>2.0</v>
      </c>
      <c r="BC66" s="6">
        <v>1165.0</v>
      </c>
      <c r="BD66" s="6">
        <v>850.0</v>
      </c>
      <c r="BE66" s="2" t="s">
        <v>355</v>
      </c>
      <c r="BF66" s="6">
        <v>4.0</v>
      </c>
      <c r="BG66" s="6">
        <v>1.0</v>
      </c>
      <c r="BH66" s="6">
        <v>1315.0</v>
      </c>
      <c r="BI66" s="6">
        <v>210.0</v>
      </c>
    </row>
    <row r="67">
      <c r="A67" s="6">
        <v>64.0</v>
      </c>
      <c r="B67" s="1">
        <v>2.6</v>
      </c>
      <c r="C67" s="6">
        <v>1.0</v>
      </c>
      <c r="D67" s="6">
        <v>1.0</v>
      </c>
      <c r="E67" s="6">
        <v>610.0</v>
      </c>
      <c r="F67" s="6">
        <v>4.0</v>
      </c>
      <c r="G67" s="6">
        <v>980.0</v>
      </c>
      <c r="H67" s="6">
        <v>2.0</v>
      </c>
      <c r="I67" s="2" t="s">
        <v>716</v>
      </c>
      <c r="J67" s="2" t="s">
        <v>717</v>
      </c>
      <c r="K67" s="6">
        <v>3.0</v>
      </c>
      <c r="L67" s="6">
        <v>3.0</v>
      </c>
      <c r="M67" s="6">
        <v>2.0</v>
      </c>
      <c r="N67" s="2" t="s">
        <v>718</v>
      </c>
      <c r="O67" s="6">
        <v>1.0</v>
      </c>
      <c r="P67" s="6"/>
      <c r="Q67" s="2" t="s">
        <v>621</v>
      </c>
      <c r="R67" s="6">
        <v>3.0</v>
      </c>
      <c r="S67" s="6">
        <v>4.0</v>
      </c>
      <c r="T67" s="6">
        <v>4.0</v>
      </c>
      <c r="U67" s="6">
        <v>3.0</v>
      </c>
      <c r="V67" s="6">
        <v>5.0</v>
      </c>
      <c r="W67" s="6">
        <v>1.0</v>
      </c>
      <c r="X67" s="6">
        <v>4.0</v>
      </c>
      <c r="Y67" s="2" t="s">
        <v>719</v>
      </c>
      <c r="Z67" s="2" t="s">
        <v>90</v>
      </c>
      <c r="AA67" s="6">
        <v>1.0</v>
      </c>
      <c r="AB67" s="6">
        <v>1.0</v>
      </c>
      <c r="AC67" s="2" t="s">
        <v>720</v>
      </c>
      <c r="AD67" s="6">
        <v>1.0</v>
      </c>
      <c r="AE67" s="6">
        <v>5.0</v>
      </c>
      <c r="AF67" s="6">
        <v>3.0</v>
      </c>
      <c r="AG67" s="6">
        <v>4.0</v>
      </c>
      <c r="AH67" s="6">
        <v>8.0</v>
      </c>
      <c r="AI67" s="2" t="s">
        <v>721</v>
      </c>
      <c r="AJ67" s="7" t="s">
        <v>722</v>
      </c>
      <c r="AK67" s="6">
        <v>6.0</v>
      </c>
      <c r="AL67" s="6">
        <v>5.0</v>
      </c>
      <c r="AM67" s="6">
        <v>4.0</v>
      </c>
      <c r="AN67" s="6">
        <v>4.0</v>
      </c>
      <c r="AO67" s="6">
        <v>8.0</v>
      </c>
      <c r="AP67" s="6">
        <v>2.0</v>
      </c>
      <c r="AQ67" s="2" t="s">
        <v>723</v>
      </c>
      <c r="AR67" s="6">
        <v>4.0</v>
      </c>
      <c r="AS67" s="2" t="s">
        <v>724</v>
      </c>
      <c r="AT67" s="6">
        <v>4.0</v>
      </c>
      <c r="AU67" s="6">
        <v>1.0</v>
      </c>
      <c r="AV67" s="6">
        <v>1.0</v>
      </c>
      <c r="AW67" s="6">
        <v>3.0</v>
      </c>
      <c r="AX67" s="6">
        <v>4.0</v>
      </c>
      <c r="AY67" s="6">
        <v>2.0</v>
      </c>
      <c r="AZ67" s="6" t="s">
        <v>74</v>
      </c>
      <c r="BA67" s="6">
        <v>1.0</v>
      </c>
      <c r="BB67" s="6">
        <v>4.0</v>
      </c>
      <c r="BC67" s="6">
        <v>1165.0</v>
      </c>
      <c r="BD67" s="6">
        <v>690.0</v>
      </c>
      <c r="BE67" s="2" t="s">
        <v>725</v>
      </c>
      <c r="BF67" s="6">
        <v>5.0</v>
      </c>
      <c r="BG67" s="6">
        <v>2.0</v>
      </c>
      <c r="BH67" s="6">
        <v>1315.0</v>
      </c>
      <c r="BI67" s="6">
        <v>180.0</v>
      </c>
    </row>
    <row r="68">
      <c r="A68" s="6">
        <v>65.0</v>
      </c>
      <c r="B68" s="1">
        <v>3.5</v>
      </c>
      <c r="C68" s="6">
        <v>1.0</v>
      </c>
      <c r="D68" s="6">
        <v>1.0</v>
      </c>
      <c r="E68" s="6">
        <v>610.0</v>
      </c>
      <c r="F68" s="6">
        <v>3.0</v>
      </c>
      <c r="G68" s="6">
        <v>420.0</v>
      </c>
      <c r="H68" s="6">
        <v>1.0</v>
      </c>
      <c r="I68" s="2" t="s">
        <v>726</v>
      </c>
      <c r="J68" s="2" t="s">
        <v>727</v>
      </c>
      <c r="K68" s="6">
        <v>2.0</v>
      </c>
      <c r="L68" s="6">
        <v>1.0</v>
      </c>
      <c r="M68" s="6">
        <v>1.0</v>
      </c>
      <c r="N68" s="2" t="s">
        <v>728</v>
      </c>
      <c r="O68" s="6">
        <v>1.0</v>
      </c>
      <c r="P68" s="6">
        <v>1.0</v>
      </c>
      <c r="Q68" s="2" t="s">
        <v>729</v>
      </c>
      <c r="R68" s="6">
        <v>1.0</v>
      </c>
      <c r="S68" s="6">
        <v>3.0</v>
      </c>
      <c r="T68" s="6">
        <v>3.0</v>
      </c>
      <c r="U68" s="6">
        <v>2.0</v>
      </c>
      <c r="V68" s="6">
        <v>4.0</v>
      </c>
      <c r="W68" s="6">
        <v>1.0</v>
      </c>
      <c r="X68" s="6">
        <v>2.0</v>
      </c>
      <c r="Y68" s="2" t="s">
        <v>730</v>
      </c>
      <c r="Z68" s="2" t="s">
        <v>731</v>
      </c>
      <c r="AA68" s="6">
        <v>4.0</v>
      </c>
      <c r="AB68" s="6">
        <v>3.0</v>
      </c>
      <c r="AC68" s="2" t="s">
        <v>732</v>
      </c>
      <c r="AD68" s="6">
        <v>1.0</v>
      </c>
      <c r="AE68" s="6">
        <v>5.0</v>
      </c>
      <c r="AF68" s="6">
        <v>2.0</v>
      </c>
      <c r="AG68" s="6">
        <v>4.0</v>
      </c>
      <c r="AH68" s="6">
        <v>3.0</v>
      </c>
      <c r="AI68" s="2" t="s">
        <v>733</v>
      </c>
      <c r="AJ68" s="7" t="s">
        <v>734</v>
      </c>
      <c r="AK68" s="6">
        <v>5.0</v>
      </c>
      <c r="AL68" s="6">
        <v>2.0</v>
      </c>
      <c r="AM68" s="6">
        <v>3.0</v>
      </c>
      <c r="AN68" s="6">
        <v>5.0</v>
      </c>
      <c r="AO68" s="6">
        <v>1.0</v>
      </c>
      <c r="AP68" s="6">
        <v>2.0</v>
      </c>
      <c r="AQ68" s="2" t="s">
        <v>735</v>
      </c>
      <c r="AR68" s="6">
        <v>2.0</v>
      </c>
      <c r="AS68" s="2" t="s">
        <v>736</v>
      </c>
      <c r="AT68" s="6">
        <v>4.0</v>
      </c>
      <c r="AU68" s="6">
        <v>1.0</v>
      </c>
      <c r="AV68" s="6">
        <v>1.0</v>
      </c>
      <c r="AW68" s="6">
        <v>2.0</v>
      </c>
      <c r="AX68" s="6">
        <v>3.0</v>
      </c>
      <c r="AY68" s="6">
        <v>4.0</v>
      </c>
      <c r="AZ68" s="6">
        <v>2.0</v>
      </c>
      <c r="BA68" s="6">
        <v>1.0</v>
      </c>
      <c r="BB68" s="6">
        <v>3.0</v>
      </c>
      <c r="BC68" s="6">
        <v>940.0</v>
      </c>
      <c r="BD68" s="6">
        <v>500.0</v>
      </c>
      <c r="BE68" s="2" t="s">
        <v>543</v>
      </c>
      <c r="BF68" s="6">
        <v>5.0</v>
      </c>
      <c r="BG68" s="6">
        <v>1.0</v>
      </c>
      <c r="BH68" s="6">
        <v>760.0</v>
      </c>
      <c r="BI68" s="6">
        <v>140.0</v>
      </c>
    </row>
    <row r="69">
      <c r="A69" s="6">
        <v>66.0</v>
      </c>
      <c r="B69" s="1">
        <v>3.2</v>
      </c>
      <c r="C69" s="6">
        <v>1.0</v>
      </c>
      <c r="D69" s="6">
        <v>1.0</v>
      </c>
      <c r="E69" s="6">
        <v>610.0</v>
      </c>
      <c r="F69" s="6">
        <v>2.0</v>
      </c>
      <c r="G69" s="6">
        <v>315.0</v>
      </c>
      <c r="H69" s="6">
        <v>2.0</v>
      </c>
      <c r="I69" s="2" t="s">
        <v>681</v>
      </c>
      <c r="J69" s="2" t="s">
        <v>108</v>
      </c>
      <c r="K69" s="6">
        <v>2.0</v>
      </c>
      <c r="L69" s="6">
        <v>2.0</v>
      </c>
      <c r="M69" s="6">
        <v>2.0</v>
      </c>
      <c r="N69" s="2" t="s">
        <v>737</v>
      </c>
      <c r="O69" s="6">
        <v>2.0</v>
      </c>
      <c r="P69" s="6">
        <v>1.0</v>
      </c>
      <c r="Q69" s="2" t="s">
        <v>738</v>
      </c>
      <c r="R69" s="6">
        <v>1.0</v>
      </c>
      <c r="S69" s="6">
        <v>11.0</v>
      </c>
      <c r="T69" s="6">
        <v>3.0</v>
      </c>
      <c r="U69" s="6">
        <v>3.0</v>
      </c>
      <c r="V69" s="6">
        <v>3.0</v>
      </c>
      <c r="W69" s="6">
        <v>2.0</v>
      </c>
      <c r="X69" s="6">
        <v>5.0</v>
      </c>
      <c r="Y69" s="2" t="s">
        <v>369</v>
      </c>
      <c r="Z69" s="2" t="s">
        <v>90</v>
      </c>
      <c r="AA69" s="6">
        <v>1.0</v>
      </c>
      <c r="AB69" s="6">
        <v>3.0</v>
      </c>
      <c r="AC69" s="2" t="s">
        <v>739</v>
      </c>
      <c r="AD69" s="6">
        <v>1.0</v>
      </c>
      <c r="AE69" s="6">
        <v>3.0</v>
      </c>
      <c r="AF69" s="6">
        <v>2.0</v>
      </c>
      <c r="AG69" s="6">
        <v>3.0</v>
      </c>
      <c r="AH69" s="6">
        <v>3.0</v>
      </c>
      <c r="AI69" s="2" t="s">
        <v>740</v>
      </c>
      <c r="AJ69" s="7" t="s">
        <v>741</v>
      </c>
      <c r="AK69" s="6">
        <v>6.0</v>
      </c>
      <c r="AL69" s="6">
        <v>6.0</v>
      </c>
      <c r="AM69" s="6">
        <v>1.0</v>
      </c>
      <c r="AN69" s="6">
        <v>5.0</v>
      </c>
      <c r="AO69" s="6">
        <v>3.0</v>
      </c>
      <c r="AP69" s="6">
        <v>2.0</v>
      </c>
      <c r="AQ69" s="2" t="s">
        <v>742</v>
      </c>
      <c r="AR69" s="6" t="s">
        <v>74</v>
      </c>
      <c r="AS69" s="2" t="s">
        <v>743</v>
      </c>
      <c r="AT69" s="6">
        <v>1.0</v>
      </c>
      <c r="AU69" s="6">
        <v>1.0</v>
      </c>
      <c r="AV69" s="6">
        <v>2.0</v>
      </c>
      <c r="AW69" s="6">
        <v>5.0</v>
      </c>
      <c r="AX69" s="6">
        <v>1.0</v>
      </c>
      <c r="AY69" s="6">
        <v>2.0</v>
      </c>
      <c r="AZ69" s="6">
        <v>1.0</v>
      </c>
      <c r="BA69" s="6">
        <v>2.0</v>
      </c>
      <c r="BB69" s="6">
        <v>4.0</v>
      </c>
      <c r="BC69" s="6">
        <v>725.0</v>
      </c>
      <c r="BD69" s="6">
        <v>500.0</v>
      </c>
      <c r="BE69" s="2" t="s">
        <v>72</v>
      </c>
      <c r="BF69" s="6">
        <v>3.0</v>
      </c>
      <c r="BG69" s="6">
        <v>2.0</v>
      </c>
      <c r="BH69" s="6">
        <v>900.0</v>
      </c>
      <c r="BI69" s="6">
        <v>112.0</v>
      </c>
    </row>
    <row r="70">
      <c r="A70" s="6">
        <v>67.0</v>
      </c>
      <c r="B70" s="1">
        <v>3.0</v>
      </c>
      <c r="C70" s="6">
        <v>1.0</v>
      </c>
      <c r="D70" s="6">
        <v>1.0</v>
      </c>
      <c r="E70" s="6">
        <v>720.0</v>
      </c>
      <c r="F70" s="6">
        <v>3.0</v>
      </c>
      <c r="G70" s="6">
        <v>420.0</v>
      </c>
      <c r="H70" s="6">
        <v>1.0</v>
      </c>
      <c r="I70" s="2" t="s">
        <v>744</v>
      </c>
      <c r="J70" s="2" t="s">
        <v>717</v>
      </c>
      <c r="K70" s="6">
        <v>3.0</v>
      </c>
      <c r="L70" s="6">
        <v>2.0</v>
      </c>
      <c r="M70" s="6">
        <v>1.0</v>
      </c>
      <c r="N70" s="2" t="s">
        <v>745</v>
      </c>
      <c r="O70" s="6">
        <v>1.0</v>
      </c>
      <c r="P70" s="6">
        <v>2.0</v>
      </c>
      <c r="Q70" s="2" t="s">
        <v>746</v>
      </c>
      <c r="R70" s="6">
        <v>1.0</v>
      </c>
      <c r="S70" s="6">
        <v>3.0</v>
      </c>
      <c r="T70" s="6">
        <v>2.0</v>
      </c>
      <c r="U70" s="6">
        <v>3.0</v>
      </c>
      <c r="V70" s="6">
        <v>3.0</v>
      </c>
      <c r="W70" s="6" t="s">
        <v>74</v>
      </c>
      <c r="X70" s="6">
        <v>2.0</v>
      </c>
      <c r="Y70" s="2" t="s">
        <v>111</v>
      </c>
      <c r="Z70" s="2" t="s">
        <v>597</v>
      </c>
      <c r="AA70" s="6">
        <v>5.0</v>
      </c>
      <c r="AB70" s="6">
        <v>1.0</v>
      </c>
      <c r="AC70" s="2" t="s">
        <v>681</v>
      </c>
      <c r="AD70" s="6">
        <v>1.0</v>
      </c>
      <c r="AE70" s="6">
        <v>5.0</v>
      </c>
      <c r="AF70" s="6">
        <v>1.0</v>
      </c>
      <c r="AG70" s="6">
        <v>4.0</v>
      </c>
      <c r="AH70" s="6">
        <v>3.0</v>
      </c>
      <c r="AI70" s="2" t="s">
        <v>747</v>
      </c>
      <c r="AJ70" s="7" t="s">
        <v>748</v>
      </c>
      <c r="AK70" s="6">
        <v>5.0</v>
      </c>
      <c r="AL70" s="6">
        <v>4.0</v>
      </c>
      <c r="AM70" s="6">
        <v>3.0</v>
      </c>
      <c r="AN70" s="6">
        <v>5.0</v>
      </c>
      <c r="AO70" s="6">
        <v>3.0</v>
      </c>
      <c r="AP70" s="6">
        <v>2.0</v>
      </c>
      <c r="AQ70" s="2" t="s">
        <v>749</v>
      </c>
      <c r="AR70" s="6">
        <v>4.0</v>
      </c>
      <c r="AS70" s="2" t="s">
        <v>750</v>
      </c>
      <c r="AT70" s="6">
        <v>4.0</v>
      </c>
      <c r="AU70" s="6">
        <v>1.0</v>
      </c>
      <c r="AV70" s="6">
        <v>1.0</v>
      </c>
      <c r="AW70" s="6">
        <v>3.0</v>
      </c>
      <c r="AX70" s="6">
        <v>3.0</v>
      </c>
      <c r="AY70" s="6">
        <v>2.0</v>
      </c>
      <c r="AZ70" s="6">
        <v>1.0</v>
      </c>
      <c r="BA70" s="6">
        <v>1.0</v>
      </c>
      <c r="BB70" s="6">
        <v>3.0</v>
      </c>
      <c r="BC70" s="6">
        <v>940.0</v>
      </c>
      <c r="BD70" s="6">
        <v>500.0</v>
      </c>
      <c r="BE70" s="2" t="s">
        <v>313</v>
      </c>
      <c r="BF70" s="6">
        <v>5.0</v>
      </c>
      <c r="BG70" s="6">
        <v>1.0</v>
      </c>
      <c r="BH70" s="6">
        <v>900.0</v>
      </c>
      <c r="BI70" s="6">
        <v>125.0</v>
      </c>
    </row>
    <row r="71">
      <c r="A71" s="6">
        <v>68.0</v>
      </c>
      <c r="B71" s="1">
        <v>3.6</v>
      </c>
      <c r="C71" s="6">
        <v>1.0</v>
      </c>
      <c r="D71" s="6">
        <v>1.0</v>
      </c>
      <c r="E71" s="6">
        <v>610.0</v>
      </c>
      <c r="F71" s="6">
        <v>2.0</v>
      </c>
      <c r="G71" s="6">
        <v>420.0</v>
      </c>
      <c r="H71" s="6">
        <v>1.0</v>
      </c>
      <c r="I71" s="2" t="s">
        <v>751</v>
      </c>
      <c r="J71" s="2" t="s">
        <v>108</v>
      </c>
      <c r="K71" s="6">
        <v>2.0</v>
      </c>
      <c r="L71" s="6">
        <v>4.0</v>
      </c>
      <c r="M71" s="6">
        <v>1.0</v>
      </c>
      <c r="N71" s="2" t="s">
        <v>752</v>
      </c>
      <c r="O71" s="6">
        <v>2.0</v>
      </c>
      <c r="P71" s="6">
        <v>2.0</v>
      </c>
      <c r="Q71" s="2" t="s">
        <v>753</v>
      </c>
      <c r="R71" s="6">
        <v>1.0</v>
      </c>
      <c r="S71" s="6">
        <v>3.0</v>
      </c>
      <c r="T71" s="6">
        <v>3.0</v>
      </c>
      <c r="U71" s="6">
        <v>2.0</v>
      </c>
      <c r="V71" s="6">
        <v>5.0</v>
      </c>
      <c r="W71" s="6">
        <v>2.0</v>
      </c>
      <c r="X71" s="6">
        <v>2.0</v>
      </c>
      <c r="Y71" s="2" t="s">
        <v>754</v>
      </c>
      <c r="Z71" s="2" t="s">
        <v>90</v>
      </c>
      <c r="AA71" s="6">
        <v>1.0</v>
      </c>
      <c r="AB71" s="6">
        <v>1.0</v>
      </c>
      <c r="AC71" s="2" t="s">
        <v>755</v>
      </c>
      <c r="AD71" s="6">
        <v>1.0</v>
      </c>
      <c r="AE71" s="6">
        <v>5.0</v>
      </c>
      <c r="AF71" s="6">
        <v>2.0</v>
      </c>
      <c r="AG71" s="6">
        <v>2.0</v>
      </c>
      <c r="AH71" s="6">
        <v>2.0</v>
      </c>
      <c r="AI71" s="2" t="s">
        <v>756</v>
      </c>
      <c r="AJ71" s="7" t="s">
        <v>757</v>
      </c>
      <c r="AK71" s="6">
        <v>7.0</v>
      </c>
      <c r="AL71" s="6">
        <v>5.0</v>
      </c>
      <c r="AM71" s="6">
        <v>2.0</v>
      </c>
      <c r="AN71" s="6">
        <v>4.0</v>
      </c>
      <c r="AO71" s="6">
        <v>2.0</v>
      </c>
      <c r="AP71" s="6">
        <v>2.0</v>
      </c>
      <c r="AQ71" s="2" t="s">
        <v>758</v>
      </c>
      <c r="AR71" s="6">
        <v>3.0</v>
      </c>
      <c r="AS71" s="2" t="s">
        <v>759</v>
      </c>
      <c r="AT71" s="6">
        <v>2.0</v>
      </c>
      <c r="AU71" s="6">
        <v>1.0</v>
      </c>
      <c r="AV71" s="6">
        <v>2.0</v>
      </c>
      <c r="AW71" s="6">
        <v>4.0</v>
      </c>
      <c r="AX71" s="6">
        <v>1.0</v>
      </c>
      <c r="AY71" s="6">
        <v>2.0</v>
      </c>
      <c r="AZ71" s="6">
        <v>1.0</v>
      </c>
      <c r="BA71" s="6">
        <v>1.0</v>
      </c>
      <c r="BB71" s="6">
        <v>2.0</v>
      </c>
      <c r="BC71" s="6">
        <v>940.0</v>
      </c>
      <c r="BD71" s="6">
        <v>690.0</v>
      </c>
      <c r="BE71" s="2" t="s">
        <v>760</v>
      </c>
      <c r="BF71" s="6">
        <v>5.0</v>
      </c>
      <c r="BG71" s="6">
        <v>2.0</v>
      </c>
      <c r="BH71" s="6">
        <v>1315.0</v>
      </c>
      <c r="BI71" s="6" t="s">
        <v>761</v>
      </c>
    </row>
    <row r="72">
      <c r="A72" s="6">
        <v>69.0</v>
      </c>
      <c r="B72" s="1">
        <v>3.2</v>
      </c>
      <c r="C72" s="6">
        <v>1.0</v>
      </c>
      <c r="D72" s="6">
        <v>1.0</v>
      </c>
      <c r="E72" s="6">
        <v>430.0</v>
      </c>
      <c r="F72" s="6">
        <v>3.0</v>
      </c>
      <c r="G72" s="6">
        <v>315.0</v>
      </c>
      <c r="H72" s="6">
        <v>1.0</v>
      </c>
      <c r="I72" s="2" t="s">
        <v>762</v>
      </c>
      <c r="J72" s="2" t="s">
        <v>763</v>
      </c>
      <c r="K72" s="6">
        <v>1.0</v>
      </c>
      <c r="L72" s="6">
        <v>3.0</v>
      </c>
      <c r="M72" s="6">
        <v>1.0</v>
      </c>
      <c r="N72" s="2" t="s">
        <v>764</v>
      </c>
      <c r="O72" s="6">
        <v>1.0</v>
      </c>
      <c r="P72" s="6">
        <v>2.0</v>
      </c>
      <c r="Q72" s="2" t="s">
        <v>765</v>
      </c>
      <c r="R72" s="6">
        <v>1.0</v>
      </c>
      <c r="S72" s="6">
        <v>3.0</v>
      </c>
      <c r="T72" s="6">
        <v>1.0</v>
      </c>
      <c r="U72" s="6">
        <v>3.0</v>
      </c>
      <c r="V72" s="6">
        <v>4.0</v>
      </c>
      <c r="W72" s="6">
        <v>1.0</v>
      </c>
      <c r="X72" s="6">
        <v>5.0</v>
      </c>
      <c r="Y72" s="2" t="s">
        <v>369</v>
      </c>
      <c r="Z72" s="2" t="s">
        <v>90</v>
      </c>
      <c r="AA72" s="6">
        <v>1.0</v>
      </c>
      <c r="AB72" s="6">
        <v>1.0</v>
      </c>
      <c r="AC72" s="2" t="s">
        <v>766</v>
      </c>
      <c r="AD72" s="6">
        <v>1.0</v>
      </c>
      <c r="AE72" s="6">
        <v>5.0</v>
      </c>
      <c r="AF72" s="6">
        <v>1.0</v>
      </c>
      <c r="AG72" s="6">
        <v>3.0</v>
      </c>
      <c r="AH72" s="6">
        <v>8.0</v>
      </c>
      <c r="AI72" s="2" t="s">
        <v>767</v>
      </c>
      <c r="AJ72" s="7" t="s">
        <v>768</v>
      </c>
      <c r="AK72" s="6">
        <v>3.0</v>
      </c>
      <c r="AL72" s="6">
        <v>6.0</v>
      </c>
      <c r="AM72" s="6">
        <v>2.0</v>
      </c>
      <c r="AN72" s="6">
        <v>5.0</v>
      </c>
      <c r="AO72" s="6">
        <v>8.0</v>
      </c>
      <c r="AP72" s="6">
        <v>2.0</v>
      </c>
      <c r="AQ72" s="2" t="s">
        <v>769</v>
      </c>
      <c r="AR72" s="6">
        <v>5.0</v>
      </c>
      <c r="AS72" s="2" t="s">
        <v>770</v>
      </c>
      <c r="AT72" s="6">
        <v>3.0</v>
      </c>
      <c r="AU72" s="6">
        <v>1.0</v>
      </c>
      <c r="AV72" s="6">
        <v>1.0</v>
      </c>
      <c r="AW72" s="6">
        <v>4.0</v>
      </c>
      <c r="AX72" s="6">
        <v>2.0</v>
      </c>
      <c r="AY72" s="6">
        <v>3.0</v>
      </c>
      <c r="AZ72" s="6">
        <v>1.0</v>
      </c>
      <c r="BA72" s="6">
        <v>1.0</v>
      </c>
      <c r="BB72" s="6">
        <v>4.0</v>
      </c>
      <c r="BC72" s="6">
        <v>725.0</v>
      </c>
      <c r="BD72" s="6">
        <v>500.0</v>
      </c>
      <c r="BE72" s="2" t="s">
        <v>153</v>
      </c>
      <c r="BF72" s="6">
        <v>5.0</v>
      </c>
      <c r="BG72" s="6">
        <v>2.0</v>
      </c>
      <c r="BH72" s="6">
        <v>760.0</v>
      </c>
      <c r="BI72" s="6">
        <v>145.0</v>
      </c>
    </row>
    <row r="73">
      <c r="A73" s="6">
        <v>70.0</v>
      </c>
      <c r="B73" s="1">
        <v>3.67</v>
      </c>
      <c r="C73" s="6">
        <v>1.0</v>
      </c>
      <c r="D73" s="6">
        <v>2.0</v>
      </c>
      <c r="E73" s="6">
        <v>720.0</v>
      </c>
      <c r="F73" s="6">
        <v>4.0</v>
      </c>
      <c r="G73" s="6">
        <v>420.0</v>
      </c>
      <c r="H73" s="6">
        <v>2.0</v>
      </c>
      <c r="I73" s="2" t="s">
        <v>771</v>
      </c>
      <c r="J73" s="2" t="s">
        <v>772</v>
      </c>
      <c r="K73" s="6">
        <v>2.0</v>
      </c>
      <c r="L73" s="6">
        <v>2.0</v>
      </c>
      <c r="M73" s="6" t="s">
        <v>74</v>
      </c>
      <c r="N73" s="2" t="s">
        <v>773</v>
      </c>
      <c r="O73" s="6">
        <v>2.0</v>
      </c>
      <c r="P73" s="6">
        <v>2.0</v>
      </c>
      <c r="Q73" s="2" t="s">
        <v>774</v>
      </c>
      <c r="R73" s="6">
        <v>1.0</v>
      </c>
      <c r="S73" s="6">
        <v>3.0</v>
      </c>
      <c r="T73" s="6">
        <v>2.0</v>
      </c>
      <c r="U73" s="6">
        <v>3.0</v>
      </c>
      <c r="V73" s="6">
        <v>2.0</v>
      </c>
      <c r="W73" s="6">
        <v>2.0</v>
      </c>
      <c r="X73" s="6">
        <v>4.0</v>
      </c>
      <c r="Y73" s="2" t="s">
        <v>775</v>
      </c>
      <c r="Z73" s="2" t="s">
        <v>90</v>
      </c>
      <c r="AA73" s="6">
        <v>1.0</v>
      </c>
      <c r="AB73" s="6">
        <v>1.0</v>
      </c>
      <c r="AC73" s="2" t="s">
        <v>776</v>
      </c>
      <c r="AD73" s="6">
        <v>1.0</v>
      </c>
      <c r="AE73" s="6">
        <v>3.0</v>
      </c>
      <c r="AF73" s="6">
        <v>3.0</v>
      </c>
      <c r="AG73" s="6">
        <v>1.0</v>
      </c>
      <c r="AH73" s="6">
        <v>3.0</v>
      </c>
      <c r="AI73" s="2" t="s">
        <v>777</v>
      </c>
      <c r="AJ73" s="7" t="s">
        <v>778</v>
      </c>
      <c r="AK73" s="6">
        <v>4.0</v>
      </c>
      <c r="AL73" s="6">
        <v>6.0</v>
      </c>
      <c r="AM73" s="6">
        <v>1.0</v>
      </c>
      <c r="AN73" s="6">
        <v>5.0</v>
      </c>
      <c r="AO73" s="6">
        <v>3.0</v>
      </c>
      <c r="AP73" s="6">
        <v>2.0</v>
      </c>
      <c r="AQ73" s="2" t="s">
        <v>779</v>
      </c>
      <c r="AR73" s="6">
        <v>4.0</v>
      </c>
      <c r="AS73" s="2" t="s">
        <v>464</v>
      </c>
      <c r="AT73" s="6">
        <v>4.0</v>
      </c>
      <c r="AU73" s="6">
        <v>2.0</v>
      </c>
      <c r="AV73" s="6">
        <v>1.0</v>
      </c>
      <c r="AW73" s="6">
        <v>3.0</v>
      </c>
      <c r="AX73" s="6">
        <v>1.0</v>
      </c>
      <c r="AY73" s="6">
        <v>3.0</v>
      </c>
      <c r="AZ73" s="6">
        <v>2.0</v>
      </c>
      <c r="BA73" s="6">
        <v>2.0</v>
      </c>
      <c r="BB73" s="6">
        <v>5.0</v>
      </c>
      <c r="BC73" s="6">
        <v>1165.0</v>
      </c>
      <c r="BD73" s="6">
        <v>690.0</v>
      </c>
      <c r="BE73" s="2" t="s">
        <v>72</v>
      </c>
      <c r="BF73" s="6">
        <v>5.0</v>
      </c>
      <c r="BG73" s="6">
        <v>1.0</v>
      </c>
      <c r="BH73" s="6">
        <v>1315.0</v>
      </c>
      <c r="BI73" s="6">
        <v>130.0</v>
      </c>
    </row>
    <row r="74">
      <c r="A74" s="6">
        <v>71.0</v>
      </c>
      <c r="B74" s="1">
        <v>3.73</v>
      </c>
      <c r="C74" s="6">
        <v>1.0</v>
      </c>
      <c r="D74" s="6">
        <v>1.0</v>
      </c>
      <c r="E74" s="6">
        <v>610.0</v>
      </c>
      <c r="F74" s="6">
        <v>3.0</v>
      </c>
      <c r="G74" s="6">
        <v>980.0</v>
      </c>
      <c r="H74" s="6">
        <v>2.0</v>
      </c>
      <c r="I74" s="2" t="s">
        <v>780</v>
      </c>
      <c r="J74" s="2" t="s">
        <v>781</v>
      </c>
      <c r="K74" s="6">
        <v>2.0</v>
      </c>
      <c r="L74" s="6">
        <v>3.0</v>
      </c>
      <c r="M74" s="6">
        <v>1.0</v>
      </c>
      <c r="N74" s="2" t="s">
        <v>782</v>
      </c>
      <c r="O74" s="6">
        <v>1.0</v>
      </c>
      <c r="P74" s="6">
        <v>1.0</v>
      </c>
      <c r="Q74" s="2" t="s">
        <v>783</v>
      </c>
      <c r="R74" s="6">
        <v>1.0</v>
      </c>
      <c r="S74" s="6">
        <v>8.0</v>
      </c>
      <c r="T74" s="6">
        <v>1.0</v>
      </c>
      <c r="U74" s="6">
        <v>2.0</v>
      </c>
      <c r="V74" s="6">
        <v>5.0</v>
      </c>
      <c r="W74" s="6">
        <v>2.0</v>
      </c>
      <c r="X74" s="6">
        <v>4.0</v>
      </c>
      <c r="Y74" s="2" t="s">
        <v>784</v>
      </c>
      <c r="Z74" s="2" t="s">
        <v>90</v>
      </c>
      <c r="AA74" s="6">
        <v>1.0</v>
      </c>
      <c r="AB74" s="6">
        <v>1.0</v>
      </c>
      <c r="AC74" s="2" t="s">
        <v>785</v>
      </c>
      <c r="AD74" s="6">
        <v>2.0</v>
      </c>
      <c r="AE74" s="6">
        <v>5.0</v>
      </c>
      <c r="AF74" s="6">
        <v>3.0</v>
      </c>
      <c r="AG74" s="6">
        <v>5.0</v>
      </c>
      <c r="AH74" s="6">
        <v>3.0</v>
      </c>
      <c r="AI74" s="2" t="s">
        <v>786</v>
      </c>
      <c r="AJ74" s="7" t="s">
        <v>787</v>
      </c>
      <c r="AK74" s="6">
        <v>1.0</v>
      </c>
      <c r="AL74" s="6">
        <v>3.0</v>
      </c>
      <c r="AM74" s="6">
        <v>5.0</v>
      </c>
      <c r="AN74" s="6">
        <v>5.0</v>
      </c>
      <c r="AO74" s="6">
        <v>2.0</v>
      </c>
      <c r="AP74" s="6">
        <v>2.0</v>
      </c>
      <c r="AQ74" s="2" t="s">
        <v>788</v>
      </c>
      <c r="AR74" s="6">
        <v>2.0</v>
      </c>
      <c r="AS74" s="2" t="s">
        <v>789</v>
      </c>
      <c r="AT74" s="6">
        <v>2.0</v>
      </c>
      <c r="AU74" s="6">
        <v>1.0</v>
      </c>
      <c r="AV74" s="6">
        <v>1.0</v>
      </c>
      <c r="AW74" s="6">
        <v>3.0</v>
      </c>
      <c r="AX74" s="6">
        <v>5.0</v>
      </c>
      <c r="AY74" s="6">
        <v>3.0</v>
      </c>
      <c r="AZ74" s="6">
        <v>1.0</v>
      </c>
      <c r="BA74" s="6">
        <v>1.0</v>
      </c>
      <c r="BB74" s="6">
        <v>5.0</v>
      </c>
      <c r="BC74" s="6">
        <v>1165.0</v>
      </c>
      <c r="BD74" s="6">
        <v>500.0</v>
      </c>
      <c r="BE74" s="2" t="s">
        <v>790</v>
      </c>
      <c r="BF74" s="6">
        <v>5.0</v>
      </c>
      <c r="BG74" s="6">
        <v>1.0</v>
      </c>
      <c r="BH74" s="6">
        <v>1315.0</v>
      </c>
      <c r="BI74" s="6">
        <v>140.0</v>
      </c>
    </row>
    <row r="75">
      <c r="A75" s="6">
        <v>72.0</v>
      </c>
      <c r="B75" s="1">
        <v>4.0</v>
      </c>
      <c r="C75" s="6">
        <v>1.0</v>
      </c>
      <c r="D75" s="6">
        <v>1.0</v>
      </c>
      <c r="E75" s="6">
        <v>720.0</v>
      </c>
      <c r="F75" s="6">
        <v>2.0</v>
      </c>
      <c r="G75" s="6">
        <v>420.0</v>
      </c>
      <c r="H75" s="6">
        <v>2.0</v>
      </c>
      <c r="I75" s="2" t="s">
        <v>791</v>
      </c>
      <c r="J75" s="2" t="s">
        <v>792</v>
      </c>
      <c r="K75" s="6">
        <v>2.0</v>
      </c>
      <c r="L75" s="6">
        <v>2.0</v>
      </c>
      <c r="M75" s="6">
        <v>1.0</v>
      </c>
      <c r="N75" s="2" t="s">
        <v>793</v>
      </c>
      <c r="O75" s="6">
        <v>1.0</v>
      </c>
      <c r="P75" s="6">
        <v>1.0</v>
      </c>
      <c r="Q75" s="2" t="s">
        <v>794</v>
      </c>
      <c r="R75" s="6">
        <v>1.0</v>
      </c>
      <c r="S75" s="6">
        <v>11.0</v>
      </c>
      <c r="T75" s="6">
        <v>1.0</v>
      </c>
      <c r="U75" s="6">
        <v>2.0</v>
      </c>
      <c r="V75" s="6">
        <v>5.0</v>
      </c>
      <c r="W75" s="6">
        <v>1.0</v>
      </c>
      <c r="X75" s="6">
        <v>2.0</v>
      </c>
      <c r="Y75" s="2" t="s">
        <v>795</v>
      </c>
      <c r="Z75" s="2" t="s">
        <v>90</v>
      </c>
      <c r="AA75" s="6">
        <v>1.0</v>
      </c>
      <c r="AB75" s="6">
        <v>1.0</v>
      </c>
      <c r="AC75" s="2" t="s">
        <v>341</v>
      </c>
      <c r="AD75" s="6">
        <v>2.0</v>
      </c>
      <c r="AE75" s="6">
        <v>5.0</v>
      </c>
      <c r="AF75" s="6">
        <v>3.0</v>
      </c>
      <c r="AG75" s="6">
        <v>3.0</v>
      </c>
      <c r="AH75" s="6">
        <v>5.0</v>
      </c>
      <c r="AI75" s="2" t="s">
        <v>796</v>
      </c>
      <c r="AJ75" s="7" t="s">
        <v>797</v>
      </c>
      <c r="AK75" s="6">
        <v>3.0</v>
      </c>
      <c r="AL75" s="6">
        <v>5.0</v>
      </c>
      <c r="AM75" s="6">
        <v>4.0</v>
      </c>
      <c r="AN75" s="6">
        <v>5.0</v>
      </c>
      <c r="AO75" s="6">
        <v>2.0</v>
      </c>
      <c r="AP75" s="6">
        <v>2.0</v>
      </c>
      <c r="AQ75" s="2" t="s">
        <v>798</v>
      </c>
      <c r="AR75" s="6">
        <v>4.0</v>
      </c>
      <c r="AS75" s="2" t="s">
        <v>799</v>
      </c>
      <c r="AT75" s="6">
        <v>4.0</v>
      </c>
      <c r="AU75" s="6">
        <v>1.0</v>
      </c>
      <c r="AV75" s="6">
        <v>1.0</v>
      </c>
      <c r="AW75" s="6">
        <v>6.0</v>
      </c>
      <c r="AX75" s="6">
        <v>3.0</v>
      </c>
      <c r="AY75" s="6">
        <v>4.0</v>
      </c>
      <c r="AZ75" s="6">
        <v>1.0</v>
      </c>
      <c r="BA75" s="6">
        <v>1.0</v>
      </c>
      <c r="BB75" s="6">
        <v>4.0</v>
      </c>
      <c r="BC75" s="6">
        <v>1165.0</v>
      </c>
      <c r="BD75" s="6">
        <v>690.0</v>
      </c>
      <c r="BE75" s="2" t="s">
        <v>129</v>
      </c>
      <c r="BF75" s="6">
        <v>5.0</v>
      </c>
      <c r="BG75" s="6">
        <v>1.0</v>
      </c>
      <c r="BH75" s="6">
        <v>1315.0</v>
      </c>
      <c r="BI75" s="6">
        <v>140.0</v>
      </c>
    </row>
    <row r="76">
      <c r="A76" s="6">
        <v>73.0</v>
      </c>
      <c r="B76" s="1">
        <v>3.1</v>
      </c>
      <c r="C76" s="6">
        <v>2.0</v>
      </c>
      <c r="D76" s="6">
        <v>2.0</v>
      </c>
      <c r="E76" s="6">
        <v>610.0</v>
      </c>
      <c r="F76" s="6">
        <v>3.0</v>
      </c>
      <c r="G76" s="6">
        <v>980.0</v>
      </c>
      <c r="H76" s="6">
        <v>2.0</v>
      </c>
      <c r="I76" s="2" t="s">
        <v>800</v>
      </c>
      <c r="J76" s="2" t="s">
        <v>801</v>
      </c>
      <c r="K76" s="6">
        <v>2.0</v>
      </c>
      <c r="L76" s="6">
        <v>3.0</v>
      </c>
      <c r="M76" s="6">
        <v>1.0</v>
      </c>
      <c r="N76" s="2" t="s">
        <v>802</v>
      </c>
      <c r="O76" s="6">
        <v>2.0</v>
      </c>
      <c r="P76" s="6">
        <v>2.0</v>
      </c>
      <c r="Q76" s="2" t="s">
        <v>803</v>
      </c>
      <c r="R76" s="6">
        <v>1.0</v>
      </c>
      <c r="S76" s="6">
        <v>3.0</v>
      </c>
      <c r="T76" s="6">
        <v>1.0</v>
      </c>
      <c r="U76" s="6">
        <v>2.0</v>
      </c>
      <c r="V76" s="6">
        <v>4.0</v>
      </c>
      <c r="W76" s="6">
        <v>2.0</v>
      </c>
      <c r="X76" s="6" t="s">
        <v>74</v>
      </c>
      <c r="Y76" s="2" t="s">
        <v>804</v>
      </c>
      <c r="Z76" s="2" t="s">
        <v>805</v>
      </c>
      <c r="AA76" s="6">
        <v>0.0</v>
      </c>
      <c r="AB76" s="6">
        <v>2.0</v>
      </c>
      <c r="AC76" s="2" t="s">
        <v>806</v>
      </c>
      <c r="AD76" s="6">
        <v>1.0</v>
      </c>
      <c r="AE76" s="6">
        <v>5.0</v>
      </c>
      <c r="AF76" s="6">
        <v>1.0</v>
      </c>
      <c r="AG76" s="6">
        <v>2.0</v>
      </c>
      <c r="AH76" s="6">
        <v>3.0</v>
      </c>
      <c r="AI76" s="2" t="s">
        <v>807</v>
      </c>
      <c r="AJ76" s="7" t="s">
        <v>808</v>
      </c>
      <c r="AK76" s="6">
        <v>7.0</v>
      </c>
      <c r="AL76" s="6">
        <v>5.0</v>
      </c>
      <c r="AM76" s="6">
        <v>3.0</v>
      </c>
      <c r="AN76" s="6">
        <v>5.0</v>
      </c>
      <c r="AO76" s="6">
        <v>2.0</v>
      </c>
      <c r="AP76" s="6">
        <v>1.0</v>
      </c>
      <c r="AQ76" s="2" t="s">
        <v>94</v>
      </c>
      <c r="AR76" s="6">
        <v>4.0</v>
      </c>
      <c r="AS76" s="2" t="s">
        <v>809</v>
      </c>
      <c r="AT76" s="6">
        <v>2.0</v>
      </c>
      <c r="AU76" s="6">
        <v>1.0</v>
      </c>
      <c r="AV76" s="6">
        <v>1.0</v>
      </c>
      <c r="AW76" s="6">
        <v>2.0</v>
      </c>
      <c r="AX76" s="6">
        <v>2.0</v>
      </c>
      <c r="AY76" s="6">
        <v>3.0</v>
      </c>
      <c r="AZ76" s="6">
        <v>1.0</v>
      </c>
      <c r="BA76" s="6">
        <v>2.0</v>
      </c>
      <c r="BB76" s="6">
        <v>3.0</v>
      </c>
      <c r="BC76" s="6">
        <v>1165.0</v>
      </c>
      <c r="BD76" s="6">
        <v>345.0</v>
      </c>
      <c r="BE76" s="2" t="s">
        <v>74</v>
      </c>
      <c r="BF76" s="6">
        <v>5.0</v>
      </c>
      <c r="BG76" s="6">
        <v>1.0</v>
      </c>
      <c r="BH76" s="6">
        <v>1315.0</v>
      </c>
      <c r="BI76" s="6">
        <v>140.0</v>
      </c>
    </row>
    <row r="77">
      <c r="A77" s="6">
        <v>74.0</v>
      </c>
      <c r="B77" s="1">
        <v>3.79</v>
      </c>
      <c r="C77" s="6">
        <v>2.0</v>
      </c>
      <c r="D77" s="6">
        <v>1.0</v>
      </c>
      <c r="E77" s="6">
        <v>720.0</v>
      </c>
      <c r="F77" s="6">
        <v>4.0</v>
      </c>
      <c r="G77" s="6">
        <v>420.0</v>
      </c>
      <c r="H77" s="6">
        <v>2.0</v>
      </c>
      <c r="I77" s="2" t="s">
        <v>810</v>
      </c>
      <c r="J77" s="2" t="s">
        <v>473</v>
      </c>
      <c r="K77" s="6">
        <v>2.0</v>
      </c>
      <c r="L77" s="6">
        <v>1.0</v>
      </c>
      <c r="M77" s="6">
        <v>1.0</v>
      </c>
      <c r="N77" s="2" t="s">
        <v>811</v>
      </c>
      <c r="O77" s="6">
        <v>2.0</v>
      </c>
      <c r="P77" s="6">
        <v>2.0</v>
      </c>
      <c r="Q77" s="2" t="s">
        <v>812</v>
      </c>
      <c r="R77" s="6">
        <v>2.0</v>
      </c>
      <c r="S77" s="6">
        <v>12.0</v>
      </c>
      <c r="T77" s="6">
        <v>4.0</v>
      </c>
      <c r="U77" s="6">
        <v>3.0</v>
      </c>
      <c r="V77" s="6">
        <v>3.0</v>
      </c>
      <c r="W77" s="6">
        <v>1.0</v>
      </c>
      <c r="X77" s="6">
        <v>4.0</v>
      </c>
      <c r="Y77" s="2" t="s">
        <v>813</v>
      </c>
      <c r="Z77" s="2" t="s">
        <v>296</v>
      </c>
      <c r="AA77" s="6">
        <v>2.0</v>
      </c>
      <c r="AB77" s="6">
        <v>1.0</v>
      </c>
      <c r="AC77" s="2" t="s">
        <v>233</v>
      </c>
      <c r="AD77" s="6">
        <v>1.0</v>
      </c>
      <c r="AE77" s="6">
        <v>3.0</v>
      </c>
      <c r="AF77" s="6">
        <v>2.0</v>
      </c>
      <c r="AG77" s="6">
        <v>3.0</v>
      </c>
      <c r="AH77" s="6">
        <v>1.0</v>
      </c>
      <c r="AI77" s="2" t="s">
        <v>814</v>
      </c>
      <c r="AJ77" s="7" t="s">
        <v>815</v>
      </c>
      <c r="AK77" s="6">
        <v>3.0</v>
      </c>
      <c r="AL77" s="6">
        <v>6.0</v>
      </c>
      <c r="AM77" s="6">
        <v>1.0</v>
      </c>
      <c r="AN77" s="6">
        <v>5.0</v>
      </c>
      <c r="AO77" s="6">
        <v>2.0</v>
      </c>
      <c r="AP77" s="6">
        <v>2.0</v>
      </c>
      <c r="AQ77" s="2" t="s">
        <v>816</v>
      </c>
      <c r="AR77" s="6">
        <v>2.0</v>
      </c>
      <c r="AS77" s="2" t="s">
        <v>817</v>
      </c>
      <c r="AT77" s="6">
        <v>5.0</v>
      </c>
      <c r="AU77" s="6">
        <v>3.0</v>
      </c>
      <c r="AV77" s="6">
        <v>1.0</v>
      </c>
      <c r="AW77" s="6">
        <v>3.0</v>
      </c>
      <c r="AX77" s="6">
        <v>1.0</v>
      </c>
      <c r="AY77" s="6">
        <v>3.0</v>
      </c>
      <c r="AZ77" s="6">
        <v>1.0</v>
      </c>
      <c r="BA77" s="6">
        <v>1.0</v>
      </c>
      <c r="BB77" s="6">
        <v>2.0</v>
      </c>
      <c r="BC77" s="6">
        <v>1165.0</v>
      </c>
      <c r="BD77" s="6">
        <v>850.0</v>
      </c>
      <c r="BE77" s="2" t="s">
        <v>818</v>
      </c>
      <c r="BF77" s="6">
        <v>4.0</v>
      </c>
      <c r="BG77" s="6">
        <v>1.0</v>
      </c>
      <c r="BH77" s="6">
        <v>1315.0</v>
      </c>
      <c r="BI77" s="6">
        <v>200.0</v>
      </c>
    </row>
    <row r="78">
      <c r="A78" s="6">
        <v>75.0</v>
      </c>
      <c r="B78" s="1">
        <v>2.71</v>
      </c>
      <c r="C78" s="6">
        <v>2.0</v>
      </c>
      <c r="D78" s="6">
        <v>2.0</v>
      </c>
      <c r="E78" s="6">
        <v>265.0</v>
      </c>
      <c r="F78" s="6">
        <v>2.0</v>
      </c>
      <c r="G78" s="6">
        <v>420.0</v>
      </c>
      <c r="H78" s="6">
        <v>1.0</v>
      </c>
      <c r="I78" s="2" t="s">
        <v>74</v>
      </c>
      <c r="J78" s="2" t="s">
        <v>74</v>
      </c>
      <c r="K78" s="6">
        <v>9.0</v>
      </c>
      <c r="L78" s="6">
        <v>2.0</v>
      </c>
      <c r="M78" s="6">
        <v>4.0</v>
      </c>
      <c r="N78" s="2" t="s">
        <v>74</v>
      </c>
      <c r="O78" s="6">
        <v>4.0</v>
      </c>
      <c r="P78" s="6">
        <v>2.0</v>
      </c>
      <c r="Q78" s="2" t="s">
        <v>621</v>
      </c>
      <c r="R78" s="6">
        <v>3.0</v>
      </c>
      <c r="S78" s="6">
        <v>4.0</v>
      </c>
      <c r="T78" s="6">
        <v>1.0</v>
      </c>
      <c r="U78" s="6">
        <v>3.0</v>
      </c>
      <c r="V78" s="6">
        <v>3.0</v>
      </c>
      <c r="W78" s="6">
        <v>2.0</v>
      </c>
      <c r="X78" s="6">
        <v>1.0</v>
      </c>
      <c r="Y78" s="2" t="s">
        <v>819</v>
      </c>
      <c r="Z78" s="2" t="s">
        <v>621</v>
      </c>
      <c r="AA78" s="6">
        <v>0.0</v>
      </c>
      <c r="AB78" s="6">
        <v>2.0</v>
      </c>
      <c r="AC78" s="2" t="s">
        <v>74</v>
      </c>
      <c r="AD78" s="6">
        <v>1.0</v>
      </c>
      <c r="AE78" s="6">
        <v>4.0</v>
      </c>
      <c r="AF78" s="6">
        <v>3.0</v>
      </c>
      <c r="AG78" s="6">
        <v>3.0</v>
      </c>
      <c r="AH78" s="6">
        <v>8.0</v>
      </c>
      <c r="AI78" s="2" t="s">
        <v>74</v>
      </c>
      <c r="AJ78" s="7" t="s">
        <v>74</v>
      </c>
      <c r="AK78" s="6">
        <v>8.0</v>
      </c>
      <c r="AL78" s="6">
        <v>3.0</v>
      </c>
      <c r="AM78" s="6">
        <v>3.0</v>
      </c>
      <c r="AN78" s="6">
        <v>3.0</v>
      </c>
      <c r="AO78" s="6">
        <v>10.0</v>
      </c>
      <c r="AP78" s="6">
        <v>4.0</v>
      </c>
      <c r="AQ78" s="2" t="s">
        <v>820</v>
      </c>
      <c r="AR78" s="6">
        <v>1.0</v>
      </c>
      <c r="AS78" s="2" t="s">
        <v>74</v>
      </c>
      <c r="AT78" s="6">
        <v>2.0</v>
      </c>
      <c r="AU78" s="6">
        <v>2.0</v>
      </c>
      <c r="AV78" s="6">
        <v>3.0</v>
      </c>
      <c r="AW78" s="6">
        <v>5.0</v>
      </c>
      <c r="AX78" s="6">
        <v>3.0</v>
      </c>
      <c r="AY78" s="6">
        <v>3.0</v>
      </c>
      <c r="AZ78" s="6">
        <v>1.0</v>
      </c>
      <c r="BA78" s="6">
        <v>2.0</v>
      </c>
      <c r="BB78" s="6">
        <v>3.0</v>
      </c>
      <c r="BC78" s="6">
        <v>580.0</v>
      </c>
      <c r="BD78" s="6">
        <v>345.0</v>
      </c>
      <c r="BE78" s="2" t="s">
        <v>74</v>
      </c>
      <c r="BF78" s="6">
        <v>4.0</v>
      </c>
      <c r="BG78" s="6">
        <v>2.0</v>
      </c>
      <c r="BH78" s="6">
        <v>760.0</v>
      </c>
      <c r="BI78" s="6" t="s">
        <v>74</v>
      </c>
    </row>
    <row r="79">
      <c r="A79" s="6">
        <v>76.0</v>
      </c>
      <c r="B79" s="1">
        <v>3.0</v>
      </c>
      <c r="C79" s="6">
        <v>1.0</v>
      </c>
      <c r="D79" s="6">
        <v>1.0</v>
      </c>
      <c r="E79" s="6">
        <v>610.0</v>
      </c>
      <c r="F79" s="6">
        <v>3.0</v>
      </c>
      <c r="G79" s="6">
        <v>420.0</v>
      </c>
      <c r="H79" s="6">
        <v>2.0</v>
      </c>
      <c r="I79" s="2" t="s">
        <v>821</v>
      </c>
      <c r="J79" s="2" t="s">
        <v>822</v>
      </c>
      <c r="K79" s="6">
        <v>3.0</v>
      </c>
      <c r="L79" s="6">
        <v>3.0</v>
      </c>
      <c r="M79" s="6">
        <v>1.0</v>
      </c>
      <c r="N79" s="2" t="s">
        <v>823</v>
      </c>
      <c r="O79" s="6">
        <v>1.0</v>
      </c>
      <c r="P79" s="6">
        <v>1.0</v>
      </c>
      <c r="Q79" s="2" t="s">
        <v>824</v>
      </c>
      <c r="R79" s="6">
        <v>1.0</v>
      </c>
      <c r="S79" s="6">
        <v>3.0</v>
      </c>
      <c r="T79" s="6">
        <v>2.0</v>
      </c>
      <c r="U79" s="6">
        <v>2.0</v>
      </c>
      <c r="V79" s="6">
        <v>5.0</v>
      </c>
      <c r="W79" s="6">
        <v>1.0</v>
      </c>
      <c r="X79" s="6">
        <v>4.0</v>
      </c>
      <c r="Y79" s="2" t="s">
        <v>825</v>
      </c>
      <c r="Z79" s="2" t="s">
        <v>90</v>
      </c>
      <c r="AA79" s="6">
        <v>1.0</v>
      </c>
      <c r="AB79" s="6">
        <v>1.0</v>
      </c>
      <c r="AC79" s="2" t="s">
        <v>826</v>
      </c>
      <c r="AD79" s="6">
        <v>1.0</v>
      </c>
      <c r="AE79" s="6">
        <v>5.0</v>
      </c>
      <c r="AF79" s="6">
        <v>1.0</v>
      </c>
      <c r="AG79" s="6">
        <v>3.0</v>
      </c>
      <c r="AH79" s="6">
        <v>6.0</v>
      </c>
      <c r="AI79" s="2" t="s">
        <v>827</v>
      </c>
      <c r="AJ79" s="7" t="s">
        <v>828</v>
      </c>
      <c r="AK79" s="6">
        <v>2.0</v>
      </c>
      <c r="AL79" s="6">
        <v>5.0</v>
      </c>
      <c r="AM79" s="6">
        <v>4.0</v>
      </c>
      <c r="AN79" s="6">
        <v>5.0</v>
      </c>
      <c r="AO79" s="6">
        <v>9.0</v>
      </c>
      <c r="AP79" s="6">
        <v>2.0</v>
      </c>
      <c r="AQ79" s="2" t="s">
        <v>829</v>
      </c>
      <c r="AR79" s="6">
        <v>4.0</v>
      </c>
      <c r="AS79" s="2" t="s">
        <v>830</v>
      </c>
      <c r="AT79" s="6">
        <v>4.0</v>
      </c>
      <c r="AU79" s="6">
        <v>1.0</v>
      </c>
      <c r="AV79" s="6">
        <v>2.0</v>
      </c>
      <c r="AW79" s="6">
        <v>4.0</v>
      </c>
      <c r="AX79" s="6">
        <v>3.0</v>
      </c>
      <c r="AY79" s="6">
        <v>3.0</v>
      </c>
      <c r="AZ79" s="6">
        <v>1.0</v>
      </c>
      <c r="BA79" s="6">
        <v>2.0</v>
      </c>
      <c r="BB79" s="6">
        <v>4.0</v>
      </c>
      <c r="BC79" s="6">
        <v>940.0</v>
      </c>
      <c r="BD79" s="6">
        <v>500.0</v>
      </c>
      <c r="BE79" s="2" t="s">
        <v>831</v>
      </c>
      <c r="BF79" s="6">
        <v>4.0</v>
      </c>
      <c r="BG79" s="6">
        <v>1.0</v>
      </c>
      <c r="BH79" s="6">
        <v>900.0</v>
      </c>
      <c r="BI79" s="6">
        <v>120.0</v>
      </c>
    </row>
    <row r="80">
      <c r="A80" s="6">
        <v>77.0</v>
      </c>
      <c r="B80" s="1">
        <v>3.7</v>
      </c>
      <c r="C80" s="6">
        <v>1.0</v>
      </c>
      <c r="D80" s="6">
        <v>2.0</v>
      </c>
      <c r="E80" s="6">
        <v>610.0</v>
      </c>
      <c r="F80" s="6">
        <v>3.0</v>
      </c>
      <c r="G80" s="6">
        <v>420.0</v>
      </c>
      <c r="H80" s="6">
        <v>1.0</v>
      </c>
      <c r="I80" s="2" t="s">
        <v>832</v>
      </c>
      <c r="J80" s="2" t="s">
        <v>833</v>
      </c>
      <c r="K80" s="6">
        <v>2.0</v>
      </c>
      <c r="L80" s="6">
        <v>2.0</v>
      </c>
      <c r="M80" s="6">
        <v>1.0</v>
      </c>
      <c r="N80" s="2" t="s">
        <v>834</v>
      </c>
      <c r="O80" s="6">
        <v>2.0</v>
      </c>
      <c r="P80" s="6">
        <v>2.0</v>
      </c>
      <c r="Q80" s="2" t="s">
        <v>835</v>
      </c>
      <c r="R80" s="6">
        <v>1.0</v>
      </c>
      <c r="S80" s="6">
        <v>3.0</v>
      </c>
      <c r="T80" s="6">
        <v>2.0</v>
      </c>
      <c r="U80" s="6">
        <v>2.0</v>
      </c>
      <c r="V80" s="6">
        <v>2.0</v>
      </c>
      <c r="W80" s="6">
        <v>2.0</v>
      </c>
      <c r="X80" s="6">
        <v>2.0</v>
      </c>
      <c r="Y80" s="2" t="s">
        <v>836</v>
      </c>
      <c r="Z80" s="2" t="s">
        <v>597</v>
      </c>
      <c r="AA80" s="6">
        <v>5.0</v>
      </c>
      <c r="AB80" s="6">
        <v>3.0</v>
      </c>
      <c r="AC80" s="2" t="s">
        <v>837</v>
      </c>
      <c r="AD80" s="6">
        <v>1.0</v>
      </c>
      <c r="AE80" s="6">
        <v>4.0</v>
      </c>
      <c r="AF80" s="6">
        <v>4.0</v>
      </c>
      <c r="AG80" s="6">
        <v>2.0</v>
      </c>
      <c r="AH80" s="6">
        <v>4.0</v>
      </c>
      <c r="AI80" s="2" t="s">
        <v>838</v>
      </c>
      <c r="AJ80" s="7" t="s">
        <v>839</v>
      </c>
      <c r="AK80" s="6">
        <v>3.0</v>
      </c>
      <c r="AL80" s="6">
        <v>3.0</v>
      </c>
      <c r="AM80" s="6">
        <v>1.0</v>
      </c>
      <c r="AN80" s="6">
        <v>5.0</v>
      </c>
      <c r="AO80" s="6">
        <v>4.0</v>
      </c>
      <c r="AP80" s="6">
        <v>1.0</v>
      </c>
      <c r="AQ80" s="2" t="s">
        <v>840</v>
      </c>
      <c r="AR80" s="6">
        <v>5.0</v>
      </c>
      <c r="AS80" s="2" t="s">
        <v>841</v>
      </c>
      <c r="AT80" s="6">
        <v>3.0</v>
      </c>
      <c r="AU80" s="6">
        <v>2.0</v>
      </c>
      <c r="AV80" s="6">
        <v>1.0</v>
      </c>
      <c r="AW80" s="6">
        <v>3.0</v>
      </c>
      <c r="AX80" s="6">
        <v>1.0</v>
      </c>
      <c r="AY80" s="6">
        <v>4.0</v>
      </c>
      <c r="AZ80" s="6">
        <v>2.0</v>
      </c>
      <c r="BA80" s="6">
        <v>1.0</v>
      </c>
      <c r="BB80" s="6">
        <v>1.0</v>
      </c>
      <c r="BC80" s="6">
        <v>1165.0</v>
      </c>
      <c r="BD80" s="6">
        <v>690.0</v>
      </c>
      <c r="BE80" s="2" t="s">
        <v>842</v>
      </c>
      <c r="BF80" s="6">
        <v>2.0</v>
      </c>
      <c r="BG80" s="6">
        <v>2.0</v>
      </c>
      <c r="BH80" s="6">
        <v>1315.0</v>
      </c>
      <c r="BI80" s="6">
        <v>150.0</v>
      </c>
    </row>
    <row r="81">
      <c r="A81" s="6">
        <v>78.0</v>
      </c>
      <c r="B81" s="1">
        <v>3.1</v>
      </c>
      <c r="C81" s="6">
        <v>2.0</v>
      </c>
      <c r="D81" s="6">
        <v>2.0</v>
      </c>
      <c r="E81" s="6">
        <v>265.0</v>
      </c>
      <c r="F81" s="6">
        <v>2.0</v>
      </c>
      <c r="G81" s="6">
        <v>420.0</v>
      </c>
      <c r="H81" s="6">
        <v>1.0</v>
      </c>
      <c r="I81" s="2" t="s">
        <v>843</v>
      </c>
      <c r="J81" s="2" t="s">
        <v>844</v>
      </c>
      <c r="K81" s="6">
        <v>2.0</v>
      </c>
      <c r="L81" s="6">
        <v>2.0</v>
      </c>
      <c r="M81" s="6">
        <v>1.0</v>
      </c>
      <c r="N81" s="2" t="s">
        <v>845</v>
      </c>
      <c r="O81" s="6">
        <v>2.0</v>
      </c>
      <c r="P81" s="6">
        <v>2.0</v>
      </c>
      <c r="Q81" s="2" t="s">
        <v>846</v>
      </c>
      <c r="R81" s="6">
        <v>2.0</v>
      </c>
      <c r="S81" s="6">
        <v>13.0</v>
      </c>
      <c r="T81" s="6">
        <v>2.0</v>
      </c>
      <c r="U81" s="6">
        <v>2.0</v>
      </c>
      <c r="V81" s="6">
        <v>1.0</v>
      </c>
      <c r="W81" s="6">
        <v>2.0</v>
      </c>
      <c r="X81" s="6">
        <v>2.0</v>
      </c>
      <c r="Y81" s="2" t="s">
        <v>836</v>
      </c>
      <c r="Z81" s="2" t="s">
        <v>597</v>
      </c>
      <c r="AA81" s="6">
        <v>5.0</v>
      </c>
      <c r="AB81" s="6">
        <v>2.0</v>
      </c>
      <c r="AC81" s="2" t="s">
        <v>847</v>
      </c>
      <c r="AD81" s="6">
        <v>1.0</v>
      </c>
      <c r="AE81" s="6">
        <v>3.0</v>
      </c>
      <c r="AF81" s="6">
        <v>4.0</v>
      </c>
      <c r="AG81" s="6">
        <v>1.0</v>
      </c>
      <c r="AH81" s="6">
        <v>4.0</v>
      </c>
      <c r="AI81" s="2" t="s">
        <v>848</v>
      </c>
      <c r="AJ81" s="7" t="s">
        <v>849</v>
      </c>
      <c r="AK81" s="6">
        <v>7.0</v>
      </c>
      <c r="AL81" s="6">
        <v>3.0</v>
      </c>
      <c r="AM81" s="6">
        <v>1.0</v>
      </c>
      <c r="AN81" s="6">
        <v>4.0</v>
      </c>
      <c r="AO81" s="6">
        <v>5.0</v>
      </c>
      <c r="AP81" s="6">
        <v>2.0</v>
      </c>
      <c r="AQ81" s="2" t="s">
        <v>850</v>
      </c>
      <c r="AR81" s="6">
        <v>5.0</v>
      </c>
      <c r="AS81" s="2" t="s">
        <v>851</v>
      </c>
      <c r="AT81" s="6">
        <v>1.0</v>
      </c>
      <c r="AU81" s="6">
        <v>1.0</v>
      </c>
      <c r="AV81" s="6">
        <v>1.0</v>
      </c>
      <c r="AW81" s="6">
        <v>3.0</v>
      </c>
      <c r="AX81" s="6">
        <v>1.0</v>
      </c>
      <c r="AY81" s="6">
        <v>3.0</v>
      </c>
      <c r="AZ81" s="6">
        <v>2.0</v>
      </c>
      <c r="BA81" s="6">
        <v>1.0</v>
      </c>
      <c r="BB81" s="6">
        <v>2.0</v>
      </c>
      <c r="BC81" s="6">
        <v>725.0</v>
      </c>
      <c r="BD81" s="6">
        <v>345.0</v>
      </c>
      <c r="BE81" s="2" t="s">
        <v>96</v>
      </c>
      <c r="BF81" s="6">
        <v>2.0</v>
      </c>
      <c r="BG81" s="6">
        <v>2.0</v>
      </c>
      <c r="BH81" s="6">
        <v>900.0</v>
      </c>
      <c r="BI81" s="6">
        <v>200.0</v>
      </c>
    </row>
    <row r="82">
      <c r="A82" s="6">
        <v>79.0</v>
      </c>
      <c r="B82" s="1">
        <v>3.0</v>
      </c>
      <c r="C82" s="6">
        <v>1.0</v>
      </c>
      <c r="D82" s="6">
        <v>1.0</v>
      </c>
      <c r="E82" s="6">
        <v>720.0</v>
      </c>
      <c r="F82" s="6">
        <v>3.0</v>
      </c>
      <c r="G82" s="6">
        <v>420.0</v>
      </c>
      <c r="H82" s="6">
        <v>2.0</v>
      </c>
      <c r="I82" s="2" t="s">
        <v>852</v>
      </c>
      <c r="J82" s="2" t="s">
        <v>143</v>
      </c>
      <c r="K82" s="6">
        <v>1.0</v>
      </c>
      <c r="L82" s="6">
        <v>2.0</v>
      </c>
      <c r="M82" s="6">
        <v>1.0</v>
      </c>
      <c r="N82" s="2" t="s">
        <v>853</v>
      </c>
      <c r="O82" s="6">
        <v>3.0</v>
      </c>
      <c r="P82" s="6">
        <v>1.0</v>
      </c>
      <c r="Q82" s="2" t="s">
        <v>854</v>
      </c>
      <c r="R82" s="6">
        <v>1.0</v>
      </c>
      <c r="S82" s="6">
        <v>2.0</v>
      </c>
      <c r="T82" s="6">
        <v>2.0</v>
      </c>
      <c r="U82" s="6">
        <v>2.0</v>
      </c>
      <c r="V82" s="6">
        <v>3.0</v>
      </c>
      <c r="W82" s="6">
        <v>1.0</v>
      </c>
      <c r="X82" s="6">
        <v>2.0</v>
      </c>
      <c r="Y82" s="2" t="s">
        <v>89</v>
      </c>
      <c r="Z82" s="2" t="s">
        <v>855</v>
      </c>
      <c r="AA82" s="6">
        <v>4.0</v>
      </c>
      <c r="AB82" s="6">
        <v>1.0</v>
      </c>
      <c r="AC82" s="2" t="s">
        <v>856</v>
      </c>
      <c r="AD82" s="6">
        <v>2.0</v>
      </c>
      <c r="AE82" s="6">
        <v>5.0</v>
      </c>
      <c r="AF82" s="6">
        <v>2.0</v>
      </c>
      <c r="AG82" s="6">
        <v>4.0</v>
      </c>
      <c r="AH82" s="6">
        <v>8.0</v>
      </c>
      <c r="AI82" s="2" t="s">
        <v>857</v>
      </c>
      <c r="AJ82" s="7" t="s">
        <v>858</v>
      </c>
      <c r="AK82" s="6">
        <v>3.0</v>
      </c>
      <c r="AL82" s="6">
        <v>5.0</v>
      </c>
      <c r="AM82" s="6">
        <v>3.0</v>
      </c>
      <c r="AN82" s="6">
        <v>4.0</v>
      </c>
      <c r="AO82" s="6">
        <v>8.0</v>
      </c>
      <c r="AP82" s="6">
        <v>2.0</v>
      </c>
      <c r="AQ82" s="2" t="s">
        <v>859</v>
      </c>
      <c r="AR82" s="6">
        <v>2.0</v>
      </c>
      <c r="AS82" s="2" t="s">
        <v>89</v>
      </c>
      <c r="AT82" s="6">
        <v>4.0</v>
      </c>
      <c r="AU82" s="6">
        <v>1.0</v>
      </c>
      <c r="AV82" s="6">
        <v>1.0</v>
      </c>
      <c r="AW82" s="6">
        <v>3.0</v>
      </c>
      <c r="AX82" s="6">
        <v>2.0</v>
      </c>
      <c r="AY82" s="6">
        <v>3.0</v>
      </c>
      <c r="AZ82" s="6">
        <v>1.0</v>
      </c>
      <c r="BA82" s="6">
        <v>1.0</v>
      </c>
      <c r="BB82" s="6">
        <v>3.0</v>
      </c>
      <c r="BC82" s="6">
        <v>580.0</v>
      </c>
      <c r="BD82" s="6">
        <v>345.0</v>
      </c>
      <c r="BE82" s="2" t="s">
        <v>860</v>
      </c>
      <c r="BF82" s="6">
        <v>4.0</v>
      </c>
      <c r="BG82" s="6">
        <v>1.0</v>
      </c>
      <c r="BH82" s="6">
        <v>1315.0</v>
      </c>
      <c r="BI82" s="6">
        <v>135.0</v>
      </c>
    </row>
    <row r="83">
      <c r="A83" s="6">
        <v>80.0</v>
      </c>
      <c r="B83" s="1">
        <v>3.9</v>
      </c>
      <c r="C83" s="6">
        <v>2.0</v>
      </c>
      <c r="D83" s="6">
        <v>1.0</v>
      </c>
      <c r="E83" s="6">
        <v>720.0</v>
      </c>
      <c r="F83" s="6">
        <v>3.0</v>
      </c>
      <c r="G83" s="6">
        <v>420.0</v>
      </c>
      <c r="H83" s="6">
        <v>2.0</v>
      </c>
      <c r="I83" s="2" t="s">
        <v>861</v>
      </c>
      <c r="J83" s="2" t="s">
        <v>108</v>
      </c>
      <c r="K83" s="6">
        <v>2.0</v>
      </c>
      <c r="L83" s="6">
        <v>5.0</v>
      </c>
      <c r="M83" s="6">
        <v>1.0</v>
      </c>
      <c r="N83" s="2" t="s">
        <v>862</v>
      </c>
      <c r="O83" s="6">
        <v>2.0</v>
      </c>
      <c r="P83" s="6">
        <v>2.0</v>
      </c>
      <c r="Q83" s="2" t="s">
        <v>863</v>
      </c>
      <c r="R83" s="6">
        <v>1.0</v>
      </c>
      <c r="S83" s="6">
        <v>7.0</v>
      </c>
      <c r="T83" s="6">
        <v>1.0</v>
      </c>
      <c r="U83" s="6">
        <v>3.0</v>
      </c>
      <c r="V83" s="6">
        <v>5.0</v>
      </c>
      <c r="W83" s="6">
        <v>1.0</v>
      </c>
      <c r="X83" s="6">
        <v>3.0</v>
      </c>
      <c r="Y83" s="2" t="s">
        <v>864</v>
      </c>
      <c r="Z83" s="2" t="s">
        <v>211</v>
      </c>
      <c r="AA83" s="6">
        <v>4.0</v>
      </c>
      <c r="AB83" s="6">
        <v>1.0</v>
      </c>
      <c r="AC83" s="2" t="s">
        <v>865</v>
      </c>
      <c r="AD83" s="6">
        <v>1.0</v>
      </c>
      <c r="AE83" s="6">
        <v>5.0</v>
      </c>
      <c r="AF83" s="6">
        <v>1.0</v>
      </c>
      <c r="AG83" s="6">
        <v>5.0</v>
      </c>
      <c r="AH83" s="6">
        <v>1.0</v>
      </c>
      <c r="AI83" s="2" t="s">
        <v>866</v>
      </c>
      <c r="AJ83" s="7" t="s">
        <v>867</v>
      </c>
      <c r="AK83" s="6">
        <v>8.0</v>
      </c>
      <c r="AL83" s="6">
        <v>6.0</v>
      </c>
      <c r="AM83" s="6">
        <v>4.0</v>
      </c>
      <c r="AN83" s="6">
        <v>5.0</v>
      </c>
      <c r="AO83" s="6">
        <v>3.0</v>
      </c>
      <c r="AP83" s="6">
        <v>1.0</v>
      </c>
      <c r="AQ83" s="2" t="s">
        <v>868</v>
      </c>
      <c r="AR83" s="6">
        <v>2.0</v>
      </c>
      <c r="AS83" s="2" t="s">
        <v>72</v>
      </c>
      <c r="AT83" s="6">
        <v>4.0</v>
      </c>
      <c r="AU83" s="6">
        <v>1.0</v>
      </c>
      <c r="AV83" s="6">
        <v>1.0</v>
      </c>
      <c r="AW83" s="6">
        <v>3.0</v>
      </c>
      <c r="AX83" s="6">
        <v>4.0</v>
      </c>
      <c r="AY83" s="6">
        <v>2.0</v>
      </c>
      <c r="AZ83" s="6">
        <v>1.0</v>
      </c>
      <c r="BA83" s="6">
        <v>1.0</v>
      </c>
      <c r="BB83" s="6">
        <v>5.0</v>
      </c>
      <c r="BC83" s="6">
        <v>1165.0</v>
      </c>
      <c r="BD83" s="6">
        <v>850.0</v>
      </c>
      <c r="BE83" s="2" t="s">
        <v>869</v>
      </c>
      <c r="BF83" s="6">
        <v>4.0</v>
      </c>
      <c r="BG83" s="6">
        <v>2.0</v>
      </c>
      <c r="BH83" s="6">
        <v>1315.0</v>
      </c>
      <c r="BI83" s="6">
        <v>145.0</v>
      </c>
    </row>
    <row r="84">
      <c r="A84" s="6">
        <v>81.0</v>
      </c>
      <c r="B84" s="1">
        <v>3.4</v>
      </c>
      <c r="C84" s="6">
        <v>1.0</v>
      </c>
      <c r="D84" s="6">
        <v>1.0</v>
      </c>
      <c r="E84" s="6">
        <v>430.0</v>
      </c>
      <c r="F84" s="6">
        <v>2.0</v>
      </c>
      <c r="G84" s="6">
        <v>420.0</v>
      </c>
      <c r="H84" s="6">
        <v>2.0</v>
      </c>
      <c r="I84" s="2" t="s">
        <v>870</v>
      </c>
      <c r="J84" s="2" t="s">
        <v>871</v>
      </c>
      <c r="K84" s="6">
        <v>7.0</v>
      </c>
      <c r="L84" s="6">
        <v>3.0</v>
      </c>
      <c r="M84" s="6">
        <v>1.0</v>
      </c>
      <c r="N84" s="2" t="s">
        <v>872</v>
      </c>
      <c r="O84" s="6">
        <v>2.0</v>
      </c>
      <c r="P84" s="6">
        <v>2.0</v>
      </c>
      <c r="Q84" s="2" t="s">
        <v>873</v>
      </c>
      <c r="R84" s="6">
        <v>1.0</v>
      </c>
      <c r="S84" s="6">
        <v>3.0</v>
      </c>
      <c r="T84" s="6">
        <v>3.0</v>
      </c>
      <c r="U84" s="6">
        <v>2.0</v>
      </c>
      <c r="V84" s="6">
        <v>4.0</v>
      </c>
      <c r="W84" s="6">
        <v>2.0</v>
      </c>
      <c r="X84" s="6">
        <v>2.0</v>
      </c>
      <c r="Y84" s="2" t="s">
        <v>804</v>
      </c>
      <c r="Z84" s="2" t="s">
        <v>90</v>
      </c>
      <c r="AA84" s="6">
        <v>1.0</v>
      </c>
      <c r="AB84" s="6">
        <v>3.0</v>
      </c>
      <c r="AC84" s="2" t="s">
        <v>874</v>
      </c>
      <c r="AD84" s="6">
        <v>1.0</v>
      </c>
      <c r="AE84" s="6">
        <v>3.0</v>
      </c>
      <c r="AF84" s="6">
        <v>1.0</v>
      </c>
      <c r="AG84" s="6">
        <v>3.0</v>
      </c>
      <c r="AH84" s="6">
        <v>4.0</v>
      </c>
      <c r="AI84" s="2" t="s">
        <v>875</v>
      </c>
      <c r="AJ84" s="7" t="s">
        <v>876</v>
      </c>
      <c r="AK84" s="6">
        <v>2.0</v>
      </c>
      <c r="AL84" s="6">
        <v>4.0</v>
      </c>
      <c r="AM84" s="6">
        <v>3.0</v>
      </c>
      <c r="AN84" s="6">
        <v>5.0</v>
      </c>
      <c r="AO84" s="6">
        <v>1.0</v>
      </c>
      <c r="AP84" s="6">
        <v>1.0</v>
      </c>
      <c r="AQ84" s="2" t="s">
        <v>877</v>
      </c>
      <c r="AR84" s="6">
        <v>4.0</v>
      </c>
      <c r="AS84" s="2" t="s">
        <v>878</v>
      </c>
      <c r="AT84" s="6">
        <v>2.0</v>
      </c>
      <c r="AU84" s="6">
        <v>1.0</v>
      </c>
      <c r="AV84" s="6">
        <v>1.0</v>
      </c>
      <c r="AW84" s="6">
        <v>3.0</v>
      </c>
      <c r="AX84" s="6">
        <v>3.0</v>
      </c>
      <c r="AY84" s="6">
        <v>3.0</v>
      </c>
      <c r="AZ84" s="6">
        <v>1.0</v>
      </c>
      <c r="BA84" s="6">
        <v>2.0</v>
      </c>
      <c r="BB84" s="6">
        <v>4.0</v>
      </c>
      <c r="BC84" s="6">
        <v>1165.0</v>
      </c>
      <c r="BD84" s="6">
        <v>500.0</v>
      </c>
      <c r="BE84" s="2" t="s">
        <v>74</v>
      </c>
      <c r="BF84" s="6">
        <v>2.0</v>
      </c>
      <c r="BG84" s="6">
        <v>1.0</v>
      </c>
      <c r="BH84" s="6">
        <v>900.0</v>
      </c>
      <c r="BI84" s="6">
        <v>130.0</v>
      </c>
    </row>
    <row r="85">
      <c r="A85" s="6">
        <v>82.0</v>
      </c>
      <c r="B85" s="1">
        <v>3.5</v>
      </c>
      <c r="C85" s="6">
        <v>1.0</v>
      </c>
      <c r="D85" s="6">
        <v>2.0</v>
      </c>
      <c r="E85" s="6">
        <v>610.0</v>
      </c>
      <c r="F85" s="6">
        <v>3.0</v>
      </c>
      <c r="G85" s="6">
        <v>420.0</v>
      </c>
      <c r="H85" s="6">
        <v>1.0</v>
      </c>
      <c r="I85" s="2" t="s">
        <v>879</v>
      </c>
      <c r="J85" s="2" t="s">
        <v>619</v>
      </c>
      <c r="K85" s="6">
        <v>2.0</v>
      </c>
      <c r="L85" s="6">
        <v>3.0</v>
      </c>
      <c r="M85" s="6">
        <v>1.0</v>
      </c>
      <c r="N85" s="2" t="s">
        <v>880</v>
      </c>
      <c r="O85" s="6">
        <v>2.0</v>
      </c>
      <c r="P85" s="6">
        <v>2.0</v>
      </c>
      <c r="Q85" s="2" t="s">
        <v>881</v>
      </c>
      <c r="R85" s="6">
        <v>1.0</v>
      </c>
      <c r="S85" s="6">
        <v>3.0</v>
      </c>
      <c r="T85" s="6">
        <v>3.0</v>
      </c>
      <c r="U85" s="6">
        <v>3.0</v>
      </c>
      <c r="V85" s="6">
        <v>4.0</v>
      </c>
      <c r="W85" s="6">
        <v>1.0</v>
      </c>
      <c r="X85" s="6">
        <v>4.0</v>
      </c>
      <c r="Y85" s="2" t="s">
        <v>123</v>
      </c>
      <c r="Z85" s="2" t="s">
        <v>90</v>
      </c>
      <c r="AA85" s="6">
        <v>1.0</v>
      </c>
      <c r="AB85" s="6">
        <v>1.0</v>
      </c>
      <c r="AC85" s="2" t="s">
        <v>882</v>
      </c>
      <c r="AD85" s="6">
        <v>1.0</v>
      </c>
      <c r="AE85" s="6">
        <v>4.0</v>
      </c>
      <c r="AF85" s="6">
        <v>4.0</v>
      </c>
      <c r="AG85" s="6">
        <v>4.0</v>
      </c>
      <c r="AH85" s="6">
        <v>2.0</v>
      </c>
      <c r="AI85" s="2" t="s">
        <v>883</v>
      </c>
      <c r="AJ85" s="7" t="s">
        <v>884</v>
      </c>
      <c r="AK85" s="6">
        <v>3.0</v>
      </c>
      <c r="AL85" s="6">
        <v>4.0</v>
      </c>
      <c r="AM85" s="6">
        <v>4.0</v>
      </c>
      <c r="AN85" s="6">
        <v>5.0</v>
      </c>
      <c r="AO85" s="6">
        <v>2.0</v>
      </c>
      <c r="AP85" s="6">
        <v>2.0</v>
      </c>
      <c r="AQ85" s="2" t="s">
        <v>885</v>
      </c>
      <c r="AR85" s="6">
        <v>4.0</v>
      </c>
      <c r="AS85" s="2" t="s">
        <v>542</v>
      </c>
      <c r="AT85" s="6">
        <v>2.0</v>
      </c>
      <c r="AU85" s="6">
        <v>1.0</v>
      </c>
      <c r="AV85" s="6">
        <v>3.0</v>
      </c>
      <c r="AW85" s="6">
        <v>5.0</v>
      </c>
      <c r="AX85" s="6">
        <v>4.0</v>
      </c>
      <c r="AY85" s="6">
        <v>4.0</v>
      </c>
      <c r="AZ85" s="6">
        <v>2.0</v>
      </c>
      <c r="BA85" s="6">
        <v>1.0</v>
      </c>
      <c r="BB85" s="6">
        <v>4.0</v>
      </c>
      <c r="BC85" s="6">
        <v>725.0</v>
      </c>
      <c r="BD85" s="6">
        <v>500.0</v>
      </c>
      <c r="BE85" s="2" t="s">
        <v>886</v>
      </c>
      <c r="BF85" s="6">
        <v>2.0</v>
      </c>
      <c r="BG85" s="6">
        <v>2.0</v>
      </c>
      <c r="BH85" s="6">
        <v>900.0</v>
      </c>
      <c r="BI85" s="6">
        <v>190.0</v>
      </c>
    </row>
    <row r="86">
      <c r="A86" s="6">
        <v>83.0</v>
      </c>
      <c r="B86" s="1">
        <v>3.7</v>
      </c>
      <c r="C86" s="6">
        <v>1.0</v>
      </c>
      <c r="D86" s="6">
        <v>1.0</v>
      </c>
      <c r="E86" s="6">
        <v>265.0</v>
      </c>
      <c r="F86" s="6">
        <v>2.0</v>
      </c>
      <c r="G86" s="6">
        <v>315.0</v>
      </c>
      <c r="H86" s="6">
        <v>2.0</v>
      </c>
      <c r="I86" s="2" t="s">
        <v>887</v>
      </c>
      <c r="J86" s="2" t="s">
        <v>108</v>
      </c>
      <c r="K86" s="6">
        <v>2.0</v>
      </c>
      <c r="L86" s="6"/>
      <c r="M86" s="6">
        <v>1.0</v>
      </c>
      <c r="N86" s="2" t="s">
        <v>888</v>
      </c>
      <c r="O86" s="6">
        <v>4.0</v>
      </c>
      <c r="P86" s="6">
        <v>2.0</v>
      </c>
      <c r="Q86" s="2" t="s">
        <v>889</v>
      </c>
      <c r="R86" s="6">
        <v>1.0</v>
      </c>
      <c r="S86" s="6">
        <v>3.0</v>
      </c>
      <c r="T86" s="6">
        <v>5.0</v>
      </c>
      <c r="U86" s="6">
        <v>3.0</v>
      </c>
      <c r="V86" s="6">
        <v>4.0</v>
      </c>
      <c r="W86" s="6">
        <v>1.0</v>
      </c>
      <c r="X86" s="6">
        <v>4.0</v>
      </c>
      <c r="Y86" s="2" t="s">
        <v>890</v>
      </c>
      <c r="Z86" s="2" t="s">
        <v>90</v>
      </c>
      <c r="AA86" s="6">
        <v>1.0</v>
      </c>
      <c r="AB86" s="6">
        <v>1.0</v>
      </c>
      <c r="AC86" s="2" t="s">
        <v>891</v>
      </c>
      <c r="AD86" s="6">
        <v>1.0</v>
      </c>
      <c r="AE86" s="6">
        <v>3.0</v>
      </c>
      <c r="AF86" s="6">
        <v>3.0</v>
      </c>
      <c r="AG86" s="6">
        <v>3.0</v>
      </c>
      <c r="AH86" s="6">
        <v>8.0</v>
      </c>
      <c r="AI86" s="2" t="s">
        <v>892</v>
      </c>
      <c r="AJ86" s="7" t="s">
        <v>893</v>
      </c>
      <c r="AK86" s="6">
        <v>2.0</v>
      </c>
      <c r="AL86" s="6">
        <v>3.0</v>
      </c>
      <c r="AM86" s="6">
        <v>3.0</v>
      </c>
      <c r="AN86" s="6">
        <v>5.0</v>
      </c>
      <c r="AO86" s="6">
        <v>7.0</v>
      </c>
      <c r="AP86" s="6">
        <v>1.0</v>
      </c>
      <c r="AQ86" s="2" t="s">
        <v>894</v>
      </c>
      <c r="AR86" s="6">
        <v>4.0</v>
      </c>
      <c r="AS86" s="2" t="s">
        <v>895</v>
      </c>
      <c r="AT86" s="6">
        <v>3.0</v>
      </c>
      <c r="AU86" s="6">
        <v>1.0</v>
      </c>
      <c r="AV86" s="6">
        <v>2.0</v>
      </c>
      <c r="AW86" s="6">
        <v>3.0</v>
      </c>
      <c r="AX86" s="6">
        <v>3.0</v>
      </c>
      <c r="AY86" s="6">
        <v>3.0</v>
      </c>
      <c r="AZ86" s="6">
        <v>1.0</v>
      </c>
      <c r="BA86" s="6">
        <v>1.0</v>
      </c>
      <c r="BB86" s="6">
        <v>3.0</v>
      </c>
      <c r="BC86" s="6">
        <v>580.0</v>
      </c>
      <c r="BD86" s="6">
        <v>345.0</v>
      </c>
      <c r="BE86" s="2" t="s">
        <v>501</v>
      </c>
      <c r="BF86" s="6">
        <v>3.0</v>
      </c>
      <c r="BG86" s="6">
        <v>2.0</v>
      </c>
      <c r="BH86" s="6">
        <v>575.0</v>
      </c>
      <c r="BI86" s="6">
        <v>170.0</v>
      </c>
    </row>
    <row r="87">
      <c r="A87" s="6">
        <v>84.0</v>
      </c>
      <c r="B87" s="1">
        <v>3.7</v>
      </c>
      <c r="C87" s="6">
        <v>1.0</v>
      </c>
      <c r="D87" s="6">
        <v>1.0</v>
      </c>
      <c r="E87" s="6">
        <v>430.0</v>
      </c>
      <c r="F87" s="6">
        <v>3.0</v>
      </c>
      <c r="G87" s="6">
        <v>420.0</v>
      </c>
      <c r="H87" s="6">
        <v>2.0</v>
      </c>
      <c r="I87" s="2" t="s">
        <v>896</v>
      </c>
      <c r="J87" s="2" t="s">
        <v>897</v>
      </c>
      <c r="K87" s="6">
        <v>2.0</v>
      </c>
      <c r="L87" s="6">
        <v>2.0</v>
      </c>
      <c r="M87" s="6">
        <v>1.0</v>
      </c>
      <c r="N87" s="2" t="s">
        <v>898</v>
      </c>
      <c r="O87" s="6">
        <v>2.0</v>
      </c>
      <c r="P87" s="6">
        <v>1.0</v>
      </c>
      <c r="Q87" s="2" t="s">
        <v>899</v>
      </c>
      <c r="R87" s="6">
        <v>1.0</v>
      </c>
      <c r="S87" s="6">
        <v>2.0</v>
      </c>
      <c r="T87" s="6">
        <v>2.0</v>
      </c>
      <c r="U87" s="6">
        <v>4.0</v>
      </c>
      <c r="V87" s="6">
        <v>5.0</v>
      </c>
      <c r="W87" s="6" t="s">
        <v>74</v>
      </c>
      <c r="X87" s="6">
        <v>2.0</v>
      </c>
      <c r="Y87" s="2" t="s">
        <v>900</v>
      </c>
      <c r="Z87" s="2" t="s">
        <v>901</v>
      </c>
      <c r="AA87" s="6">
        <v>2.0</v>
      </c>
      <c r="AB87" s="6">
        <v>1.0</v>
      </c>
      <c r="AC87" s="2" t="s">
        <v>902</v>
      </c>
      <c r="AD87" s="6">
        <v>1.0</v>
      </c>
      <c r="AE87" s="6">
        <v>4.0</v>
      </c>
      <c r="AF87" s="6">
        <v>1.0</v>
      </c>
      <c r="AG87" s="6">
        <v>5.0</v>
      </c>
      <c r="AH87" s="6">
        <v>4.0</v>
      </c>
      <c r="AI87" s="2" t="s">
        <v>903</v>
      </c>
      <c r="AJ87" s="7" t="s">
        <v>904</v>
      </c>
      <c r="AK87" s="6">
        <v>5.0</v>
      </c>
      <c r="AL87" s="6">
        <v>1.0</v>
      </c>
      <c r="AM87" s="6">
        <v>5.0</v>
      </c>
      <c r="AN87" s="6">
        <v>5.0</v>
      </c>
      <c r="AO87" s="6">
        <v>1.0</v>
      </c>
      <c r="AP87" s="6" t="s">
        <v>74</v>
      </c>
      <c r="AQ87" s="2" t="s">
        <v>905</v>
      </c>
      <c r="AR87" s="6">
        <v>1.0</v>
      </c>
      <c r="AS87" s="2" t="s">
        <v>906</v>
      </c>
      <c r="AT87" s="6">
        <v>3.0</v>
      </c>
      <c r="AU87" s="6">
        <v>1.0</v>
      </c>
      <c r="AV87" s="6">
        <v>2.0</v>
      </c>
      <c r="AW87" s="6">
        <v>2.0</v>
      </c>
      <c r="AX87" s="6">
        <v>5.0</v>
      </c>
      <c r="AY87" s="6">
        <v>3.0</v>
      </c>
      <c r="AZ87" s="6">
        <v>1.0</v>
      </c>
      <c r="BA87" s="6">
        <v>1.0</v>
      </c>
      <c r="BB87" s="6">
        <v>5.0</v>
      </c>
      <c r="BC87" s="6">
        <v>940.0</v>
      </c>
      <c r="BD87" s="6">
        <v>690.0</v>
      </c>
      <c r="BE87" s="2" t="s">
        <v>907</v>
      </c>
      <c r="BF87" s="6">
        <v>4.0</v>
      </c>
      <c r="BG87" s="6">
        <v>2.0</v>
      </c>
      <c r="BH87" s="6">
        <v>1315.0</v>
      </c>
      <c r="BI87" s="6">
        <v>127.0</v>
      </c>
    </row>
    <row r="88">
      <c r="A88" s="6">
        <v>85.0</v>
      </c>
      <c r="B88" s="1">
        <v>3.83</v>
      </c>
      <c r="C88" s="6">
        <v>1.0</v>
      </c>
      <c r="D88" s="6">
        <v>1.0</v>
      </c>
      <c r="E88" s="6">
        <v>720.0</v>
      </c>
      <c r="F88" s="6">
        <v>3.0</v>
      </c>
      <c r="G88" s="6">
        <v>420.0</v>
      </c>
      <c r="H88" s="6">
        <v>2.0</v>
      </c>
      <c r="I88" s="2" t="s">
        <v>908</v>
      </c>
      <c r="J88" s="2" t="s">
        <v>909</v>
      </c>
      <c r="K88" s="6">
        <v>3.0</v>
      </c>
      <c r="L88" s="6">
        <v>1.0</v>
      </c>
      <c r="M88" s="6">
        <v>1.0</v>
      </c>
      <c r="N88" s="2" t="s">
        <v>910</v>
      </c>
      <c r="O88" s="6">
        <v>1.0</v>
      </c>
      <c r="P88" s="6">
        <v>2.0</v>
      </c>
      <c r="Q88" s="2" t="s">
        <v>911</v>
      </c>
      <c r="R88" s="6">
        <v>2.0</v>
      </c>
      <c r="S88" s="6">
        <v>5.0</v>
      </c>
      <c r="T88" s="6">
        <v>2.0</v>
      </c>
      <c r="U88" s="6">
        <v>3.0</v>
      </c>
      <c r="V88" s="6">
        <v>5.0</v>
      </c>
      <c r="W88" s="6">
        <v>1.0</v>
      </c>
      <c r="X88" s="6">
        <v>4.0</v>
      </c>
      <c r="Y88" s="2" t="s">
        <v>912</v>
      </c>
      <c r="Z88" s="2" t="s">
        <v>913</v>
      </c>
      <c r="AA88" s="6">
        <v>2.0</v>
      </c>
      <c r="AB88" s="6">
        <v>3.0</v>
      </c>
      <c r="AC88" s="2" t="s">
        <v>914</v>
      </c>
      <c r="AD88" s="6">
        <v>1.0</v>
      </c>
      <c r="AE88" s="6">
        <v>5.0</v>
      </c>
      <c r="AF88" s="6">
        <v>2.0</v>
      </c>
      <c r="AG88" s="6">
        <v>5.0</v>
      </c>
      <c r="AH88" s="6">
        <v>9.0</v>
      </c>
      <c r="AI88" s="2" t="s">
        <v>915</v>
      </c>
      <c r="AJ88" s="7" t="s">
        <v>916</v>
      </c>
      <c r="AK88" s="6">
        <v>5.0</v>
      </c>
      <c r="AL88" s="6">
        <v>5.0</v>
      </c>
      <c r="AM88" s="6">
        <v>5.0</v>
      </c>
      <c r="AN88" s="6">
        <v>5.0</v>
      </c>
      <c r="AO88" s="6">
        <v>9.0</v>
      </c>
      <c r="AP88" s="6">
        <v>2.0</v>
      </c>
      <c r="AQ88" s="2" t="s">
        <v>917</v>
      </c>
      <c r="AR88" s="6">
        <v>3.0</v>
      </c>
      <c r="AS88" s="2" t="s">
        <v>918</v>
      </c>
      <c r="AT88" s="6">
        <v>5.0</v>
      </c>
      <c r="AU88" s="6">
        <v>1.0</v>
      </c>
      <c r="AV88" s="6">
        <v>1.0</v>
      </c>
      <c r="AW88" s="6">
        <v>3.0</v>
      </c>
      <c r="AX88" s="6">
        <v>4.0</v>
      </c>
      <c r="AY88" s="6">
        <v>2.0</v>
      </c>
      <c r="AZ88" s="6">
        <v>1.0</v>
      </c>
      <c r="BA88" s="6">
        <v>1.0</v>
      </c>
      <c r="BB88" s="6">
        <v>5.0</v>
      </c>
      <c r="BC88" s="6">
        <v>725.0</v>
      </c>
      <c r="BD88" s="6">
        <v>690.0</v>
      </c>
      <c r="BE88" s="2" t="s">
        <v>919</v>
      </c>
      <c r="BF88" s="6">
        <v>5.0</v>
      </c>
      <c r="BG88" s="6">
        <v>1.0</v>
      </c>
      <c r="BH88" s="6">
        <v>760.0</v>
      </c>
      <c r="BI88" s="6">
        <v>167.0</v>
      </c>
    </row>
    <row r="89">
      <c r="A89" s="6">
        <v>86.0</v>
      </c>
      <c r="B89" s="1">
        <v>2.6</v>
      </c>
      <c r="C89" s="6">
        <v>1.0</v>
      </c>
      <c r="D89" s="6">
        <v>1.0</v>
      </c>
      <c r="E89" s="6">
        <v>265.0</v>
      </c>
      <c r="F89" s="6">
        <v>3.0</v>
      </c>
      <c r="G89" s="6">
        <v>315.0</v>
      </c>
      <c r="H89" s="6">
        <v>2.0</v>
      </c>
      <c r="I89" s="2" t="s">
        <v>920</v>
      </c>
      <c r="J89" s="2" t="s">
        <v>921</v>
      </c>
      <c r="K89" s="6">
        <v>1.0</v>
      </c>
      <c r="L89" s="6">
        <v>3.0</v>
      </c>
      <c r="M89" s="6">
        <v>1.0</v>
      </c>
      <c r="N89" s="2" t="s">
        <v>922</v>
      </c>
      <c r="O89" s="6">
        <v>3.0</v>
      </c>
      <c r="P89" s="6">
        <v>2.0</v>
      </c>
      <c r="Q89" s="2" t="s">
        <v>923</v>
      </c>
      <c r="R89" s="6">
        <v>1.0</v>
      </c>
      <c r="S89" s="6">
        <v>2.0</v>
      </c>
      <c r="T89" s="6">
        <v>3.0</v>
      </c>
      <c r="U89" s="6">
        <v>2.0</v>
      </c>
      <c r="V89" s="6">
        <v>3.0</v>
      </c>
      <c r="W89" s="6">
        <v>3.0</v>
      </c>
      <c r="X89" s="6">
        <v>5.0</v>
      </c>
      <c r="Y89" s="2" t="s">
        <v>419</v>
      </c>
      <c r="Z89" s="2" t="s">
        <v>329</v>
      </c>
      <c r="AA89" s="6">
        <v>4.0</v>
      </c>
      <c r="AB89" s="6">
        <v>3.0</v>
      </c>
      <c r="AC89" s="2" t="s">
        <v>924</v>
      </c>
      <c r="AD89" s="6">
        <v>1.0</v>
      </c>
      <c r="AE89" s="6">
        <v>5.0</v>
      </c>
      <c r="AF89" s="6">
        <v>1.0</v>
      </c>
      <c r="AG89" s="6">
        <v>4.0</v>
      </c>
      <c r="AH89" s="6">
        <v>7.0</v>
      </c>
      <c r="AI89" s="2" t="s">
        <v>925</v>
      </c>
      <c r="AJ89" s="7" t="s">
        <v>926</v>
      </c>
      <c r="AK89" s="6">
        <v>5.0</v>
      </c>
      <c r="AL89" s="6">
        <v>6.0</v>
      </c>
      <c r="AM89" s="6">
        <v>2.0</v>
      </c>
      <c r="AN89" s="6">
        <v>5.0</v>
      </c>
      <c r="AO89" s="6">
        <v>7.0</v>
      </c>
      <c r="AP89" s="6">
        <v>2.0</v>
      </c>
      <c r="AQ89" s="2" t="s">
        <v>924</v>
      </c>
      <c r="AR89" s="6">
        <v>3.0</v>
      </c>
      <c r="AS89" s="2" t="s">
        <v>572</v>
      </c>
      <c r="AT89" s="6">
        <v>3.0</v>
      </c>
      <c r="AU89" s="6">
        <v>1.0</v>
      </c>
      <c r="AV89" s="6">
        <v>2.0</v>
      </c>
      <c r="AW89" s="6">
        <v>3.0</v>
      </c>
      <c r="AX89" s="6">
        <v>3.0</v>
      </c>
      <c r="AY89" s="6">
        <v>3.0</v>
      </c>
      <c r="AZ89" s="6">
        <v>1.0</v>
      </c>
      <c r="BA89" s="6">
        <v>2.0</v>
      </c>
      <c r="BB89" s="6">
        <v>3.0</v>
      </c>
      <c r="BC89" s="6">
        <v>580.0</v>
      </c>
      <c r="BD89" s="6">
        <v>500.0</v>
      </c>
      <c r="BE89" s="2" t="s">
        <v>927</v>
      </c>
      <c r="BF89" s="6">
        <v>4.0</v>
      </c>
      <c r="BG89" s="6">
        <v>1.0</v>
      </c>
      <c r="BH89" s="6">
        <v>760.0</v>
      </c>
      <c r="BI89" s="6">
        <v>140.0</v>
      </c>
    </row>
    <row r="90">
      <c r="A90" s="6">
        <v>87.0</v>
      </c>
      <c r="B90" s="1">
        <v>3.0</v>
      </c>
      <c r="C90" s="6">
        <v>1.0</v>
      </c>
      <c r="D90" s="6">
        <v>1.0</v>
      </c>
      <c r="E90" s="6">
        <v>610.0</v>
      </c>
      <c r="F90" s="6">
        <v>3.0</v>
      </c>
      <c r="G90" s="6">
        <v>420.0</v>
      </c>
      <c r="H90" s="6">
        <v>2.0</v>
      </c>
      <c r="I90" s="2" t="s">
        <v>928</v>
      </c>
      <c r="J90" s="2" t="s">
        <v>619</v>
      </c>
      <c r="K90" s="6">
        <v>2.0</v>
      </c>
      <c r="L90" s="6">
        <v>2.0</v>
      </c>
      <c r="M90" s="6">
        <v>1.0</v>
      </c>
      <c r="N90" s="2" t="s">
        <v>929</v>
      </c>
      <c r="O90" s="6">
        <v>1.0</v>
      </c>
      <c r="P90" s="6">
        <v>2.0</v>
      </c>
      <c r="Q90" s="2" t="s">
        <v>930</v>
      </c>
      <c r="R90" s="6">
        <v>2.0</v>
      </c>
      <c r="S90" s="6">
        <v>5.0</v>
      </c>
      <c r="T90" s="6">
        <v>1.0</v>
      </c>
      <c r="U90" s="6">
        <v>3.0</v>
      </c>
      <c r="V90" s="6">
        <v>4.0</v>
      </c>
      <c r="W90" s="6">
        <v>2.0</v>
      </c>
      <c r="X90" s="6">
        <v>2.0</v>
      </c>
      <c r="Y90" s="2" t="s">
        <v>931</v>
      </c>
      <c r="Z90" s="2" t="s">
        <v>932</v>
      </c>
      <c r="AA90" s="6">
        <v>4.0</v>
      </c>
      <c r="AB90" s="6">
        <v>3.0</v>
      </c>
      <c r="AC90" s="2" t="s">
        <v>933</v>
      </c>
      <c r="AD90" s="6">
        <v>1.0</v>
      </c>
      <c r="AE90" s="6">
        <v>5.0</v>
      </c>
      <c r="AF90" s="6">
        <v>1.0</v>
      </c>
      <c r="AG90" s="6">
        <v>4.0</v>
      </c>
      <c r="AH90" s="6">
        <v>3.0</v>
      </c>
      <c r="AI90" s="2" t="s">
        <v>934</v>
      </c>
      <c r="AJ90" s="7" t="s">
        <v>935</v>
      </c>
      <c r="AK90" s="6">
        <v>5.0</v>
      </c>
      <c r="AL90" s="6">
        <v>6.0</v>
      </c>
      <c r="AM90" s="6">
        <v>4.0</v>
      </c>
      <c r="AN90" s="6">
        <v>5.0</v>
      </c>
      <c r="AO90" s="6">
        <v>1.0</v>
      </c>
      <c r="AP90" s="6">
        <v>1.0</v>
      </c>
      <c r="AQ90" s="2" t="s">
        <v>936</v>
      </c>
      <c r="AR90" s="6">
        <v>4.0</v>
      </c>
      <c r="AS90" s="2" t="s">
        <v>937</v>
      </c>
      <c r="AT90" s="6">
        <v>5.0</v>
      </c>
      <c r="AU90" s="6">
        <v>1.0</v>
      </c>
      <c r="AV90" s="6">
        <v>1.0</v>
      </c>
      <c r="AW90" s="6">
        <v>3.0</v>
      </c>
      <c r="AX90" s="6">
        <v>3.0</v>
      </c>
      <c r="AY90" s="6">
        <v>4.0</v>
      </c>
      <c r="AZ90" s="6">
        <v>1.0</v>
      </c>
      <c r="BA90" s="6">
        <v>1.0</v>
      </c>
      <c r="BB90" s="6">
        <v>4.0</v>
      </c>
      <c r="BC90" s="6">
        <v>580.0</v>
      </c>
      <c r="BD90" s="6">
        <v>500.0</v>
      </c>
      <c r="BE90" s="2" t="s">
        <v>938</v>
      </c>
      <c r="BF90" s="6">
        <v>4.0</v>
      </c>
      <c r="BG90" s="6">
        <v>1.0</v>
      </c>
      <c r="BH90" s="6">
        <v>900.0</v>
      </c>
      <c r="BI90" s="6">
        <v>190.0</v>
      </c>
    </row>
    <row r="91">
      <c r="A91" s="6">
        <v>88.0</v>
      </c>
      <c r="B91" s="1">
        <v>3.2</v>
      </c>
      <c r="C91" s="6">
        <v>2.0</v>
      </c>
      <c r="D91" s="6">
        <v>1.0</v>
      </c>
      <c r="E91" s="6">
        <v>720.0</v>
      </c>
      <c r="F91" s="6">
        <v>3.0</v>
      </c>
      <c r="G91" s="6">
        <v>420.0</v>
      </c>
      <c r="H91" s="6">
        <v>1.0</v>
      </c>
      <c r="I91" s="2" t="s">
        <v>939</v>
      </c>
      <c r="J91" s="2" t="s">
        <v>940</v>
      </c>
      <c r="K91" s="6">
        <v>3.0</v>
      </c>
      <c r="L91" s="6">
        <v>4.0</v>
      </c>
      <c r="M91" s="6">
        <v>1.0</v>
      </c>
      <c r="N91" s="2" t="s">
        <v>941</v>
      </c>
      <c r="O91" s="6">
        <v>2.0</v>
      </c>
      <c r="P91" s="6">
        <v>2.0</v>
      </c>
      <c r="Q91" s="2" t="s">
        <v>942</v>
      </c>
      <c r="R91" s="6">
        <v>1.0</v>
      </c>
      <c r="S91" s="6">
        <v>3.0</v>
      </c>
      <c r="T91" s="6">
        <v>2.0</v>
      </c>
      <c r="U91" s="6">
        <v>2.0</v>
      </c>
      <c r="V91" s="6">
        <v>3.0</v>
      </c>
      <c r="W91" s="6">
        <v>1.0</v>
      </c>
      <c r="X91" s="6">
        <v>4.0</v>
      </c>
      <c r="Y91" s="2" t="s">
        <v>274</v>
      </c>
      <c r="Z91" s="2" t="s">
        <v>943</v>
      </c>
      <c r="AA91" s="6">
        <v>5.0</v>
      </c>
      <c r="AB91" s="6">
        <v>2.0</v>
      </c>
      <c r="AC91" s="2" t="s">
        <v>233</v>
      </c>
      <c r="AD91" s="6">
        <v>1.0</v>
      </c>
      <c r="AE91" s="6">
        <v>4.0</v>
      </c>
      <c r="AF91" s="6">
        <v>2.0</v>
      </c>
      <c r="AG91" s="6">
        <v>1.0</v>
      </c>
      <c r="AH91" s="6">
        <v>5.0</v>
      </c>
      <c r="AI91" s="2" t="s">
        <v>944</v>
      </c>
      <c r="AJ91" s="7" t="s">
        <v>945</v>
      </c>
      <c r="AK91" s="6">
        <v>2.0</v>
      </c>
      <c r="AL91" s="6">
        <v>6.0</v>
      </c>
      <c r="AM91" s="6">
        <v>1.0</v>
      </c>
      <c r="AN91" s="6">
        <v>5.0</v>
      </c>
      <c r="AO91" s="6">
        <v>4.0</v>
      </c>
      <c r="AP91" s="6">
        <v>1.0</v>
      </c>
      <c r="AQ91" s="2" t="s">
        <v>946</v>
      </c>
      <c r="AR91" s="6">
        <v>5.0</v>
      </c>
      <c r="AS91" s="2" t="s">
        <v>947</v>
      </c>
      <c r="AT91" s="6">
        <v>2.0</v>
      </c>
      <c r="AU91" s="6">
        <v>1.0</v>
      </c>
      <c r="AV91" s="6">
        <v>1.0</v>
      </c>
      <c r="AW91" s="6">
        <v>3.0</v>
      </c>
      <c r="AX91" s="6">
        <v>1.0</v>
      </c>
      <c r="AY91" s="6">
        <v>4.0</v>
      </c>
      <c r="AZ91" s="6">
        <v>1.0</v>
      </c>
      <c r="BA91" s="6">
        <v>1.0</v>
      </c>
      <c r="BB91" s="6">
        <v>1.0</v>
      </c>
      <c r="BC91" s="6">
        <v>1165.0</v>
      </c>
      <c r="BD91" s="6">
        <v>690.0</v>
      </c>
      <c r="BE91" s="2" t="s">
        <v>184</v>
      </c>
      <c r="BF91" s="6">
        <v>4.0</v>
      </c>
      <c r="BG91" s="6">
        <v>1.0</v>
      </c>
      <c r="BH91" s="6">
        <v>1315.0</v>
      </c>
      <c r="BI91" s="6">
        <v>155.0</v>
      </c>
    </row>
    <row r="92">
      <c r="A92" s="6">
        <v>89.0</v>
      </c>
      <c r="B92" s="1">
        <v>3.5</v>
      </c>
      <c r="C92" s="6">
        <v>2.0</v>
      </c>
      <c r="D92" s="6">
        <v>2.0</v>
      </c>
      <c r="E92" s="6">
        <v>720.0</v>
      </c>
      <c r="F92" s="6">
        <v>4.0</v>
      </c>
      <c r="G92" s="6">
        <v>980.0</v>
      </c>
      <c r="H92" s="6">
        <v>2.0</v>
      </c>
      <c r="I92" s="2" t="s">
        <v>948</v>
      </c>
      <c r="J92" s="2" t="s">
        <v>72</v>
      </c>
      <c r="K92" s="6">
        <v>9.0</v>
      </c>
      <c r="L92" s="6"/>
      <c r="M92" s="6">
        <v>1.0</v>
      </c>
      <c r="N92" s="2" t="s">
        <v>949</v>
      </c>
      <c r="O92" s="6">
        <v>2.0</v>
      </c>
      <c r="P92" s="6">
        <v>2.0</v>
      </c>
      <c r="Q92" s="2" t="s">
        <v>950</v>
      </c>
      <c r="R92" s="6">
        <v>2.0</v>
      </c>
      <c r="S92" s="6">
        <v>5.0</v>
      </c>
      <c r="T92" s="6">
        <v>1.0</v>
      </c>
      <c r="U92" s="6">
        <v>2.0</v>
      </c>
      <c r="V92" s="6">
        <v>5.0</v>
      </c>
      <c r="W92" s="6">
        <v>1.0</v>
      </c>
      <c r="X92" s="6">
        <v>2.0</v>
      </c>
      <c r="Y92" s="2" t="s">
        <v>951</v>
      </c>
      <c r="Z92" s="2" t="s">
        <v>296</v>
      </c>
      <c r="AA92" s="6">
        <v>2.0</v>
      </c>
      <c r="AB92" s="6">
        <v>1.0</v>
      </c>
      <c r="AC92" s="2" t="s">
        <v>952</v>
      </c>
      <c r="AD92" s="6">
        <v>1.0</v>
      </c>
      <c r="AE92" s="6">
        <v>4.0</v>
      </c>
      <c r="AF92" s="6">
        <v>3.0</v>
      </c>
      <c r="AG92" s="6">
        <v>5.0</v>
      </c>
      <c r="AH92" s="6">
        <v>7.0</v>
      </c>
      <c r="AI92" s="2" t="s">
        <v>953</v>
      </c>
      <c r="AJ92" s="7" t="s">
        <v>954</v>
      </c>
      <c r="AK92" s="6">
        <v>6.0</v>
      </c>
      <c r="AL92" s="6">
        <v>2.0</v>
      </c>
      <c r="AM92" s="6">
        <v>5.0</v>
      </c>
      <c r="AN92" s="6">
        <v>5.0</v>
      </c>
      <c r="AO92" s="6">
        <v>1.0</v>
      </c>
      <c r="AP92" s="6">
        <v>1.0</v>
      </c>
      <c r="AQ92" s="2" t="s">
        <v>955</v>
      </c>
      <c r="AR92" s="6" t="s">
        <v>74</v>
      </c>
      <c r="AS92" s="2" t="s">
        <v>956</v>
      </c>
      <c r="AT92" s="6">
        <v>5.0</v>
      </c>
      <c r="AU92" s="6">
        <v>1.0</v>
      </c>
      <c r="AV92" s="6">
        <v>1.0</v>
      </c>
      <c r="AW92" s="6">
        <v>4.0</v>
      </c>
      <c r="AX92" s="6">
        <v>5.0</v>
      </c>
      <c r="AY92" s="6">
        <v>2.0</v>
      </c>
      <c r="AZ92" s="6">
        <v>1.0</v>
      </c>
      <c r="BA92" s="6">
        <v>2.0</v>
      </c>
      <c r="BB92" s="6">
        <v>5.0</v>
      </c>
      <c r="BC92" s="6">
        <v>1165.0</v>
      </c>
      <c r="BD92" s="6">
        <v>850.0</v>
      </c>
      <c r="BE92" s="2" t="s">
        <v>74</v>
      </c>
      <c r="BF92" s="6">
        <v>4.0</v>
      </c>
      <c r="BG92" s="6">
        <v>1.0</v>
      </c>
      <c r="BH92" s="6">
        <v>1315.0</v>
      </c>
      <c r="BI92" s="6">
        <v>175.0</v>
      </c>
    </row>
    <row r="93">
      <c r="A93" s="6">
        <v>90.0</v>
      </c>
      <c r="B93" s="1">
        <v>3.2</v>
      </c>
      <c r="C93" s="6">
        <v>1.0</v>
      </c>
      <c r="D93" s="6">
        <v>1.0</v>
      </c>
      <c r="E93" s="6">
        <v>610.0</v>
      </c>
      <c r="F93" s="6">
        <v>3.0</v>
      </c>
      <c r="G93" s="6">
        <v>420.0</v>
      </c>
      <c r="H93" s="6">
        <v>2.0</v>
      </c>
      <c r="I93" s="2" t="s">
        <v>957</v>
      </c>
      <c r="J93" s="2" t="s">
        <v>958</v>
      </c>
      <c r="K93" s="6">
        <v>1.0</v>
      </c>
      <c r="L93" s="6">
        <v>3.0</v>
      </c>
      <c r="M93" s="6" t="s">
        <v>74</v>
      </c>
      <c r="N93" s="2" t="s">
        <v>959</v>
      </c>
      <c r="O93" s="6">
        <v>2.0</v>
      </c>
      <c r="P93" s="6">
        <v>1.0</v>
      </c>
      <c r="Q93" s="2" t="s">
        <v>960</v>
      </c>
      <c r="R93" s="6">
        <v>2.0</v>
      </c>
      <c r="S93" s="6">
        <v>5.0</v>
      </c>
      <c r="T93" s="6">
        <v>2.0</v>
      </c>
      <c r="U93" s="6">
        <v>2.0</v>
      </c>
      <c r="V93" s="6">
        <v>5.0</v>
      </c>
      <c r="W93" s="6">
        <v>1.0</v>
      </c>
      <c r="X93" s="6">
        <v>4.0</v>
      </c>
      <c r="Y93" s="2" t="s">
        <v>961</v>
      </c>
      <c r="Z93" s="2" t="s">
        <v>962</v>
      </c>
      <c r="AA93" s="6">
        <v>4.0</v>
      </c>
      <c r="AB93" s="6">
        <v>1.0</v>
      </c>
      <c r="AC93" s="2" t="s">
        <v>963</v>
      </c>
      <c r="AD93" s="6">
        <v>2.0</v>
      </c>
      <c r="AE93" s="6">
        <v>5.0</v>
      </c>
      <c r="AF93" s="6">
        <v>3.0</v>
      </c>
      <c r="AG93" s="6">
        <v>4.0</v>
      </c>
      <c r="AH93" s="6">
        <v>7.0</v>
      </c>
      <c r="AI93" s="2" t="s">
        <v>964</v>
      </c>
      <c r="AJ93" s="7" t="s">
        <v>965</v>
      </c>
      <c r="AK93" s="6">
        <v>2.0</v>
      </c>
      <c r="AL93" s="6">
        <v>3.0</v>
      </c>
      <c r="AM93" s="6">
        <v>5.0</v>
      </c>
      <c r="AN93" s="6">
        <v>5.0</v>
      </c>
      <c r="AO93" s="6">
        <v>1.0</v>
      </c>
      <c r="AP93" s="6">
        <v>1.0</v>
      </c>
      <c r="AQ93" s="2" t="s">
        <v>966</v>
      </c>
      <c r="AR93" s="6">
        <v>2.0</v>
      </c>
      <c r="AS93" s="2" t="s">
        <v>967</v>
      </c>
      <c r="AT93" s="6">
        <v>5.0</v>
      </c>
      <c r="AU93" s="6">
        <v>1.0</v>
      </c>
      <c r="AV93" s="6">
        <v>2.0</v>
      </c>
      <c r="AW93" s="6">
        <v>3.0</v>
      </c>
      <c r="AX93" s="6">
        <v>4.0</v>
      </c>
      <c r="AY93" s="6">
        <v>3.0</v>
      </c>
      <c r="AZ93" s="6">
        <v>1.0</v>
      </c>
      <c r="BA93" s="6">
        <v>2.0</v>
      </c>
      <c r="BB93" s="6">
        <v>5.0</v>
      </c>
      <c r="BC93" s="6">
        <v>1165.0</v>
      </c>
      <c r="BD93" s="6">
        <v>500.0</v>
      </c>
      <c r="BE93" s="2" t="s">
        <v>72</v>
      </c>
      <c r="BF93" s="6">
        <v>5.0</v>
      </c>
      <c r="BG93" s="6">
        <v>1.0</v>
      </c>
      <c r="BH93" s="6">
        <v>900.0</v>
      </c>
      <c r="BI93" s="6">
        <v>129.0</v>
      </c>
    </row>
    <row r="94">
      <c r="A94" s="6">
        <v>91.0</v>
      </c>
      <c r="B94" s="1">
        <v>3.68</v>
      </c>
      <c r="C94" s="6">
        <v>2.0</v>
      </c>
      <c r="D94" s="6">
        <v>1.0</v>
      </c>
      <c r="E94" s="6">
        <v>720.0</v>
      </c>
      <c r="F94" s="6">
        <v>4.0</v>
      </c>
      <c r="G94" s="6">
        <v>420.0</v>
      </c>
      <c r="H94" s="6">
        <v>2.0</v>
      </c>
      <c r="I94" s="2" t="s">
        <v>968</v>
      </c>
      <c r="J94" s="2" t="s">
        <v>108</v>
      </c>
      <c r="K94" s="6">
        <v>2.0</v>
      </c>
      <c r="L94" s="6">
        <v>4.0</v>
      </c>
      <c r="M94" s="6" t="s">
        <v>74</v>
      </c>
      <c r="N94" s="2" t="s">
        <v>969</v>
      </c>
      <c r="O94" s="6">
        <v>1.0</v>
      </c>
      <c r="P94" s="6">
        <v>2.0</v>
      </c>
      <c r="Q94" s="2" t="s">
        <v>970</v>
      </c>
      <c r="R94" s="6">
        <v>2.0</v>
      </c>
      <c r="S94" s="6">
        <v>5.0</v>
      </c>
      <c r="T94" s="6">
        <v>2.0</v>
      </c>
      <c r="U94" s="6">
        <v>3.0</v>
      </c>
      <c r="V94" s="6">
        <v>3.0</v>
      </c>
      <c r="W94" s="6">
        <v>1.0</v>
      </c>
      <c r="X94" s="6">
        <v>2.0</v>
      </c>
      <c r="Y94" s="2" t="s">
        <v>759</v>
      </c>
      <c r="Z94" s="2" t="s">
        <v>971</v>
      </c>
      <c r="AA94" s="6">
        <v>1.0</v>
      </c>
      <c r="AB94" s="6">
        <v>1.0</v>
      </c>
      <c r="AC94" s="2" t="s">
        <v>972</v>
      </c>
      <c r="AD94" s="6">
        <v>1.0</v>
      </c>
      <c r="AE94" s="6">
        <v>5.0</v>
      </c>
      <c r="AF94" s="6">
        <v>1.0</v>
      </c>
      <c r="AG94" s="6">
        <v>4.0</v>
      </c>
      <c r="AH94" s="6">
        <v>7.0</v>
      </c>
      <c r="AI94" s="2" t="s">
        <v>973</v>
      </c>
      <c r="AJ94" s="7" t="s">
        <v>974</v>
      </c>
      <c r="AK94" s="6">
        <v>4.0</v>
      </c>
      <c r="AL94" s="6">
        <v>6.0</v>
      </c>
      <c r="AM94" s="6">
        <v>3.0</v>
      </c>
      <c r="AN94" s="6">
        <v>5.0</v>
      </c>
      <c r="AO94" s="6">
        <v>8.0</v>
      </c>
      <c r="AP94" s="6">
        <v>1.0</v>
      </c>
      <c r="AQ94" s="2" t="s">
        <v>975</v>
      </c>
      <c r="AR94" s="6">
        <v>3.0</v>
      </c>
      <c r="AS94" s="2" t="s">
        <v>542</v>
      </c>
      <c r="AT94" s="6">
        <v>2.0</v>
      </c>
      <c r="AU94" s="6">
        <v>1.0</v>
      </c>
      <c r="AV94" s="6">
        <v>1.0</v>
      </c>
      <c r="AW94" s="6">
        <v>4.0</v>
      </c>
      <c r="AX94" s="6">
        <v>3.0</v>
      </c>
      <c r="AY94" s="6">
        <v>4.0</v>
      </c>
      <c r="AZ94" s="6">
        <v>2.0</v>
      </c>
      <c r="BA94" s="6">
        <v>1.0</v>
      </c>
      <c r="BB94" s="6">
        <v>3.0</v>
      </c>
      <c r="BC94" s="6">
        <v>1165.0</v>
      </c>
      <c r="BD94" s="6">
        <v>850.0</v>
      </c>
      <c r="BE94" s="2" t="s">
        <v>976</v>
      </c>
      <c r="BF94" s="6">
        <v>4.0</v>
      </c>
      <c r="BG94" s="6">
        <v>1.0</v>
      </c>
      <c r="BH94" s="6">
        <v>1315.0</v>
      </c>
      <c r="BI94" s="6">
        <v>260.0</v>
      </c>
    </row>
    <row r="95">
      <c r="A95" s="6">
        <v>92.0</v>
      </c>
      <c r="B95" s="1">
        <v>3.8</v>
      </c>
      <c r="C95" s="6">
        <v>1.0</v>
      </c>
      <c r="D95" s="6">
        <v>2.0</v>
      </c>
      <c r="E95" s="6">
        <v>610.0</v>
      </c>
      <c r="F95" s="6">
        <v>2.0</v>
      </c>
      <c r="G95" s="6">
        <v>420.0</v>
      </c>
      <c r="H95" s="6">
        <v>2.0</v>
      </c>
      <c r="I95" s="2" t="s">
        <v>977</v>
      </c>
      <c r="J95" s="2" t="s">
        <v>833</v>
      </c>
      <c r="K95" s="6">
        <v>2.0</v>
      </c>
      <c r="L95" s="6">
        <v>2.0</v>
      </c>
      <c r="M95" s="6">
        <v>1.0</v>
      </c>
      <c r="N95" s="2" t="s">
        <v>978</v>
      </c>
      <c r="O95" s="6">
        <v>2.0</v>
      </c>
      <c r="P95" s="6">
        <v>2.0</v>
      </c>
      <c r="Q95" s="2" t="s">
        <v>979</v>
      </c>
      <c r="R95" s="6">
        <v>1.0</v>
      </c>
      <c r="S95" s="6">
        <v>3.0</v>
      </c>
      <c r="T95" s="6">
        <v>3.0</v>
      </c>
      <c r="U95" s="6">
        <v>2.0</v>
      </c>
      <c r="V95" s="6">
        <v>2.0</v>
      </c>
      <c r="W95" s="6">
        <v>2.0</v>
      </c>
      <c r="X95" s="6">
        <v>5.0</v>
      </c>
      <c r="Y95" s="2" t="s">
        <v>301</v>
      </c>
      <c r="Z95" s="2" t="s">
        <v>597</v>
      </c>
      <c r="AA95" s="6">
        <v>5.0</v>
      </c>
      <c r="AB95" s="6">
        <v>3.0</v>
      </c>
      <c r="AC95" s="2" t="s">
        <v>980</v>
      </c>
      <c r="AD95" s="6">
        <v>1.0</v>
      </c>
      <c r="AE95" s="6">
        <v>2.0</v>
      </c>
      <c r="AF95" s="6">
        <v>3.0</v>
      </c>
      <c r="AG95" s="6">
        <v>1.0</v>
      </c>
      <c r="AH95" s="6">
        <v>5.0</v>
      </c>
      <c r="AI95" s="2" t="s">
        <v>981</v>
      </c>
      <c r="AJ95" s="7" t="s">
        <v>982</v>
      </c>
      <c r="AK95" s="6">
        <v>2.0</v>
      </c>
      <c r="AL95" s="6">
        <v>6.0</v>
      </c>
      <c r="AM95" s="6">
        <v>1.0</v>
      </c>
      <c r="AN95" s="6">
        <v>4.0</v>
      </c>
      <c r="AO95" s="6">
        <v>2.0</v>
      </c>
      <c r="AP95" s="6">
        <v>2.0</v>
      </c>
      <c r="AQ95" s="2" t="s">
        <v>980</v>
      </c>
      <c r="AR95" s="6">
        <v>5.0</v>
      </c>
      <c r="AS95" s="2" t="s">
        <v>301</v>
      </c>
      <c r="AT95" s="6">
        <v>3.0</v>
      </c>
      <c r="AU95" s="6">
        <v>2.0</v>
      </c>
      <c r="AV95" s="6">
        <v>3.0</v>
      </c>
      <c r="AW95" s="6">
        <v>3.0</v>
      </c>
      <c r="AX95" s="6">
        <v>1.0</v>
      </c>
      <c r="AY95" s="6">
        <v>3.0</v>
      </c>
      <c r="AZ95" s="6">
        <v>1.0</v>
      </c>
      <c r="BA95" s="6">
        <v>2.0</v>
      </c>
      <c r="BB95" s="6">
        <v>1.0</v>
      </c>
      <c r="BC95" s="6">
        <v>725.0</v>
      </c>
      <c r="BD95" s="6">
        <v>500.0</v>
      </c>
      <c r="BE95" s="2" t="s">
        <v>983</v>
      </c>
      <c r="BF95" s="6">
        <v>1.0</v>
      </c>
      <c r="BG95" s="6">
        <v>2.0</v>
      </c>
      <c r="BH95" s="6">
        <v>900.0</v>
      </c>
      <c r="BI95" s="6">
        <v>135.0</v>
      </c>
    </row>
    <row r="96">
      <c r="A96" s="6">
        <v>93.0</v>
      </c>
      <c r="B96" s="1">
        <v>3.3</v>
      </c>
      <c r="C96" s="6">
        <v>2.0</v>
      </c>
      <c r="D96" s="6">
        <v>2.0</v>
      </c>
      <c r="E96" s="6">
        <v>720.0</v>
      </c>
      <c r="F96" s="6">
        <v>2.0</v>
      </c>
      <c r="G96" s="6">
        <v>420.0</v>
      </c>
      <c r="H96" s="6">
        <v>2.0</v>
      </c>
      <c r="I96" s="2" t="s">
        <v>984</v>
      </c>
      <c r="J96" s="2" t="s">
        <v>985</v>
      </c>
      <c r="K96" s="6">
        <v>1.0</v>
      </c>
      <c r="L96" s="6">
        <v>2.0</v>
      </c>
      <c r="M96" s="6">
        <v>1.0</v>
      </c>
      <c r="N96" s="2" t="s">
        <v>986</v>
      </c>
      <c r="O96" s="6">
        <v>2.0</v>
      </c>
      <c r="P96" s="6">
        <v>2.0</v>
      </c>
      <c r="Q96" s="2" t="s">
        <v>987</v>
      </c>
      <c r="R96" s="6">
        <v>2.0</v>
      </c>
      <c r="S96" s="6">
        <v>5.0</v>
      </c>
      <c r="T96" s="6">
        <v>5.0</v>
      </c>
      <c r="U96" s="6">
        <v>2.0</v>
      </c>
      <c r="V96" s="6">
        <v>1.0</v>
      </c>
      <c r="W96" s="6">
        <v>3.0</v>
      </c>
      <c r="X96" s="6">
        <v>2.0</v>
      </c>
      <c r="Y96" s="2" t="s">
        <v>754</v>
      </c>
      <c r="Z96" s="2" t="s">
        <v>988</v>
      </c>
      <c r="AA96" s="6">
        <v>5.0</v>
      </c>
      <c r="AB96" s="6">
        <v>1.0</v>
      </c>
      <c r="AC96" s="2" t="s">
        <v>989</v>
      </c>
      <c r="AD96" s="6">
        <v>1.0</v>
      </c>
      <c r="AE96" s="6">
        <v>1.0</v>
      </c>
      <c r="AF96" s="6">
        <v>3.0</v>
      </c>
      <c r="AG96" s="6">
        <v>1.0</v>
      </c>
      <c r="AH96" s="6">
        <v>8.0</v>
      </c>
      <c r="AI96" s="2" t="s">
        <v>990</v>
      </c>
      <c r="AJ96" s="7" t="s">
        <v>991</v>
      </c>
      <c r="AK96" s="6">
        <v>3.0</v>
      </c>
      <c r="AL96" s="6">
        <v>3.0</v>
      </c>
      <c r="AM96" s="6">
        <v>1.0</v>
      </c>
      <c r="AN96" s="6">
        <v>5.0</v>
      </c>
      <c r="AO96" s="6">
        <v>1.0</v>
      </c>
      <c r="AP96" s="6">
        <v>2.0</v>
      </c>
      <c r="AQ96" s="2" t="s">
        <v>992</v>
      </c>
      <c r="AR96" s="6">
        <v>3.0</v>
      </c>
      <c r="AS96" s="2" t="s">
        <v>993</v>
      </c>
      <c r="AT96" s="6">
        <v>2.0</v>
      </c>
      <c r="AU96" s="6">
        <v>1.0</v>
      </c>
      <c r="AV96" s="6">
        <v>1.0</v>
      </c>
      <c r="AW96" s="6">
        <v>3.0</v>
      </c>
      <c r="AX96" s="6">
        <v>1.0</v>
      </c>
      <c r="AY96" s="6">
        <v>4.0</v>
      </c>
      <c r="AZ96" s="6">
        <v>1.0</v>
      </c>
      <c r="BA96" s="6">
        <v>1.0</v>
      </c>
      <c r="BB96" s="6">
        <v>1.0</v>
      </c>
      <c r="BC96" s="6">
        <v>1165.0</v>
      </c>
      <c r="BD96" s="6">
        <v>690.0</v>
      </c>
      <c r="BE96" s="2" t="s">
        <v>994</v>
      </c>
      <c r="BF96" s="6">
        <v>4.0</v>
      </c>
      <c r="BG96" s="6">
        <v>2.0</v>
      </c>
      <c r="BH96" s="6">
        <v>900.0</v>
      </c>
      <c r="BI96" s="6">
        <v>190.0</v>
      </c>
    </row>
    <row r="97">
      <c r="A97" s="6">
        <v>94.0</v>
      </c>
      <c r="B97" s="1">
        <v>3.2</v>
      </c>
      <c r="C97" s="6">
        <v>2.0</v>
      </c>
      <c r="D97" s="6">
        <v>1.0</v>
      </c>
      <c r="E97" s="6">
        <v>720.0</v>
      </c>
      <c r="F97" s="6">
        <v>2.0</v>
      </c>
      <c r="G97" s="6">
        <v>420.0</v>
      </c>
      <c r="H97" s="6">
        <v>2.0</v>
      </c>
      <c r="I97" s="2" t="s">
        <v>995</v>
      </c>
      <c r="J97" s="2" t="s">
        <v>619</v>
      </c>
      <c r="K97" s="6">
        <v>2.0</v>
      </c>
      <c r="L97" s="6">
        <v>4.0</v>
      </c>
      <c r="M97" s="6">
        <v>1.0</v>
      </c>
      <c r="N97" s="2" t="s">
        <v>996</v>
      </c>
      <c r="O97" s="6">
        <v>2.0</v>
      </c>
      <c r="P97" s="6">
        <v>2.0</v>
      </c>
      <c r="Q97" s="2" t="s">
        <v>997</v>
      </c>
      <c r="R97" s="6">
        <v>1.0</v>
      </c>
      <c r="S97" s="6">
        <v>2.0</v>
      </c>
      <c r="T97" s="6">
        <v>2.0</v>
      </c>
      <c r="U97" s="6">
        <v>3.0</v>
      </c>
      <c r="V97" s="6">
        <v>5.0</v>
      </c>
      <c r="W97" s="6">
        <v>3.0</v>
      </c>
      <c r="X97" s="6">
        <v>5.0</v>
      </c>
      <c r="Y97" s="2" t="s">
        <v>998</v>
      </c>
      <c r="Z97" s="2" t="s">
        <v>90</v>
      </c>
      <c r="AA97" s="6">
        <v>1.0</v>
      </c>
      <c r="AB97" s="6">
        <v>1.0</v>
      </c>
      <c r="AC97" s="2" t="s">
        <v>999</v>
      </c>
      <c r="AD97" s="6">
        <v>1.0</v>
      </c>
      <c r="AE97" s="6">
        <v>4.0</v>
      </c>
      <c r="AF97" s="6">
        <v>1.0</v>
      </c>
      <c r="AG97" s="6">
        <v>4.0</v>
      </c>
      <c r="AH97" s="6">
        <v>6.0</v>
      </c>
      <c r="AI97" s="2" t="s">
        <v>1000</v>
      </c>
      <c r="AJ97" s="7" t="s">
        <v>1001</v>
      </c>
      <c r="AK97" s="6">
        <v>2.0</v>
      </c>
      <c r="AL97" s="6">
        <v>4.0</v>
      </c>
      <c r="AM97" s="6">
        <v>5.0</v>
      </c>
      <c r="AN97" s="6">
        <v>5.0</v>
      </c>
      <c r="AO97" s="6">
        <v>6.0</v>
      </c>
      <c r="AP97" s="6">
        <v>1.0</v>
      </c>
      <c r="AQ97" s="2" t="s">
        <v>1002</v>
      </c>
      <c r="AR97" s="6">
        <v>4.0</v>
      </c>
      <c r="AS97" s="2" t="s">
        <v>1003</v>
      </c>
      <c r="AT97" s="6">
        <v>1.0</v>
      </c>
      <c r="AU97" s="6">
        <v>1.0</v>
      </c>
      <c r="AV97" s="6">
        <v>1.0</v>
      </c>
      <c r="AW97" s="6">
        <v>4.0</v>
      </c>
      <c r="AX97" s="6">
        <v>5.0</v>
      </c>
      <c r="AY97" s="6">
        <v>3.0</v>
      </c>
      <c r="AZ97" s="6">
        <v>1.0</v>
      </c>
      <c r="BA97" s="6">
        <v>2.0</v>
      </c>
      <c r="BB97" s="6">
        <v>5.0</v>
      </c>
      <c r="BC97" s="6">
        <v>1165.0</v>
      </c>
      <c r="BD97" s="6">
        <v>690.0</v>
      </c>
      <c r="BE97" s="2" t="s">
        <v>74</v>
      </c>
      <c r="BF97" s="6">
        <v>5.0</v>
      </c>
      <c r="BG97" s="6">
        <v>2.0</v>
      </c>
      <c r="BH97" s="6">
        <v>1315.0</v>
      </c>
      <c r="BI97" s="6">
        <v>165.0</v>
      </c>
    </row>
    <row r="98">
      <c r="A98" s="6">
        <v>95.0</v>
      </c>
      <c r="B98" s="1">
        <v>3.75</v>
      </c>
      <c r="C98" s="6">
        <v>2.0</v>
      </c>
      <c r="D98" s="6">
        <v>1.0</v>
      </c>
      <c r="E98" s="6">
        <v>610.0</v>
      </c>
      <c r="F98" s="6">
        <v>3.0</v>
      </c>
      <c r="G98" s="6">
        <v>420.0</v>
      </c>
      <c r="H98" s="6">
        <v>2.0</v>
      </c>
      <c r="I98" s="2" t="s">
        <v>1004</v>
      </c>
      <c r="J98" s="2" t="s">
        <v>1005</v>
      </c>
      <c r="K98" s="6">
        <v>5.0</v>
      </c>
      <c r="L98" s="6">
        <v>2.0</v>
      </c>
      <c r="M98" s="6" t="s">
        <v>74</v>
      </c>
      <c r="N98" s="2" t="s">
        <v>1006</v>
      </c>
      <c r="O98" s="6">
        <v>1.0</v>
      </c>
      <c r="P98" s="6">
        <v>2.0</v>
      </c>
      <c r="Q98" s="2" t="s">
        <v>1007</v>
      </c>
      <c r="R98" s="6">
        <v>1.0</v>
      </c>
      <c r="S98" s="6">
        <v>3.0</v>
      </c>
      <c r="T98" s="6">
        <v>2.0</v>
      </c>
      <c r="U98" s="6">
        <v>4.0</v>
      </c>
      <c r="V98" s="6">
        <v>5.0</v>
      </c>
      <c r="W98" s="6">
        <v>1.0</v>
      </c>
      <c r="X98" s="6">
        <v>4.0</v>
      </c>
      <c r="Y98" s="2" t="s">
        <v>1008</v>
      </c>
      <c r="Z98" s="2" t="s">
        <v>1009</v>
      </c>
      <c r="AA98" s="6">
        <v>1.0</v>
      </c>
      <c r="AB98" s="6">
        <v>1.0</v>
      </c>
      <c r="AC98" s="2" t="s">
        <v>1010</v>
      </c>
      <c r="AD98" s="6">
        <v>1.0</v>
      </c>
      <c r="AE98" s="6">
        <v>5.0</v>
      </c>
      <c r="AF98" s="6">
        <v>4.0</v>
      </c>
      <c r="AG98" s="6">
        <v>5.0</v>
      </c>
      <c r="AH98" s="6">
        <v>7.0</v>
      </c>
      <c r="AI98" s="2" t="s">
        <v>1011</v>
      </c>
      <c r="AJ98" s="7" t="s">
        <v>1012</v>
      </c>
      <c r="AK98" s="6">
        <v>7.0</v>
      </c>
      <c r="AL98" s="6">
        <v>6.0</v>
      </c>
      <c r="AM98" s="6">
        <v>5.0</v>
      </c>
      <c r="AN98" s="6">
        <v>5.0</v>
      </c>
      <c r="AO98" s="6">
        <v>6.0</v>
      </c>
      <c r="AP98" s="6">
        <v>2.0</v>
      </c>
      <c r="AQ98" s="2" t="s">
        <v>1013</v>
      </c>
      <c r="AR98" s="6">
        <v>4.0</v>
      </c>
      <c r="AS98" s="2" t="s">
        <v>301</v>
      </c>
      <c r="AT98" s="6">
        <v>4.0</v>
      </c>
      <c r="AU98" s="6">
        <v>1.0</v>
      </c>
      <c r="AV98" s="6">
        <v>1.0</v>
      </c>
      <c r="AW98" s="6">
        <v>3.0</v>
      </c>
      <c r="AX98" s="6">
        <v>5.0</v>
      </c>
      <c r="AY98" s="6">
        <v>3.0</v>
      </c>
      <c r="AZ98" s="6">
        <v>1.0</v>
      </c>
      <c r="BA98" s="6">
        <v>1.0</v>
      </c>
      <c r="BB98" s="6">
        <v>5.0</v>
      </c>
      <c r="BC98" s="6">
        <v>940.0</v>
      </c>
      <c r="BD98" s="6">
        <v>690.0</v>
      </c>
      <c r="BE98" s="2" t="s">
        <v>1014</v>
      </c>
      <c r="BF98" s="6">
        <v>5.0</v>
      </c>
      <c r="BG98" s="6">
        <v>1.0</v>
      </c>
      <c r="BH98" s="6">
        <v>1315.0</v>
      </c>
      <c r="BI98" s="6">
        <v>175.0</v>
      </c>
    </row>
    <row r="99">
      <c r="A99" s="6">
        <v>96.0</v>
      </c>
      <c r="B99" s="1">
        <v>3.5</v>
      </c>
      <c r="C99" s="6">
        <v>2.0</v>
      </c>
      <c r="D99" s="6">
        <v>1.0</v>
      </c>
      <c r="E99" s="6">
        <v>265.0</v>
      </c>
      <c r="F99" s="6">
        <v>2.0</v>
      </c>
      <c r="G99" s="6">
        <v>420.0</v>
      </c>
      <c r="H99" s="6">
        <v>2.0</v>
      </c>
      <c r="I99" s="2" t="s">
        <v>1015</v>
      </c>
      <c r="J99" s="2" t="s">
        <v>1016</v>
      </c>
      <c r="K99" s="6">
        <v>2.0</v>
      </c>
      <c r="L99" s="6">
        <v>3.0</v>
      </c>
      <c r="M99" s="6">
        <v>1.0</v>
      </c>
      <c r="N99" s="2" t="s">
        <v>1017</v>
      </c>
      <c r="O99" s="6">
        <v>2.0</v>
      </c>
      <c r="P99" s="6">
        <v>2.0</v>
      </c>
      <c r="Q99" s="2" t="s">
        <v>1018</v>
      </c>
      <c r="R99" s="6">
        <v>1.0</v>
      </c>
      <c r="S99" s="6">
        <v>2.0</v>
      </c>
      <c r="T99" s="6">
        <v>2.0</v>
      </c>
      <c r="U99" s="6">
        <v>3.0</v>
      </c>
      <c r="V99" s="6">
        <v>4.0</v>
      </c>
      <c r="W99" s="6">
        <v>1.0</v>
      </c>
      <c r="X99" s="6">
        <v>4.0</v>
      </c>
      <c r="Y99" s="2" t="s">
        <v>1019</v>
      </c>
      <c r="Z99" s="2" t="s">
        <v>597</v>
      </c>
      <c r="AA99" s="6">
        <v>5.0</v>
      </c>
      <c r="AB99" s="6">
        <v>3.0</v>
      </c>
      <c r="AC99" s="2" t="s">
        <v>1020</v>
      </c>
      <c r="AD99" s="6">
        <v>1.0</v>
      </c>
      <c r="AE99" s="6">
        <v>4.0</v>
      </c>
      <c r="AF99" s="6">
        <v>3.0</v>
      </c>
      <c r="AG99" s="6">
        <v>4.0</v>
      </c>
      <c r="AH99" s="6">
        <v>10.0</v>
      </c>
      <c r="AI99" s="2" t="s">
        <v>1021</v>
      </c>
      <c r="AJ99" s="7" t="s">
        <v>1022</v>
      </c>
      <c r="AK99" s="6">
        <v>6.0</v>
      </c>
      <c r="AL99" s="6">
        <v>5.0</v>
      </c>
      <c r="AM99" s="6">
        <v>3.0</v>
      </c>
      <c r="AN99" s="6">
        <v>5.0</v>
      </c>
      <c r="AO99" s="6">
        <v>10.0</v>
      </c>
      <c r="AP99" s="6">
        <v>2.0</v>
      </c>
      <c r="AQ99" s="2" t="s">
        <v>172</v>
      </c>
      <c r="AR99" s="6">
        <v>4.0</v>
      </c>
      <c r="AS99" s="2" t="s">
        <v>1023</v>
      </c>
      <c r="AT99" s="6">
        <v>3.0</v>
      </c>
      <c r="AU99" s="6">
        <v>1.0</v>
      </c>
      <c r="AV99" s="6">
        <v>1.0</v>
      </c>
      <c r="AW99" s="6">
        <v>3.0</v>
      </c>
      <c r="AX99" s="6">
        <v>3.0</v>
      </c>
      <c r="AY99" s="6">
        <v>2.0</v>
      </c>
      <c r="AZ99" s="6">
        <v>2.0</v>
      </c>
      <c r="BA99" s="6">
        <v>1.0</v>
      </c>
      <c r="BB99" s="6">
        <v>4.0</v>
      </c>
      <c r="BC99" s="6">
        <v>1165.0</v>
      </c>
      <c r="BD99" s="6">
        <v>690.0</v>
      </c>
      <c r="BE99" s="2" t="s">
        <v>501</v>
      </c>
      <c r="BF99" s="6">
        <v>4.0</v>
      </c>
      <c r="BG99" s="6">
        <v>2.0</v>
      </c>
      <c r="BH99" s="6">
        <v>1315.0</v>
      </c>
      <c r="BI99" s="6">
        <v>184.0</v>
      </c>
    </row>
    <row r="100">
      <c r="A100" s="6">
        <v>97.0</v>
      </c>
      <c r="B100" s="1">
        <v>3.92</v>
      </c>
      <c r="C100" s="6">
        <v>2.0</v>
      </c>
      <c r="D100" s="6">
        <v>1.0</v>
      </c>
      <c r="E100" s="6">
        <v>430.0</v>
      </c>
      <c r="F100" s="6">
        <v>3.0</v>
      </c>
      <c r="G100" s="6">
        <v>420.0</v>
      </c>
      <c r="H100" s="6">
        <v>2.0</v>
      </c>
      <c r="I100" s="2" t="s">
        <v>1024</v>
      </c>
      <c r="J100" s="2" t="s">
        <v>1025</v>
      </c>
      <c r="K100" s="6">
        <v>7.0</v>
      </c>
      <c r="L100" s="6">
        <v>2.0</v>
      </c>
      <c r="M100" s="6">
        <v>2.0</v>
      </c>
      <c r="N100" s="2" t="s">
        <v>1026</v>
      </c>
      <c r="O100" s="6">
        <v>2.0</v>
      </c>
      <c r="P100" s="6">
        <v>2.0</v>
      </c>
      <c r="Q100" s="2" t="s">
        <v>1027</v>
      </c>
      <c r="R100" s="6">
        <v>2.0</v>
      </c>
      <c r="S100" s="6">
        <v>5.0</v>
      </c>
      <c r="T100" s="6">
        <v>2.0</v>
      </c>
      <c r="U100" s="6">
        <v>2.0</v>
      </c>
      <c r="V100" s="6">
        <v>4.0</v>
      </c>
      <c r="W100" s="6">
        <v>2.0</v>
      </c>
      <c r="X100" s="6">
        <v>2.0</v>
      </c>
      <c r="Y100" s="2" t="s">
        <v>1028</v>
      </c>
      <c r="Z100" s="2" t="s">
        <v>90</v>
      </c>
      <c r="AA100" s="6">
        <v>1.0</v>
      </c>
      <c r="AB100" s="6">
        <v>3.0</v>
      </c>
      <c r="AC100" s="2" t="s">
        <v>233</v>
      </c>
      <c r="AD100" s="6">
        <v>1.0</v>
      </c>
      <c r="AE100" s="6">
        <v>3.0</v>
      </c>
      <c r="AF100" s="6">
        <v>1.0</v>
      </c>
      <c r="AG100" s="6">
        <v>3.0</v>
      </c>
      <c r="AH100" s="6">
        <v>2.0</v>
      </c>
      <c r="AI100" s="2" t="s">
        <v>1029</v>
      </c>
      <c r="AJ100" s="7" t="s">
        <v>1030</v>
      </c>
      <c r="AK100" s="6">
        <v>2.0</v>
      </c>
      <c r="AL100" s="6">
        <v>6.0</v>
      </c>
      <c r="AM100" s="6">
        <v>3.0</v>
      </c>
      <c r="AN100" s="6">
        <v>5.0</v>
      </c>
      <c r="AO100" s="6">
        <v>8.0</v>
      </c>
      <c r="AP100" s="6">
        <v>1.0</v>
      </c>
      <c r="AQ100" s="2" t="s">
        <v>1031</v>
      </c>
      <c r="AR100" s="6">
        <v>5.0</v>
      </c>
      <c r="AS100" s="2" t="s">
        <v>1032</v>
      </c>
      <c r="AT100" s="6">
        <v>2.0</v>
      </c>
      <c r="AU100" s="6">
        <v>1.0</v>
      </c>
      <c r="AV100" s="6">
        <v>2.0</v>
      </c>
      <c r="AW100" s="6">
        <v>3.0</v>
      </c>
      <c r="AX100" s="6">
        <v>3.0</v>
      </c>
      <c r="AY100" s="6">
        <v>6.0</v>
      </c>
      <c r="AZ100" s="6">
        <v>1.0</v>
      </c>
      <c r="BA100" s="6">
        <v>2.0</v>
      </c>
      <c r="BB100" s="6">
        <v>3.0</v>
      </c>
      <c r="BC100" s="6">
        <v>725.0</v>
      </c>
      <c r="BD100" s="6">
        <v>500.0</v>
      </c>
      <c r="BE100" s="2" t="s">
        <v>153</v>
      </c>
      <c r="BF100" s="6">
        <v>2.0</v>
      </c>
      <c r="BG100" s="6">
        <v>1.0</v>
      </c>
      <c r="BH100" s="6">
        <v>900.0</v>
      </c>
      <c r="BI100" s="6">
        <v>210.0</v>
      </c>
    </row>
    <row r="101">
      <c r="A101" s="6">
        <v>98.0</v>
      </c>
      <c r="B101" s="1">
        <v>3.9</v>
      </c>
      <c r="C101" s="6">
        <v>1.0</v>
      </c>
      <c r="D101" s="6">
        <v>1.0</v>
      </c>
      <c r="E101" s="6">
        <v>720.0</v>
      </c>
      <c r="F101" s="6">
        <v>3.0</v>
      </c>
      <c r="G101" s="6">
        <v>420.0</v>
      </c>
      <c r="H101" s="6">
        <v>2.0</v>
      </c>
      <c r="I101" s="2" t="s">
        <v>1033</v>
      </c>
      <c r="J101" s="2" t="s">
        <v>1034</v>
      </c>
      <c r="K101" s="6">
        <v>2.0</v>
      </c>
      <c r="L101" s="6">
        <v>3.0</v>
      </c>
      <c r="M101" s="6">
        <v>1.0</v>
      </c>
      <c r="N101" s="2" t="s">
        <v>1035</v>
      </c>
      <c r="O101" s="6">
        <v>1.0</v>
      </c>
      <c r="P101" s="6">
        <v>2.0</v>
      </c>
      <c r="Q101" s="2" t="s">
        <v>1036</v>
      </c>
      <c r="R101" s="6">
        <v>2.0</v>
      </c>
      <c r="S101" s="6">
        <v>5.0</v>
      </c>
      <c r="T101" s="6">
        <v>2.0</v>
      </c>
      <c r="U101" s="6">
        <v>2.0</v>
      </c>
      <c r="V101" s="6">
        <v>3.0</v>
      </c>
      <c r="W101" s="6">
        <v>1.0</v>
      </c>
      <c r="X101" s="6">
        <v>5.0</v>
      </c>
      <c r="Y101" s="2" t="s">
        <v>74</v>
      </c>
      <c r="Z101" s="2" t="s">
        <v>90</v>
      </c>
      <c r="AA101" s="6">
        <v>1.0</v>
      </c>
      <c r="AB101" s="6">
        <v>1.0</v>
      </c>
      <c r="AC101" s="2" t="s">
        <v>1037</v>
      </c>
      <c r="AD101" s="6">
        <v>1.0</v>
      </c>
      <c r="AE101" s="6">
        <v>5.0</v>
      </c>
      <c r="AF101" s="6">
        <v>2.0</v>
      </c>
      <c r="AG101" s="6">
        <v>2.0</v>
      </c>
      <c r="AH101" s="6">
        <v>1.0</v>
      </c>
      <c r="AI101" s="2" t="s">
        <v>1038</v>
      </c>
      <c r="AJ101" s="7" t="s">
        <v>1039</v>
      </c>
      <c r="AK101" s="6">
        <v>2.0</v>
      </c>
      <c r="AL101" s="6">
        <v>5.0</v>
      </c>
      <c r="AM101" s="6">
        <v>2.0</v>
      </c>
      <c r="AN101" s="6">
        <v>5.0</v>
      </c>
      <c r="AO101" s="6">
        <v>1.0</v>
      </c>
      <c r="AP101" s="6">
        <v>1.0</v>
      </c>
      <c r="AQ101" s="2" t="s">
        <v>1040</v>
      </c>
      <c r="AR101" s="6">
        <v>3.0</v>
      </c>
      <c r="AS101" s="2" t="s">
        <v>318</v>
      </c>
      <c r="AT101" s="6">
        <v>4.0</v>
      </c>
      <c r="AU101" s="6">
        <v>1.0</v>
      </c>
      <c r="AV101" s="6">
        <v>1.0</v>
      </c>
      <c r="AW101" s="6">
        <v>5.0</v>
      </c>
      <c r="AX101" s="6">
        <v>1.0</v>
      </c>
      <c r="AY101" s="6">
        <v>3.0</v>
      </c>
      <c r="AZ101" s="6">
        <v>1.0</v>
      </c>
      <c r="BA101" s="6">
        <v>1.0</v>
      </c>
      <c r="BB101" s="6">
        <v>3.0</v>
      </c>
      <c r="BC101" s="6">
        <v>1165.0</v>
      </c>
      <c r="BD101" s="6">
        <v>500.0</v>
      </c>
      <c r="BE101" s="2" t="s">
        <v>205</v>
      </c>
      <c r="BF101" s="6">
        <v>5.0</v>
      </c>
      <c r="BG101" s="6">
        <v>2.0</v>
      </c>
      <c r="BH101" s="6">
        <v>760.0</v>
      </c>
      <c r="BI101" s="6">
        <v>155.0</v>
      </c>
    </row>
    <row r="102">
      <c r="A102" s="6">
        <v>99.0</v>
      </c>
      <c r="B102" s="1">
        <v>3.9</v>
      </c>
      <c r="C102" s="6">
        <v>2.0</v>
      </c>
      <c r="D102" s="6">
        <v>1.0</v>
      </c>
      <c r="E102" s="6">
        <v>720.0</v>
      </c>
      <c r="F102" s="6">
        <v>3.0</v>
      </c>
      <c r="G102" s="6">
        <v>315.0</v>
      </c>
      <c r="H102" s="6">
        <v>1.0</v>
      </c>
      <c r="I102" s="2" t="s">
        <v>1041</v>
      </c>
      <c r="J102" s="2" t="s">
        <v>1042</v>
      </c>
      <c r="K102" s="6">
        <v>3.0</v>
      </c>
      <c r="L102" s="6">
        <v>4.0</v>
      </c>
      <c r="M102" s="6">
        <v>6.0</v>
      </c>
      <c r="N102" s="2" t="s">
        <v>1043</v>
      </c>
      <c r="O102" s="6">
        <v>2.0</v>
      </c>
      <c r="P102" s="6">
        <v>2.0</v>
      </c>
      <c r="Q102" s="2" t="s">
        <v>1044</v>
      </c>
      <c r="R102" s="6">
        <v>2.0</v>
      </c>
      <c r="S102" s="6">
        <v>5.0</v>
      </c>
      <c r="T102" s="6">
        <v>5.0</v>
      </c>
      <c r="U102" s="6">
        <v>3.0</v>
      </c>
      <c r="V102" s="6">
        <v>5.0</v>
      </c>
      <c r="W102" s="6">
        <v>2.0</v>
      </c>
      <c r="X102" s="6">
        <v>4.0</v>
      </c>
      <c r="Y102" s="2" t="s">
        <v>222</v>
      </c>
      <c r="Z102" s="2" t="s">
        <v>90</v>
      </c>
      <c r="AA102" s="6">
        <v>1.0</v>
      </c>
      <c r="AB102" s="6" t="s">
        <v>74</v>
      </c>
      <c r="AC102" s="2" t="s">
        <v>1045</v>
      </c>
      <c r="AD102" s="6">
        <v>1.0</v>
      </c>
      <c r="AE102" s="6">
        <v>5.0</v>
      </c>
      <c r="AF102" s="6">
        <v>4.0</v>
      </c>
      <c r="AG102" s="6">
        <v>5.0</v>
      </c>
      <c r="AH102" s="6">
        <v>8.0</v>
      </c>
      <c r="AI102" s="2" t="s">
        <v>1046</v>
      </c>
      <c r="AJ102" s="7" t="s">
        <v>1047</v>
      </c>
      <c r="AK102" s="6">
        <v>3.0</v>
      </c>
      <c r="AL102" s="6">
        <v>6.0</v>
      </c>
      <c r="AM102" s="6">
        <v>5.0</v>
      </c>
      <c r="AN102" s="6">
        <v>5.0</v>
      </c>
      <c r="AO102" s="6">
        <v>1.0</v>
      </c>
      <c r="AP102" s="6">
        <v>2.0</v>
      </c>
      <c r="AQ102" s="2" t="s">
        <v>1048</v>
      </c>
      <c r="AR102" s="6">
        <v>2.0</v>
      </c>
      <c r="AS102" s="2" t="s">
        <v>464</v>
      </c>
      <c r="AT102" s="6">
        <v>3.0</v>
      </c>
      <c r="AU102" s="6">
        <v>4.0</v>
      </c>
      <c r="AV102" s="6">
        <v>3.0</v>
      </c>
      <c r="AW102" s="6">
        <v>6.0</v>
      </c>
      <c r="AX102" s="6">
        <v>1.0</v>
      </c>
      <c r="AY102" s="6">
        <v>4.0</v>
      </c>
      <c r="AZ102" s="6">
        <v>1.0</v>
      </c>
      <c r="BA102" s="6">
        <v>1.0</v>
      </c>
      <c r="BB102" s="6">
        <v>5.0</v>
      </c>
      <c r="BC102" s="6">
        <v>1165.0</v>
      </c>
      <c r="BD102" s="6">
        <v>690.0</v>
      </c>
      <c r="BE102" s="2" t="s">
        <v>313</v>
      </c>
      <c r="BF102" s="6">
        <v>4.0</v>
      </c>
      <c r="BG102" s="6">
        <v>1.0</v>
      </c>
      <c r="BH102" s="6">
        <v>1315.0</v>
      </c>
      <c r="BI102" s="6">
        <v>185.0</v>
      </c>
    </row>
    <row r="103">
      <c r="A103" s="6">
        <v>100.0</v>
      </c>
      <c r="B103" s="1">
        <v>3.2</v>
      </c>
      <c r="C103" s="6">
        <v>1.0</v>
      </c>
      <c r="D103" s="6">
        <v>1.0</v>
      </c>
      <c r="E103" s="6">
        <v>430.0</v>
      </c>
      <c r="F103" s="6">
        <v>4.0</v>
      </c>
      <c r="G103" s="6">
        <v>420.0</v>
      </c>
      <c r="H103" s="6">
        <v>1.0</v>
      </c>
      <c r="I103" s="2" t="s">
        <v>1049</v>
      </c>
      <c r="J103" s="2" t="s">
        <v>1050</v>
      </c>
      <c r="K103" s="6">
        <v>3.0</v>
      </c>
      <c r="L103" s="6">
        <v>4.0</v>
      </c>
      <c r="M103" s="6">
        <v>2.0</v>
      </c>
      <c r="N103" s="2" t="s">
        <v>1051</v>
      </c>
      <c r="O103" s="6">
        <v>2.0</v>
      </c>
      <c r="P103" s="6">
        <v>1.0</v>
      </c>
      <c r="Q103" s="2" t="s">
        <v>1052</v>
      </c>
      <c r="R103" s="6">
        <v>2.0</v>
      </c>
      <c r="S103" s="6">
        <v>5.0</v>
      </c>
      <c r="T103" s="6">
        <v>3.0</v>
      </c>
      <c r="U103" s="6">
        <v>2.0</v>
      </c>
      <c r="V103" s="6">
        <v>3.0</v>
      </c>
      <c r="W103" s="6" t="s">
        <v>74</v>
      </c>
      <c r="X103" s="6">
        <v>3.0</v>
      </c>
      <c r="Y103" s="2" t="s">
        <v>222</v>
      </c>
      <c r="Z103" s="2" t="s">
        <v>90</v>
      </c>
      <c r="AA103" s="6">
        <v>1.0</v>
      </c>
      <c r="AB103" s="6">
        <v>1.0</v>
      </c>
      <c r="AC103" s="2" t="s">
        <v>1053</v>
      </c>
      <c r="AD103" s="6">
        <v>1.0</v>
      </c>
      <c r="AE103" s="6">
        <v>5.0</v>
      </c>
      <c r="AF103" s="6">
        <v>1.0</v>
      </c>
      <c r="AG103" s="6">
        <v>3.0</v>
      </c>
      <c r="AH103" s="6">
        <v>3.0</v>
      </c>
      <c r="AI103" s="2" t="s">
        <v>1054</v>
      </c>
      <c r="AJ103" s="7" t="s">
        <v>1055</v>
      </c>
      <c r="AK103" s="6">
        <v>4.0</v>
      </c>
      <c r="AL103" s="6">
        <v>4.0</v>
      </c>
      <c r="AM103" s="6">
        <v>1.0</v>
      </c>
      <c r="AN103" s="6">
        <v>5.0</v>
      </c>
      <c r="AO103" s="6">
        <v>2.0</v>
      </c>
      <c r="AP103" s="6">
        <v>2.0</v>
      </c>
      <c r="AQ103" s="2" t="s">
        <v>1056</v>
      </c>
      <c r="AR103" s="6">
        <v>4.0</v>
      </c>
      <c r="AS103" s="2" t="s">
        <v>1057</v>
      </c>
      <c r="AT103" s="6">
        <v>2.0</v>
      </c>
      <c r="AU103" s="6">
        <v>1.0</v>
      </c>
      <c r="AV103" s="6">
        <v>1.0</v>
      </c>
      <c r="AW103" s="6">
        <v>3.0</v>
      </c>
      <c r="AX103" s="6">
        <v>1.0</v>
      </c>
      <c r="AY103" s="6">
        <v>3.0</v>
      </c>
      <c r="AZ103" s="6">
        <v>1.0</v>
      </c>
      <c r="BA103" s="6">
        <v>1.0</v>
      </c>
      <c r="BB103" s="6">
        <v>1.0</v>
      </c>
      <c r="BC103" s="6">
        <v>1165.0</v>
      </c>
      <c r="BD103" s="6">
        <v>690.0</v>
      </c>
      <c r="BE103" s="2" t="s">
        <v>129</v>
      </c>
      <c r="BF103" s="6">
        <v>5.0</v>
      </c>
      <c r="BG103" s="6">
        <v>1.0</v>
      </c>
      <c r="BH103" s="6">
        <v>900.0</v>
      </c>
      <c r="BI103" s="6">
        <v>165.0</v>
      </c>
    </row>
    <row r="104">
      <c r="A104" s="6">
        <v>101.0</v>
      </c>
      <c r="B104" s="1">
        <v>3.5</v>
      </c>
      <c r="C104" s="6">
        <v>1.0</v>
      </c>
      <c r="D104" s="6">
        <v>1.0</v>
      </c>
      <c r="E104" s="6">
        <v>610.0</v>
      </c>
      <c r="F104" s="6">
        <v>3.0</v>
      </c>
      <c r="G104" s="6">
        <v>0.0</v>
      </c>
      <c r="H104" s="6">
        <v>2.0</v>
      </c>
      <c r="I104" s="2" t="s">
        <v>1058</v>
      </c>
      <c r="J104" s="2" t="s">
        <v>1059</v>
      </c>
      <c r="K104" s="6">
        <v>3.0</v>
      </c>
      <c r="L104" s="6">
        <v>3.0</v>
      </c>
      <c r="M104" s="6">
        <v>1.0</v>
      </c>
      <c r="N104" s="2" t="s">
        <v>1060</v>
      </c>
      <c r="O104" s="6">
        <v>1.0</v>
      </c>
      <c r="P104" s="6">
        <v>1.0</v>
      </c>
      <c r="Q104" s="2" t="s">
        <v>1061</v>
      </c>
      <c r="R104" s="6">
        <v>1.0</v>
      </c>
      <c r="S104" s="6">
        <v>3.0</v>
      </c>
      <c r="T104" s="6">
        <v>2.0</v>
      </c>
      <c r="U104" s="6">
        <v>2.0</v>
      </c>
      <c r="V104" s="6">
        <v>5.0</v>
      </c>
      <c r="W104" s="6">
        <v>2.0</v>
      </c>
      <c r="X104" s="6">
        <v>2.0</v>
      </c>
      <c r="Y104" s="2" t="s">
        <v>1062</v>
      </c>
      <c r="Z104" s="2" t="s">
        <v>90</v>
      </c>
      <c r="AA104" s="6">
        <v>1.0</v>
      </c>
      <c r="AB104" s="6">
        <v>1.0</v>
      </c>
      <c r="AC104" s="2" t="s">
        <v>1063</v>
      </c>
      <c r="AD104" s="6">
        <v>1.0</v>
      </c>
      <c r="AE104" s="6">
        <v>5.0</v>
      </c>
      <c r="AF104" s="6">
        <v>1.0</v>
      </c>
      <c r="AG104" s="6">
        <v>5.0</v>
      </c>
      <c r="AH104" s="6">
        <v>2.0</v>
      </c>
      <c r="AI104" s="2" t="s">
        <v>1064</v>
      </c>
      <c r="AJ104" s="7" t="s">
        <v>1065</v>
      </c>
      <c r="AK104" s="6">
        <v>4.0</v>
      </c>
      <c r="AL104" s="6">
        <v>2.0</v>
      </c>
      <c r="AM104" s="6">
        <v>5.0</v>
      </c>
      <c r="AN104" s="6">
        <v>5.0</v>
      </c>
      <c r="AO104" s="6">
        <v>1.0</v>
      </c>
      <c r="AP104" s="6">
        <v>2.0</v>
      </c>
      <c r="AQ104" s="2" t="s">
        <v>1066</v>
      </c>
      <c r="AR104" s="6">
        <v>2.0</v>
      </c>
      <c r="AS104" s="2" t="s">
        <v>1067</v>
      </c>
      <c r="AT104" s="6">
        <v>2.0</v>
      </c>
      <c r="AU104" s="6">
        <v>1.0</v>
      </c>
      <c r="AV104" s="6">
        <v>1.0</v>
      </c>
      <c r="AW104" s="6">
        <v>2.0</v>
      </c>
      <c r="AX104" s="6">
        <v>5.0</v>
      </c>
      <c r="AY104" s="6">
        <v>2.0</v>
      </c>
      <c r="AZ104" s="6">
        <v>1.0</v>
      </c>
      <c r="BA104" s="6">
        <v>1.0</v>
      </c>
      <c r="BB104" s="6">
        <v>5.0</v>
      </c>
      <c r="BC104" s="6" t="s">
        <v>74</v>
      </c>
      <c r="BD104" s="6">
        <v>500.0</v>
      </c>
      <c r="BE104" s="2" t="s">
        <v>1068</v>
      </c>
      <c r="BF104" s="6">
        <v>5.0</v>
      </c>
      <c r="BG104" s="6">
        <v>2.0</v>
      </c>
      <c r="BH104" s="6">
        <v>900.0</v>
      </c>
      <c r="BI104" s="6">
        <v>125.0</v>
      </c>
    </row>
    <row r="105">
      <c r="A105" s="6">
        <v>102.0</v>
      </c>
      <c r="B105" s="1">
        <v>3.4</v>
      </c>
      <c r="C105" s="6">
        <v>1.0</v>
      </c>
      <c r="D105" s="6">
        <v>1.0</v>
      </c>
      <c r="E105" s="6">
        <v>610.0</v>
      </c>
      <c r="F105" s="6">
        <v>2.0</v>
      </c>
      <c r="G105" s="6">
        <v>420.0</v>
      </c>
      <c r="H105" s="6">
        <v>2.0</v>
      </c>
      <c r="I105" s="2" t="s">
        <v>1069</v>
      </c>
      <c r="J105" s="2" t="s">
        <v>1070</v>
      </c>
      <c r="K105" s="6">
        <v>2.0</v>
      </c>
      <c r="L105" s="6">
        <v>3.0</v>
      </c>
      <c r="M105" s="6">
        <v>1.0</v>
      </c>
      <c r="N105" s="2" t="s">
        <v>1071</v>
      </c>
      <c r="O105" s="6">
        <v>2.0</v>
      </c>
      <c r="P105" s="6">
        <v>2.0</v>
      </c>
      <c r="Q105" s="2" t="s">
        <v>1072</v>
      </c>
      <c r="R105" s="6">
        <v>1.0</v>
      </c>
      <c r="S105" s="6">
        <v>11.0</v>
      </c>
      <c r="T105" s="6">
        <v>2.0</v>
      </c>
      <c r="U105" s="6">
        <v>2.0</v>
      </c>
      <c r="V105" s="6">
        <v>5.0</v>
      </c>
      <c r="W105" s="6">
        <v>3.0</v>
      </c>
      <c r="X105" s="6">
        <v>4.0</v>
      </c>
      <c r="Y105" s="2" t="s">
        <v>651</v>
      </c>
      <c r="Z105" s="2" t="s">
        <v>1073</v>
      </c>
      <c r="AA105" s="6">
        <v>4.0</v>
      </c>
      <c r="AB105" s="6">
        <v>3.0</v>
      </c>
      <c r="AC105" s="2" t="s">
        <v>1074</v>
      </c>
      <c r="AD105" s="6">
        <v>1.0</v>
      </c>
      <c r="AE105" s="6">
        <v>5.0</v>
      </c>
      <c r="AF105" s="6">
        <v>1.0</v>
      </c>
      <c r="AG105" s="6">
        <v>5.0</v>
      </c>
      <c r="AH105" s="6">
        <v>3.0</v>
      </c>
      <c r="AI105" s="2" t="s">
        <v>1075</v>
      </c>
      <c r="AJ105" s="7" t="s">
        <v>1076</v>
      </c>
      <c r="AK105" s="6">
        <v>2.0</v>
      </c>
      <c r="AL105" s="6">
        <v>5.0</v>
      </c>
      <c r="AM105" s="6">
        <v>4.0</v>
      </c>
      <c r="AN105" s="6">
        <v>5.0</v>
      </c>
      <c r="AO105" s="6">
        <v>3.0</v>
      </c>
      <c r="AP105" s="6">
        <v>1.0</v>
      </c>
      <c r="AQ105" s="2" t="s">
        <v>74</v>
      </c>
      <c r="AR105" s="6">
        <v>4.0</v>
      </c>
      <c r="AS105" s="2" t="s">
        <v>1077</v>
      </c>
      <c r="AT105" s="6">
        <v>4.0</v>
      </c>
      <c r="AU105" s="6">
        <v>1.0</v>
      </c>
      <c r="AV105" s="6">
        <v>1.0</v>
      </c>
      <c r="AW105" s="6">
        <v>2.0</v>
      </c>
      <c r="AX105" s="6">
        <v>4.0</v>
      </c>
      <c r="AY105" s="6">
        <v>5.0</v>
      </c>
      <c r="AZ105" s="6">
        <v>1.0</v>
      </c>
      <c r="BA105" s="6">
        <v>2.0</v>
      </c>
      <c r="BB105" s="6">
        <v>3.0</v>
      </c>
      <c r="BC105" s="6">
        <v>1165.0</v>
      </c>
      <c r="BD105" s="6">
        <v>500.0</v>
      </c>
      <c r="BE105" s="2" t="s">
        <v>74</v>
      </c>
      <c r="BF105" s="6">
        <v>5.0</v>
      </c>
      <c r="BG105" s="6">
        <v>2.0</v>
      </c>
      <c r="BH105" s="6">
        <v>1315.0</v>
      </c>
      <c r="BI105" s="6">
        <v>160.0</v>
      </c>
    </row>
    <row r="106">
      <c r="A106" s="6">
        <v>103.0</v>
      </c>
      <c r="B106" s="1">
        <v>3.42</v>
      </c>
      <c r="C106" s="6">
        <v>1.0</v>
      </c>
      <c r="D106" s="6">
        <v>1.0</v>
      </c>
      <c r="E106" s="6">
        <v>610.0</v>
      </c>
      <c r="F106" s="6">
        <v>4.0</v>
      </c>
      <c r="G106" s="6">
        <v>420.0</v>
      </c>
      <c r="H106" s="6">
        <v>2.0</v>
      </c>
      <c r="I106" s="2" t="s">
        <v>1078</v>
      </c>
      <c r="J106" s="2" t="s">
        <v>1079</v>
      </c>
      <c r="K106" s="6">
        <v>3.0</v>
      </c>
      <c r="L106" s="6">
        <v>2.0</v>
      </c>
      <c r="M106" s="6">
        <v>1.0</v>
      </c>
      <c r="N106" s="2" t="s">
        <v>1080</v>
      </c>
      <c r="O106" s="6">
        <v>1.0</v>
      </c>
      <c r="P106" s="6">
        <v>2.0</v>
      </c>
      <c r="Q106" s="2" t="s">
        <v>1081</v>
      </c>
      <c r="R106" s="6">
        <v>2.0</v>
      </c>
      <c r="S106" s="6">
        <v>5.0</v>
      </c>
      <c r="T106" s="6">
        <v>3.0</v>
      </c>
      <c r="U106" s="6">
        <v>3.0</v>
      </c>
      <c r="V106" s="6">
        <v>5.0</v>
      </c>
      <c r="W106" s="6">
        <v>1.0</v>
      </c>
      <c r="X106" s="6">
        <v>5.0</v>
      </c>
      <c r="Y106" s="2" t="s">
        <v>1082</v>
      </c>
      <c r="Z106" s="2" t="s">
        <v>90</v>
      </c>
      <c r="AA106" s="6">
        <v>1.0</v>
      </c>
      <c r="AB106" s="6">
        <v>3.0</v>
      </c>
      <c r="AC106" s="2" t="s">
        <v>233</v>
      </c>
      <c r="AD106" s="6">
        <v>1.0</v>
      </c>
      <c r="AE106" s="6">
        <v>5.0</v>
      </c>
      <c r="AF106" s="6">
        <v>2.0</v>
      </c>
      <c r="AG106" s="6">
        <v>2.0</v>
      </c>
      <c r="AH106" s="6">
        <v>7.0</v>
      </c>
      <c r="AI106" s="2" t="s">
        <v>1083</v>
      </c>
      <c r="AJ106" s="7" t="s">
        <v>1084</v>
      </c>
      <c r="AK106" s="6">
        <v>3.0</v>
      </c>
      <c r="AL106" s="6" t="s">
        <v>74</v>
      </c>
      <c r="AM106" s="6">
        <v>1.0</v>
      </c>
      <c r="AN106" s="6">
        <v>5.0</v>
      </c>
      <c r="AO106" s="6">
        <v>7.0</v>
      </c>
      <c r="AP106" s="6">
        <v>1.0</v>
      </c>
      <c r="AQ106" s="2" t="s">
        <v>74</v>
      </c>
      <c r="AR106" s="6">
        <v>5.0</v>
      </c>
      <c r="AS106" s="2" t="s">
        <v>542</v>
      </c>
      <c r="AT106" s="6">
        <v>5.0</v>
      </c>
      <c r="AU106" s="6">
        <v>1.0</v>
      </c>
      <c r="AV106" s="6">
        <v>2.0</v>
      </c>
      <c r="AW106" s="6">
        <v>3.0</v>
      </c>
      <c r="AX106" s="6">
        <v>1.0</v>
      </c>
      <c r="AY106" s="6">
        <v>4.0</v>
      </c>
      <c r="AZ106" s="6">
        <v>1.0</v>
      </c>
      <c r="BA106" s="6">
        <v>2.0</v>
      </c>
      <c r="BB106" s="6">
        <v>2.0</v>
      </c>
      <c r="BC106" s="6">
        <v>940.0</v>
      </c>
      <c r="BD106" s="6">
        <v>500.0</v>
      </c>
      <c r="BE106" s="2" t="s">
        <v>74</v>
      </c>
      <c r="BF106" s="6">
        <v>5.0</v>
      </c>
      <c r="BG106" s="6">
        <v>1.0</v>
      </c>
      <c r="BH106" s="6">
        <v>900.0</v>
      </c>
      <c r="BI106" s="6">
        <v>135.0</v>
      </c>
    </row>
    <row r="107">
      <c r="A107" s="6">
        <v>104.0</v>
      </c>
      <c r="B107" s="1">
        <v>3.7</v>
      </c>
      <c r="C107" s="6">
        <v>1.0</v>
      </c>
      <c r="D107" s="6">
        <v>1.0</v>
      </c>
      <c r="E107" s="6">
        <v>610.0</v>
      </c>
      <c r="F107" s="6">
        <v>3.0</v>
      </c>
      <c r="G107" s="6">
        <v>420.0</v>
      </c>
      <c r="H107" s="6">
        <v>2.0</v>
      </c>
      <c r="I107" s="2" t="s">
        <v>1085</v>
      </c>
      <c r="J107" s="2" t="s">
        <v>1086</v>
      </c>
      <c r="K107" s="6">
        <v>8.0</v>
      </c>
      <c r="L107" s="6">
        <v>2.0</v>
      </c>
      <c r="M107" s="6">
        <v>1.0</v>
      </c>
      <c r="N107" s="2" t="s">
        <v>1087</v>
      </c>
      <c r="O107" s="6">
        <v>1.0</v>
      </c>
      <c r="P107" s="6">
        <v>1.0</v>
      </c>
      <c r="Q107" s="2" t="s">
        <v>1088</v>
      </c>
      <c r="R107" s="6">
        <v>1.0</v>
      </c>
      <c r="S107" s="6">
        <v>3.0</v>
      </c>
      <c r="T107" s="6">
        <v>2.0</v>
      </c>
      <c r="U107" s="6">
        <v>2.0</v>
      </c>
      <c r="V107" s="6">
        <v>5.0</v>
      </c>
      <c r="W107" s="6">
        <v>2.0</v>
      </c>
      <c r="X107" s="6">
        <v>4.0</v>
      </c>
      <c r="Y107" s="2" t="s">
        <v>1089</v>
      </c>
      <c r="Z107" s="2" t="s">
        <v>1090</v>
      </c>
      <c r="AA107" s="6">
        <v>8.0</v>
      </c>
      <c r="AB107" s="6">
        <v>1.0</v>
      </c>
      <c r="AC107" s="2" t="s">
        <v>1091</v>
      </c>
      <c r="AD107" s="6">
        <v>1.0</v>
      </c>
      <c r="AE107" s="6">
        <v>5.0</v>
      </c>
      <c r="AF107" s="6">
        <v>3.0</v>
      </c>
      <c r="AG107" s="6">
        <v>3.0</v>
      </c>
      <c r="AH107" s="6">
        <v>4.0</v>
      </c>
      <c r="AI107" s="2" t="s">
        <v>1092</v>
      </c>
      <c r="AJ107" s="7" t="s">
        <v>1093</v>
      </c>
      <c r="AK107" s="6">
        <v>2.0</v>
      </c>
      <c r="AL107" s="6">
        <v>4.0</v>
      </c>
      <c r="AM107" s="6">
        <v>5.0</v>
      </c>
      <c r="AN107" s="6">
        <v>5.0</v>
      </c>
      <c r="AO107" s="6">
        <v>8.0</v>
      </c>
      <c r="AP107" s="6">
        <v>1.0</v>
      </c>
      <c r="AQ107" s="2" t="s">
        <v>1094</v>
      </c>
      <c r="AR107" s="6">
        <v>4.0</v>
      </c>
      <c r="AS107" s="2" t="s">
        <v>706</v>
      </c>
      <c r="AT107" s="6">
        <v>4.0</v>
      </c>
      <c r="AU107" s="6">
        <v>1.0</v>
      </c>
      <c r="AV107" s="6">
        <v>2.0</v>
      </c>
      <c r="AW107" s="6">
        <v>3.0</v>
      </c>
      <c r="AX107" s="6">
        <v>3.0</v>
      </c>
      <c r="AY107" s="6">
        <v>6.0</v>
      </c>
      <c r="AZ107" s="6">
        <v>1.0</v>
      </c>
      <c r="BA107" s="6">
        <v>2.0</v>
      </c>
      <c r="BB107" s="6">
        <v>3.0</v>
      </c>
      <c r="BC107" s="6">
        <v>725.0</v>
      </c>
      <c r="BD107" s="6">
        <v>345.0</v>
      </c>
      <c r="BE107" s="2" t="s">
        <v>1095</v>
      </c>
      <c r="BF107" s="6">
        <v>5.0</v>
      </c>
      <c r="BG107" s="6">
        <v>1.0</v>
      </c>
      <c r="BH107" s="6">
        <v>760.0</v>
      </c>
      <c r="BI107" s="6">
        <v>130.0</v>
      </c>
    </row>
    <row r="108">
      <c r="A108" s="6">
        <v>105.0</v>
      </c>
      <c r="B108" s="1">
        <v>3.42</v>
      </c>
      <c r="C108" s="6">
        <v>1.0</v>
      </c>
      <c r="D108" s="6">
        <v>1.0</v>
      </c>
      <c r="E108" s="6">
        <v>720.0</v>
      </c>
      <c r="F108" s="6">
        <v>3.0</v>
      </c>
      <c r="G108" s="6">
        <v>420.0</v>
      </c>
      <c r="H108" s="6">
        <v>2.0</v>
      </c>
      <c r="I108" s="2" t="s">
        <v>1096</v>
      </c>
      <c r="J108" s="2" t="s">
        <v>1097</v>
      </c>
      <c r="K108" s="6">
        <v>2.0</v>
      </c>
      <c r="L108" s="6">
        <v>4.0</v>
      </c>
      <c r="M108" s="6">
        <v>1.0</v>
      </c>
      <c r="N108" s="2" t="s">
        <v>1098</v>
      </c>
      <c r="O108" s="6">
        <v>2.0</v>
      </c>
      <c r="P108" s="6">
        <v>2.0</v>
      </c>
      <c r="Q108" s="2" t="s">
        <v>1099</v>
      </c>
      <c r="R108" s="6">
        <v>1.0</v>
      </c>
      <c r="S108" s="6">
        <v>2.0</v>
      </c>
      <c r="T108" s="6">
        <v>2.0</v>
      </c>
      <c r="U108" s="6">
        <v>2.0</v>
      </c>
      <c r="V108" s="6">
        <v>4.0</v>
      </c>
      <c r="W108" s="6" t="s">
        <v>74</v>
      </c>
      <c r="X108" s="6">
        <v>4.0</v>
      </c>
      <c r="Y108" s="2" t="s">
        <v>222</v>
      </c>
      <c r="Z108" s="2" t="s">
        <v>90</v>
      </c>
      <c r="AA108" s="6">
        <v>1.0</v>
      </c>
      <c r="AB108" s="6">
        <v>3.0</v>
      </c>
      <c r="AC108" s="2" t="s">
        <v>1100</v>
      </c>
      <c r="AD108" s="6">
        <v>1.0</v>
      </c>
      <c r="AE108" s="6">
        <v>4.0</v>
      </c>
      <c r="AF108" s="6">
        <v>1.0</v>
      </c>
      <c r="AG108" s="6">
        <v>3.0</v>
      </c>
      <c r="AH108" s="6">
        <v>9.0</v>
      </c>
      <c r="AI108" s="2" t="s">
        <v>1101</v>
      </c>
      <c r="AJ108" s="7" t="s">
        <v>1102</v>
      </c>
      <c r="AK108" s="6">
        <v>2.0</v>
      </c>
      <c r="AL108" s="6">
        <v>5.0</v>
      </c>
      <c r="AM108" s="6">
        <v>3.0</v>
      </c>
      <c r="AN108" s="6">
        <v>5.0</v>
      </c>
      <c r="AO108" s="6">
        <v>3.0</v>
      </c>
      <c r="AP108" s="6">
        <v>1.0</v>
      </c>
      <c r="AQ108" s="2" t="s">
        <v>1103</v>
      </c>
      <c r="AR108" s="6">
        <v>3.0</v>
      </c>
      <c r="AS108" s="2" t="s">
        <v>1104</v>
      </c>
      <c r="AT108" s="6">
        <v>4.0</v>
      </c>
      <c r="AU108" s="6">
        <v>1.0</v>
      </c>
      <c r="AV108" s="6">
        <v>2.0</v>
      </c>
      <c r="AW108" s="6">
        <v>4.0</v>
      </c>
      <c r="AX108" s="6">
        <v>2.0</v>
      </c>
      <c r="AY108" s="6">
        <v>5.0</v>
      </c>
      <c r="AZ108" s="6">
        <v>2.0</v>
      </c>
      <c r="BA108" s="6">
        <v>2.0</v>
      </c>
      <c r="BB108" s="6">
        <v>5.0</v>
      </c>
      <c r="BC108" s="6">
        <v>940.0</v>
      </c>
      <c r="BD108" s="6">
        <v>690.0</v>
      </c>
      <c r="BE108" s="2" t="s">
        <v>1105</v>
      </c>
      <c r="BF108" s="6">
        <v>5.0</v>
      </c>
      <c r="BG108" s="6">
        <v>1.0</v>
      </c>
      <c r="BH108" s="6">
        <v>1315.0</v>
      </c>
      <c r="BI108" s="6">
        <v>230.0</v>
      </c>
    </row>
    <row r="109">
      <c r="A109" s="6">
        <v>106.0</v>
      </c>
      <c r="B109" s="1">
        <v>3.0</v>
      </c>
      <c r="C109" s="6">
        <v>1.0</v>
      </c>
      <c r="D109" s="6">
        <v>1.0</v>
      </c>
      <c r="E109" s="6">
        <v>720.0</v>
      </c>
      <c r="F109" s="6">
        <v>3.0</v>
      </c>
      <c r="G109" s="6">
        <v>420.0</v>
      </c>
      <c r="H109" s="6">
        <v>2.0</v>
      </c>
      <c r="I109" s="2" t="s">
        <v>1106</v>
      </c>
      <c r="J109" s="2" t="s">
        <v>1107</v>
      </c>
      <c r="K109" s="6">
        <v>2.0</v>
      </c>
      <c r="L109" s="6">
        <v>3.0</v>
      </c>
      <c r="M109" s="6">
        <v>1.0</v>
      </c>
      <c r="N109" s="2" t="s">
        <v>1108</v>
      </c>
      <c r="O109" s="6">
        <v>2.0</v>
      </c>
      <c r="P109" s="6">
        <v>2.0</v>
      </c>
      <c r="Q109" s="2" t="s">
        <v>1109</v>
      </c>
      <c r="R109" s="6">
        <v>1.0</v>
      </c>
      <c r="S109" s="6">
        <v>10.0</v>
      </c>
      <c r="T109" s="6">
        <v>3.0</v>
      </c>
      <c r="U109" s="6">
        <v>4.0</v>
      </c>
      <c r="V109" s="6">
        <v>4.0</v>
      </c>
      <c r="W109" s="6">
        <v>2.0</v>
      </c>
      <c r="X109" s="6">
        <v>4.0</v>
      </c>
      <c r="Y109" s="2" t="s">
        <v>1110</v>
      </c>
      <c r="Z109" s="2" t="s">
        <v>90</v>
      </c>
      <c r="AA109" s="6">
        <v>1.0</v>
      </c>
      <c r="AB109" s="6">
        <v>3.0</v>
      </c>
      <c r="AC109" s="2" t="s">
        <v>1111</v>
      </c>
      <c r="AD109" s="6">
        <v>1.0</v>
      </c>
      <c r="AE109" s="6">
        <v>3.0</v>
      </c>
      <c r="AF109" s="6">
        <v>4.0</v>
      </c>
      <c r="AG109" s="6">
        <v>5.0</v>
      </c>
      <c r="AH109" s="6">
        <v>2.0</v>
      </c>
      <c r="AI109" s="2" t="s">
        <v>1112</v>
      </c>
      <c r="AJ109" s="7" t="s">
        <v>1113</v>
      </c>
      <c r="AK109" s="6">
        <v>5.0</v>
      </c>
      <c r="AL109" s="6">
        <v>4.0</v>
      </c>
      <c r="AM109" s="6">
        <v>3.0</v>
      </c>
      <c r="AN109" s="6">
        <v>5.0</v>
      </c>
      <c r="AO109" s="6">
        <v>1.0</v>
      </c>
      <c r="AP109" s="6">
        <v>2.0</v>
      </c>
      <c r="AQ109" s="2" t="s">
        <v>1114</v>
      </c>
      <c r="AR109" s="6">
        <v>3.0</v>
      </c>
      <c r="AS109" s="2" t="s">
        <v>1115</v>
      </c>
      <c r="AT109" s="6">
        <v>2.0</v>
      </c>
      <c r="AU109" s="6">
        <v>2.0</v>
      </c>
      <c r="AV109" s="6">
        <v>1.0</v>
      </c>
      <c r="AW109" s="6">
        <v>5.0</v>
      </c>
      <c r="AX109" s="6">
        <v>4.0</v>
      </c>
      <c r="AY109" s="6">
        <v>3.0</v>
      </c>
      <c r="AZ109" s="6">
        <v>2.0</v>
      </c>
      <c r="BA109" s="6">
        <v>1.0</v>
      </c>
      <c r="BB109" s="6">
        <v>3.0</v>
      </c>
      <c r="BC109" s="6">
        <v>1165.0</v>
      </c>
      <c r="BD109" s="6">
        <v>690.0</v>
      </c>
      <c r="BE109" s="2" t="s">
        <v>543</v>
      </c>
      <c r="BF109" s="6">
        <v>2.0</v>
      </c>
      <c r="BG109" s="6">
        <v>2.0</v>
      </c>
      <c r="BH109" s="6">
        <v>1315.0</v>
      </c>
      <c r="BI109" s="6">
        <v>125.0</v>
      </c>
    </row>
    <row r="110">
      <c r="A110" s="6">
        <v>107.0</v>
      </c>
      <c r="B110" s="1">
        <v>3.0</v>
      </c>
      <c r="C110" s="6">
        <v>1.0</v>
      </c>
      <c r="D110" s="6">
        <v>1.0</v>
      </c>
      <c r="E110" s="6">
        <v>430.0</v>
      </c>
      <c r="F110" s="6">
        <v>3.0</v>
      </c>
      <c r="G110" s="6">
        <v>315.0</v>
      </c>
      <c r="H110" s="6">
        <v>2.0</v>
      </c>
      <c r="I110" s="2" t="s">
        <v>1116</v>
      </c>
      <c r="J110" s="2" t="s">
        <v>1117</v>
      </c>
      <c r="K110" s="6">
        <v>9.0</v>
      </c>
      <c r="L110" s="6">
        <v>2.0</v>
      </c>
      <c r="M110" s="6" t="s">
        <v>74</v>
      </c>
      <c r="N110" s="2" t="s">
        <v>1118</v>
      </c>
      <c r="O110" s="6">
        <v>1.0</v>
      </c>
      <c r="P110" s="6">
        <v>1.0</v>
      </c>
      <c r="Q110" s="2" t="s">
        <v>1119</v>
      </c>
      <c r="R110" s="6">
        <v>2.0</v>
      </c>
      <c r="S110" s="6">
        <v>12.0</v>
      </c>
      <c r="T110" s="6">
        <v>5.0</v>
      </c>
      <c r="U110" s="6">
        <v>4.0</v>
      </c>
      <c r="V110" s="6">
        <v>5.0</v>
      </c>
      <c r="W110" s="6">
        <v>2.0</v>
      </c>
      <c r="X110" s="6">
        <v>5.0</v>
      </c>
      <c r="Y110" s="2" t="s">
        <v>1120</v>
      </c>
      <c r="Z110" s="2" t="s">
        <v>1121</v>
      </c>
      <c r="AA110" s="6">
        <v>4.0</v>
      </c>
      <c r="AB110" s="6">
        <v>1.0</v>
      </c>
      <c r="AC110" s="2" t="s">
        <v>1122</v>
      </c>
      <c r="AD110" s="6">
        <v>1.0</v>
      </c>
      <c r="AE110" s="6">
        <v>5.0</v>
      </c>
      <c r="AF110" s="6">
        <v>1.0</v>
      </c>
      <c r="AG110" s="6">
        <v>5.0</v>
      </c>
      <c r="AH110" s="6">
        <v>7.0</v>
      </c>
      <c r="AI110" s="2" t="s">
        <v>1123</v>
      </c>
      <c r="AJ110" s="7" t="s">
        <v>1124</v>
      </c>
      <c r="AK110" s="6">
        <v>1.0</v>
      </c>
      <c r="AL110" s="6">
        <v>1.0</v>
      </c>
      <c r="AM110" s="6">
        <v>5.0</v>
      </c>
      <c r="AN110" s="6">
        <v>5.0</v>
      </c>
      <c r="AO110" s="6">
        <v>6.0</v>
      </c>
      <c r="AP110" s="6">
        <v>1.0</v>
      </c>
      <c r="AQ110" s="2" t="s">
        <v>1125</v>
      </c>
      <c r="AR110" s="6">
        <v>4.0</v>
      </c>
      <c r="AS110" s="2" t="s">
        <v>1019</v>
      </c>
      <c r="AT110" s="6">
        <v>4.0</v>
      </c>
      <c r="AU110" s="6">
        <v>1.0</v>
      </c>
      <c r="AV110" s="6">
        <v>1.0</v>
      </c>
      <c r="AW110" s="6">
        <v>3.0</v>
      </c>
      <c r="AX110" s="6">
        <v>4.0</v>
      </c>
      <c r="AY110" s="6">
        <v>4.0</v>
      </c>
      <c r="AZ110" s="6">
        <v>1.0</v>
      </c>
      <c r="BA110" s="6">
        <v>2.0</v>
      </c>
      <c r="BB110" s="6">
        <v>4.0</v>
      </c>
      <c r="BC110" s="6">
        <v>580.0</v>
      </c>
      <c r="BD110" s="6">
        <v>500.0</v>
      </c>
      <c r="BE110" s="2" t="s">
        <v>72</v>
      </c>
      <c r="BF110" s="6">
        <v>5.0</v>
      </c>
      <c r="BG110" s="6">
        <v>2.0</v>
      </c>
      <c r="BH110" s="6">
        <v>760.0</v>
      </c>
      <c r="BI110" s="6">
        <v>130.0</v>
      </c>
    </row>
    <row r="111">
      <c r="A111" s="6">
        <v>108.0</v>
      </c>
      <c r="B111" s="1">
        <v>3.8</v>
      </c>
      <c r="C111" s="6">
        <v>1.0</v>
      </c>
      <c r="D111" s="6">
        <v>1.0</v>
      </c>
      <c r="E111" s="6">
        <v>430.0</v>
      </c>
      <c r="F111" s="6">
        <v>3.0</v>
      </c>
      <c r="G111" s="6">
        <v>420.0</v>
      </c>
      <c r="H111" s="6">
        <v>1.0</v>
      </c>
      <c r="I111" s="2" t="s">
        <v>1126</v>
      </c>
      <c r="J111" s="2" t="s">
        <v>1127</v>
      </c>
      <c r="K111" s="6">
        <v>9.0</v>
      </c>
      <c r="L111" s="6">
        <v>2.0</v>
      </c>
      <c r="M111" s="6">
        <v>1.0</v>
      </c>
      <c r="N111" s="2" t="s">
        <v>1128</v>
      </c>
      <c r="O111" s="6">
        <v>1.0</v>
      </c>
      <c r="P111" s="6">
        <v>1.0</v>
      </c>
      <c r="Q111" s="2" t="s">
        <v>1129</v>
      </c>
      <c r="R111" s="6">
        <v>1.0</v>
      </c>
      <c r="S111" s="6">
        <v>2.0</v>
      </c>
      <c r="T111" s="6">
        <v>2.0</v>
      </c>
      <c r="U111" s="6">
        <v>2.0</v>
      </c>
      <c r="V111" s="6">
        <v>4.0</v>
      </c>
      <c r="W111" s="6">
        <v>1.0</v>
      </c>
      <c r="X111" s="6">
        <v>3.0</v>
      </c>
      <c r="Y111" s="2" t="s">
        <v>1130</v>
      </c>
      <c r="Z111" s="2" t="s">
        <v>1131</v>
      </c>
      <c r="AA111" s="6">
        <v>1.0</v>
      </c>
      <c r="AB111" s="6">
        <v>3.0</v>
      </c>
      <c r="AC111" s="2" t="s">
        <v>1132</v>
      </c>
      <c r="AD111" s="6">
        <v>1.0</v>
      </c>
      <c r="AE111" s="6">
        <v>4.0</v>
      </c>
      <c r="AF111" s="6">
        <v>2.0</v>
      </c>
      <c r="AG111" s="6">
        <v>3.0</v>
      </c>
      <c r="AH111" s="6">
        <v>5.0</v>
      </c>
      <c r="AI111" s="2" t="s">
        <v>1133</v>
      </c>
      <c r="AJ111" s="7" t="s">
        <v>1134</v>
      </c>
      <c r="AK111" s="6">
        <v>2.0</v>
      </c>
      <c r="AL111" s="6">
        <v>4.0</v>
      </c>
      <c r="AM111" s="6">
        <v>3.0</v>
      </c>
      <c r="AN111" s="6">
        <v>5.0</v>
      </c>
      <c r="AO111" s="6">
        <v>4.0</v>
      </c>
      <c r="AP111" s="6">
        <v>1.0</v>
      </c>
      <c r="AQ111" s="2" t="s">
        <v>1135</v>
      </c>
      <c r="AR111" s="6">
        <v>3.0</v>
      </c>
      <c r="AS111" s="2" t="s">
        <v>1136</v>
      </c>
      <c r="AT111" s="6">
        <v>2.0</v>
      </c>
      <c r="AU111" s="6">
        <v>1.0</v>
      </c>
      <c r="AV111" s="6">
        <v>1.0</v>
      </c>
      <c r="AW111" s="6">
        <v>3.0</v>
      </c>
      <c r="AX111" s="6">
        <v>2.0</v>
      </c>
      <c r="AY111" s="6">
        <v>4.0</v>
      </c>
      <c r="AZ111" s="6">
        <v>1.0</v>
      </c>
      <c r="BA111" s="6">
        <v>2.0</v>
      </c>
      <c r="BB111" s="6">
        <v>5.0</v>
      </c>
      <c r="BC111" s="6">
        <v>1165.0</v>
      </c>
      <c r="BD111" s="6">
        <v>690.0</v>
      </c>
      <c r="BE111" s="2" t="s">
        <v>1137</v>
      </c>
      <c r="BF111" s="6">
        <v>4.0</v>
      </c>
      <c r="BG111" s="6">
        <v>2.0</v>
      </c>
      <c r="BH111" s="6">
        <v>900.0</v>
      </c>
      <c r="BI111" s="6">
        <v>165.0</v>
      </c>
    </row>
    <row r="112">
      <c r="A112" s="6">
        <v>109.0</v>
      </c>
      <c r="B112" s="1">
        <v>3.8</v>
      </c>
      <c r="C112" s="6">
        <v>1.0</v>
      </c>
      <c r="D112" s="6">
        <v>1.0</v>
      </c>
      <c r="E112" s="6">
        <v>430.0</v>
      </c>
      <c r="F112" s="6">
        <v>2.0</v>
      </c>
      <c r="G112" s="6">
        <v>420.0</v>
      </c>
      <c r="H112" s="6">
        <v>2.0</v>
      </c>
      <c r="I112" s="2" t="s">
        <v>1138</v>
      </c>
      <c r="J112" s="2" t="s">
        <v>985</v>
      </c>
      <c r="K112" s="6">
        <v>9.0</v>
      </c>
      <c r="L112" s="6">
        <v>5.0</v>
      </c>
      <c r="M112" s="6">
        <v>1.0</v>
      </c>
      <c r="N112" s="2" t="s">
        <v>1139</v>
      </c>
      <c r="O112" s="6">
        <v>1.0</v>
      </c>
      <c r="P112" s="6">
        <v>2.0</v>
      </c>
      <c r="Q112" s="2" t="s">
        <v>1140</v>
      </c>
      <c r="R112" s="6">
        <v>1.0</v>
      </c>
      <c r="S112" s="6">
        <v>2.0</v>
      </c>
      <c r="T112" s="6">
        <v>2.0</v>
      </c>
      <c r="U112" s="6">
        <v>3.0</v>
      </c>
      <c r="V112" s="6">
        <v>2.0</v>
      </c>
      <c r="W112" s="6">
        <v>1.0</v>
      </c>
      <c r="X112" s="6">
        <v>4.0</v>
      </c>
      <c r="Y112" s="2" t="s">
        <v>666</v>
      </c>
      <c r="Z112" s="2" t="s">
        <v>90</v>
      </c>
      <c r="AA112" s="6">
        <v>1.0</v>
      </c>
      <c r="AB112" s="6">
        <v>2.0</v>
      </c>
      <c r="AC112" s="2" t="s">
        <v>1141</v>
      </c>
      <c r="AD112" s="6">
        <v>1.0</v>
      </c>
      <c r="AE112" s="6">
        <v>5.0</v>
      </c>
      <c r="AF112" s="6">
        <v>2.0</v>
      </c>
      <c r="AG112" s="6">
        <v>2.0</v>
      </c>
      <c r="AH112" s="6">
        <v>6.0</v>
      </c>
      <c r="AI112" s="2" t="s">
        <v>1142</v>
      </c>
      <c r="AJ112" s="7" t="s">
        <v>1143</v>
      </c>
      <c r="AK112" s="6">
        <v>1.0</v>
      </c>
      <c r="AL112" s="6">
        <v>6.0</v>
      </c>
      <c r="AM112" s="6">
        <v>5.0</v>
      </c>
      <c r="AN112" s="6">
        <v>5.0</v>
      </c>
      <c r="AO112" s="6">
        <v>5.0</v>
      </c>
      <c r="AP112" s="6">
        <v>2.0</v>
      </c>
      <c r="AQ112" s="2" t="s">
        <v>1144</v>
      </c>
      <c r="AR112" s="6">
        <v>3.0</v>
      </c>
      <c r="AS112" s="2" t="s">
        <v>1145</v>
      </c>
      <c r="AT112" s="6">
        <v>4.0</v>
      </c>
      <c r="AU112" s="6">
        <v>1.0</v>
      </c>
      <c r="AV112" s="6">
        <v>2.0</v>
      </c>
      <c r="AW112" s="6">
        <v>3.0</v>
      </c>
      <c r="AX112" s="6">
        <v>2.0</v>
      </c>
      <c r="AY112" s="6">
        <v>3.0</v>
      </c>
      <c r="AZ112" s="6">
        <v>1.0</v>
      </c>
      <c r="BA112" s="6">
        <v>1.0</v>
      </c>
      <c r="BB112" s="6">
        <v>2.0</v>
      </c>
      <c r="BC112" s="6">
        <v>580.0</v>
      </c>
      <c r="BD112" s="6">
        <v>345.0</v>
      </c>
      <c r="BE112" s="2" t="s">
        <v>355</v>
      </c>
      <c r="BF112" s="6">
        <v>5.0</v>
      </c>
      <c r="BG112" s="6">
        <v>2.0</v>
      </c>
      <c r="BH112" s="6">
        <v>760.0</v>
      </c>
      <c r="BI112" s="6">
        <v>128.0</v>
      </c>
    </row>
    <row r="113">
      <c r="A113" s="6">
        <v>110.0</v>
      </c>
      <c r="B113" s="1">
        <v>3.4</v>
      </c>
      <c r="C113" s="6">
        <v>1.0</v>
      </c>
      <c r="D113" s="6">
        <v>1.0</v>
      </c>
      <c r="E113" s="6">
        <v>610.0</v>
      </c>
      <c r="F113" s="6">
        <v>3.0</v>
      </c>
      <c r="G113" s="6">
        <v>420.0</v>
      </c>
      <c r="H113" s="6">
        <v>2.0</v>
      </c>
      <c r="I113" s="2" t="s">
        <v>1146</v>
      </c>
      <c r="J113" s="2" t="s">
        <v>1147</v>
      </c>
      <c r="K113" s="6">
        <v>9.0</v>
      </c>
      <c r="L113" s="6">
        <v>2.0</v>
      </c>
      <c r="M113" s="6">
        <v>1.0</v>
      </c>
      <c r="N113" s="2" t="s">
        <v>1148</v>
      </c>
      <c r="O113" s="6">
        <v>2.0</v>
      </c>
      <c r="P113" s="6">
        <v>2.0</v>
      </c>
      <c r="Q113" s="2" t="s">
        <v>1149</v>
      </c>
      <c r="R113" s="6">
        <v>2.0</v>
      </c>
      <c r="S113" s="6">
        <v>5.0</v>
      </c>
      <c r="T113" s="6">
        <v>3.0</v>
      </c>
      <c r="U113" s="6">
        <v>2.0</v>
      </c>
      <c r="V113" s="6">
        <v>2.0</v>
      </c>
      <c r="W113" s="6">
        <v>3.0</v>
      </c>
      <c r="X113" s="6">
        <v>5.0</v>
      </c>
      <c r="Y113" s="2" t="s">
        <v>1150</v>
      </c>
      <c r="Z113" s="2" t="s">
        <v>90</v>
      </c>
      <c r="AA113" s="6">
        <v>1.0</v>
      </c>
      <c r="AB113" s="6">
        <v>2.0</v>
      </c>
      <c r="AC113" s="2" t="s">
        <v>1151</v>
      </c>
      <c r="AD113" s="6">
        <v>1.0</v>
      </c>
      <c r="AE113" s="6">
        <v>4.0</v>
      </c>
      <c r="AF113" s="6">
        <v>2.0</v>
      </c>
      <c r="AG113" s="6">
        <v>2.0</v>
      </c>
      <c r="AH113" s="6">
        <v>5.0</v>
      </c>
      <c r="AI113" s="2" t="s">
        <v>1152</v>
      </c>
      <c r="AJ113" s="7" t="s">
        <v>1153</v>
      </c>
      <c r="AK113" s="6">
        <v>2.0</v>
      </c>
      <c r="AL113" s="6">
        <v>6.0</v>
      </c>
      <c r="AM113" s="6">
        <v>1.0</v>
      </c>
      <c r="AN113" s="6">
        <v>5.0</v>
      </c>
      <c r="AO113" s="6">
        <v>1.0</v>
      </c>
      <c r="AP113" s="6">
        <v>1.0</v>
      </c>
      <c r="AQ113" s="2" t="s">
        <v>1154</v>
      </c>
      <c r="AR113" s="6">
        <v>5.0</v>
      </c>
      <c r="AS113" s="2" t="s">
        <v>1150</v>
      </c>
      <c r="AT113" s="6">
        <v>4.0</v>
      </c>
      <c r="AU113" s="6">
        <v>1.0</v>
      </c>
      <c r="AV113" s="6">
        <v>2.0</v>
      </c>
      <c r="AW113" s="6">
        <v>3.0</v>
      </c>
      <c r="AX113" s="6">
        <v>1.0</v>
      </c>
      <c r="AY113" s="6">
        <v>5.0</v>
      </c>
      <c r="AZ113" s="6">
        <v>1.0</v>
      </c>
      <c r="BA113" s="6">
        <v>2.0</v>
      </c>
      <c r="BB113" s="6">
        <v>2.0</v>
      </c>
      <c r="BC113" s="6">
        <v>940.0</v>
      </c>
      <c r="BD113" s="6">
        <v>690.0</v>
      </c>
      <c r="BE113" s="2" t="s">
        <v>72</v>
      </c>
      <c r="BF113" s="6">
        <v>3.0</v>
      </c>
      <c r="BG113" s="6">
        <v>1.0</v>
      </c>
      <c r="BH113" s="6">
        <v>1315.0</v>
      </c>
      <c r="BI113" s="6">
        <v>200.0</v>
      </c>
    </row>
    <row r="114">
      <c r="A114" s="6">
        <v>111.0</v>
      </c>
      <c r="B114" s="1">
        <v>3.7</v>
      </c>
      <c r="C114" s="6">
        <v>1.0</v>
      </c>
      <c r="D114" s="6">
        <v>1.0</v>
      </c>
      <c r="E114" s="6">
        <v>610.0</v>
      </c>
      <c r="F114" s="6">
        <v>3.0</v>
      </c>
      <c r="G114" s="6">
        <v>315.0</v>
      </c>
      <c r="H114" s="6">
        <v>1.0</v>
      </c>
      <c r="I114" s="2" t="s">
        <v>1155</v>
      </c>
      <c r="J114" s="2" t="s">
        <v>1156</v>
      </c>
      <c r="K114" s="6">
        <v>9.0</v>
      </c>
      <c r="L114" s="6">
        <v>3.0</v>
      </c>
      <c r="M114" s="6">
        <v>2.0</v>
      </c>
      <c r="N114" s="2" t="s">
        <v>1157</v>
      </c>
      <c r="O114" s="6">
        <v>2.0</v>
      </c>
      <c r="P114" s="6">
        <v>1.0</v>
      </c>
      <c r="Q114" s="2" t="s">
        <v>1158</v>
      </c>
      <c r="R114" s="6">
        <v>1.0</v>
      </c>
      <c r="S114" s="6">
        <v>3.0</v>
      </c>
      <c r="T114" s="6">
        <v>4.0</v>
      </c>
      <c r="U114" s="6">
        <v>3.0</v>
      </c>
      <c r="V114" s="6">
        <v>3.0</v>
      </c>
      <c r="W114" s="6">
        <v>2.0</v>
      </c>
      <c r="X114" s="6">
        <v>4.0</v>
      </c>
      <c r="Y114" s="2" t="s">
        <v>1130</v>
      </c>
      <c r="Z114" s="2" t="s">
        <v>90</v>
      </c>
      <c r="AA114" s="6">
        <v>1.0</v>
      </c>
      <c r="AB114" s="6">
        <v>1.0</v>
      </c>
      <c r="AC114" s="2" t="s">
        <v>341</v>
      </c>
      <c r="AD114" s="6">
        <v>1.0</v>
      </c>
      <c r="AE114" s="6">
        <v>3.0</v>
      </c>
      <c r="AF114" s="6">
        <v>4.0</v>
      </c>
      <c r="AG114" s="6">
        <v>4.0</v>
      </c>
      <c r="AH114" s="6">
        <v>8.0</v>
      </c>
      <c r="AI114" s="2" t="s">
        <v>1159</v>
      </c>
      <c r="AJ114" s="7" t="s">
        <v>1160</v>
      </c>
      <c r="AK114" s="6">
        <v>2.0</v>
      </c>
      <c r="AL114" s="6">
        <v>3.0</v>
      </c>
      <c r="AM114" s="6">
        <v>3.0</v>
      </c>
      <c r="AN114" s="6">
        <v>5.0</v>
      </c>
      <c r="AO114" s="6">
        <v>9.0</v>
      </c>
      <c r="AP114" s="6">
        <v>2.0</v>
      </c>
      <c r="AQ114" s="2" t="s">
        <v>1161</v>
      </c>
      <c r="AR114" s="6">
        <v>4.0</v>
      </c>
      <c r="AS114" s="2" t="s">
        <v>409</v>
      </c>
      <c r="AT114" s="6">
        <v>3.0</v>
      </c>
      <c r="AU114" s="6">
        <v>2.0</v>
      </c>
      <c r="AV114" s="6">
        <v>2.0</v>
      </c>
      <c r="AW114" s="6">
        <v>4.0</v>
      </c>
      <c r="AX114" s="6">
        <v>4.0</v>
      </c>
      <c r="AY114" s="6">
        <v>3.0</v>
      </c>
      <c r="AZ114" s="6">
        <v>1.0</v>
      </c>
      <c r="BA114" s="6">
        <v>1.0</v>
      </c>
      <c r="BB114" s="6">
        <v>3.0</v>
      </c>
      <c r="BC114" s="6">
        <v>580.0</v>
      </c>
      <c r="BD114" s="6">
        <v>690.0</v>
      </c>
      <c r="BE114" s="2" t="s">
        <v>543</v>
      </c>
      <c r="BF114" s="6">
        <v>3.0</v>
      </c>
      <c r="BG114" s="6">
        <v>2.0</v>
      </c>
      <c r="BH114" s="6">
        <v>900.0</v>
      </c>
      <c r="BI114" s="6">
        <v>160.0</v>
      </c>
    </row>
    <row r="115">
      <c r="A115" s="6">
        <v>112.0</v>
      </c>
      <c r="B115" s="1">
        <v>2.9</v>
      </c>
      <c r="C115" s="6">
        <v>2.0</v>
      </c>
      <c r="D115" s="6">
        <v>1.0</v>
      </c>
      <c r="E115" s="6">
        <v>265.0</v>
      </c>
      <c r="F115" s="6">
        <v>2.0</v>
      </c>
      <c r="G115" s="6">
        <v>980.0</v>
      </c>
      <c r="H115" s="6">
        <v>2.0</v>
      </c>
      <c r="I115" s="2" t="s">
        <v>1162</v>
      </c>
      <c r="J115" s="2" t="s">
        <v>108</v>
      </c>
      <c r="K115" s="6">
        <v>9.0</v>
      </c>
      <c r="L115" s="6">
        <v>2.0</v>
      </c>
      <c r="M115" s="6" t="s">
        <v>74</v>
      </c>
      <c r="N115" s="2" t="s">
        <v>1163</v>
      </c>
      <c r="O115" s="6">
        <v>1.0</v>
      </c>
      <c r="P115" s="6">
        <v>2.0</v>
      </c>
      <c r="Q115" s="2" t="s">
        <v>1164</v>
      </c>
      <c r="R115" s="6">
        <v>2.0</v>
      </c>
      <c r="S115" s="6">
        <v>5.0</v>
      </c>
      <c r="T115" s="6">
        <v>2.0</v>
      </c>
      <c r="U115" s="6">
        <v>2.0</v>
      </c>
      <c r="V115" s="6">
        <v>3.0</v>
      </c>
      <c r="W115" s="6">
        <v>2.0</v>
      </c>
      <c r="X115" s="6">
        <v>2.0</v>
      </c>
      <c r="Y115" s="2" t="s">
        <v>74</v>
      </c>
      <c r="Z115" s="2" t="s">
        <v>621</v>
      </c>
      <c r="AA115" s="6">
        <v>0.0</v>
      </c>
      <c r="AB115" s="6">
        <v>1.0</v>
      </c>
      <c r="AC115" s="2" t="s">
        <v>1165</v>
      </c>
      <c r="AD115" s="6">
        <v>1.0</v>
      </c>
      <c r="AE115" s="6">
        <v>3.0</v>
      </c>
      <c r="AF115" s="6">
        <v>3.0</v>
      </c>
      <c r="AG115" s="6">
        <v>5.0</v>
      </c>
      <c r="AH115" s="6">
        <v>9.0</v>
      </c>
      <c r="AI115" s="2" t="s">
        <v>1166</v>
      </c>
      <c r="AJ115" s="7" t="s">
        <v>1167</v>
      </c>
      <c r="AK115" s="6">
        <v>2.0</v>
      </c>
      <c r="AL115" s="6">
        <v>5.0</v>
      </c>
      <c r="AM115" s="6">
        <v>1.0</v>
      </c>
      <c r="AN115" s="6">
        <v>3.0</v>
      </c>
      <c r="AO115" s="6">
        <v>7.0</v>
      </c>
      <c r="AP115" s="6">
        <v>1.0</v>
      </c>
      <c r="AQ115" s="2" t="s">
        <v>74</v>
      </c>
      <c r="AR115" s="6">
        <v>2.0</v>
      </c>
      <c r="AS115" s="2" t="s">
        <v>74</v>
      </c>
      <c r="AT115" s="6">
        <v>4.0</v>
      </c>
      <c r="AU115" s="6">
        <v>3.0</v>
      </c>
      <c r="AV115" s="6">
        <v>1.0</v>
      </c>
      <c r="AW115" s="6">
        <v>6.0</v>
      </c>
      <c r="AX115" s="6">
        <v>1.0</v>
      </c>
      <c r="AY115" s="6">
        <v>3.0</v>
      </c>
      <c r="AZ115" s="6">
        <v>1.0</v>
      </c>
      <c r="BA115" s="6">
        <v>2.0</v>
      </c>
      <c r="BB115" s="6">
        <v>1.0</v>
      </c>
      <c r="BC115" s="6">
        <v>725.0</v>
      </c>
      <c r="BD115" s="6">
        <v>345.0</v>
      </c>
      <c r="BE115" s="2" t="s">
        <v>74</v>
      </c>
      <c r="BF115" s="6">
        <v>3.0</v>
      </c>
      <c r="BG115" s="6">
        <v>2.0</v>
      </c>
      <c r="BH115" s="6">
        <v>1315.0</v>
      </c>
      <c r="BI115" s="6">
        <v>170.0</v>
      </c>
    </row>
    <row r="116">
      <c r="A116" s="6">
        <v>113.0</v>
      </c>
      <c r="B116" s="1">
        <v>3.9</v>
      </c>
      <c r="C116" s="6">
        <v>1.0</v>
      </c>
      <c r="D116" s="6">
        <v>1.0</v>
      </c>
      <c r="E116" s="6">
        <v>610.0</v>
      </c>
      <c r="F116" s="6">
        <v>4.0</v>
      </c>
      <c r="G116" s="6">
        <v>315.0</v>
      </c>
      <c r="H116" s="6">
        <v>2.0</v>
      </c>
      <c r="I116" s="2" t="s">
        <v>1168</v>
      </c>
      <c r="J116" s="2" t="s">
        <v>1169</v>
      </c>
      <c r="K116" s="6">
        <v>9.0</v>
      </c>
      <c r="L116" s="6">
        <v>1.0</v>
      </c>
      <c r="M116" s="6">
        <v>1.0</v>
      </c>
      <c r="N116" s="2" t="s">
        <v>1170</v>
      </c>
      <c r="O116" s="6">
        <v>1.0</v>
      </c>
      <c r="P116" s="6">
        <v>1.0</v>
      </c>
      <c r="Q116" s="2" t="s">
        <v>1171</v>
      </c>
      <c r="R116" s="6">
        <v>2.0</v>
      </c>
      <c r="S116" s="6">
        <v>5.0</v>
      </c>
      <c r="T116" s="6">
        <v>4.0</v>
      </c>
      <c r="U116" s="6">
        <v>3.0</v>
      </c>
      <c r="V116" s="6">
        <v>5.0</v>
      </c>
      <c r="W116" s="6">
        <v>1.0</v>
      </c>
      <c r="X116" s="6">
        <v>5.0</v>
      </c>
      <c r="Y116" s="2" t="s">
        <v>1082</v>
      </c>
      <c r="Z116" s="2" t="s">
        <v>90</v>
      </c>
      <c r="AA116" s="6">
        <v>1.0</v>
      </c>
      <c r="AB116" s="6">
        <v>3.0</v>
      </c>
      <c r="AC116" s="2" t="s">
        <v>1172</v>
      </c>
      <c r="AD116" s="6">
        <v>1.0</v>
      </c>
      <c r="AE116" s="6">
        <v>5.0</v>
      </c>
      <c r="AF116" s="6">
        <v>4.0</v>
      </c>
      <c r="AG116" s="6">
        <v>5.0</v>
      </c>
      <c r="AH116" s="6">
        <v>10.0</v>
      </c>
      <c r="AI116" s="2" t="s">
        <v>1173</v>
      </c>
      <c r="AJ116" s="7" t="s">
        <v>1174</v>
      </c>
      <c r="AK116" s="6">
        <v>4.0</v>
      </c>
      <c r="AL116" s="6">
        <v>6.0</v>
      </c>
      <c r="AM116" s="6">
        <v>5.0</v>
      </c>
      <c r="AN116" s="6">
        <v>5.0</v>
      </c>
      <c r="AO116" s="6">
        <v>9.0</v>
      </c>
      <c r="AP116" s="6">
        <v>2.0</v>
      </c>
      <c r="AQ116" s="2" t="s">
        <v>1175</v>
      </c>
      <c r="AR116" s="6">
        <v>5.0</v>
      </c>
      <c r="AS116" s="2" t="s">
        <v>1176</v>
      </c>
      <c r="AT116" s="6">
        <v>4.0</v>
      </c>
      <c r="AU116" s="6">
        <v>1.0</v>
      </c>
      <c r="AV116" s="6">
        <v>2.0</v>
      </c>
      <c r="AW116" s="6">
        <v>3.0</v>
      </c>
      <c r="AX116" s="6">
        <v>5.0</v>
      </c>
      <c r="AY116" s="6">
        <v>3.0</v>
      </c>
      <c r="AZ116" s="6">
        <v>1.0</v>
      </c>
      <c r="BA116" s="6">
        <v>2.0</v>
      </c>
      <c r="BB116" s="6">
        <v>5.0</v>
      </c>
      <c r="BC116" s="6">
        <v>725.0</v>
      </c>
      <c r="BD116" s="6">
        <v>500.0</v>
      </c>
      <c r="BE116" s="2" t="s">
        <v>74</v>
      </c>
      <c r="BF116" s="6">
        <v>3.0</v>
      </c>
      <c r="BG116" s="6">
        <v>2.0</v>
      </c>
      <c r="BH116" s="6">
        <v>900.0</v>
      </c>
      <c r="BI116" s="6">
        <v>129.0</v>
      </c>
    </row>
    <row r="117">
      <c r="A117" s="6">
        <v>114.0</v>
      </c>
      <c r="B117" s="1">
        <v>3.6</v>
      </c>
      <c r="C117" s="6">
        <v>1.0</v>
      </c>
      <c r="D117" s="6">
        <v>1.0</v>
      </c>
      <c r="E117" s="6">
        <v>430.0</v>
      </c>
      <c r="F117" s="6">
        <v>2.0</v>
      </c>
      <c r="G117" s="6">
        <v>420.0</v>
      </c>
      <c r="H117" s="6">
        <v>1.0</v>
      </c>
      <c r="I117" s="2" t="s">
        <v>1177</v>
      </c>
      <c r="J117" s="2" t="s">
        <v>1178</v>
      </c>
      <c r="K117" s="6">
        <v>9.0</v>
      </c>
      <c r="L117" s="6">
        <v>2.0</v>
      </c>
      <c r="M117" s="6">
        <v>1.0</v>
      </c>
      <c r="N117" s="2" t="s">
        <v>1179</v>
      </c>
      <c r="O117" s="6">
        <v>2.0</v>
      </c>
      <c r="P117" s="6">
        <v>2.0</v>
      </c>
      <c r="Q117" s="2" t="s">
        <v>1180</v>
      </c>
      <c r="R117" s="6">
        <v>1.0</v>
      </c>
      <c r="S117" s="6">
        <v>2.0</v>
      </c>
      <c r="T117" s="6">
        <v>3.0</v>
      </c>
      <c r="U117" s="6">
        <v>2.0</v>
      </c>
      <c r="V117" s="6">
        <v>3.0</v>
      </c>
      <c r="W117" s="6">
        <v>2.0</v>
      </c>
      <c r="X117" s="6">
        <v>4.0</v>
      </c>
      <c r="Y117" s="2" t="s">
        <v>301</v>
      </c>
      <c r="Z117" s="2" t="s">
        <v>90</v>
      </c>
      <c r="AA117" s="6">
        <v>1.0</v>
      </c>
      <c r="AB117" s="6">
        <v>1.0</v>
      </c>
      <c r="AC117" s="2" t="s">
        <v>681</v>
      </c>
      <c r="AD117" s="6">
        <v>1.0</v>
      </c>
      <c r="AE117" s="6">
        <v>4.0</v>
      </c>
      <c r="AF117" s="6">
        <v>4.0</v>
      </c>
      <c r="AG117" s="6">
        <v>3.0</v>
      </c>
      <c r="AH117" s="6">
        <v>9.0</v>
      </c>
      <c r="AI117" s="2" t="s">
        <v>1181</v>
      </c>
      <c r="AJ117" s="7" t="s">
        <v>1182</v>
      </c>
      <c r="AK117" s="6">
        <v>7.0</v>
      </c>
      <c r="AL117" s="6">
        <v>6.0</v>
      </c>
      <c r="AM117" s="6">
        <v>2.0</v>
      </c>
      <c r="AN117" s="6">
        <v>5.0</v>
      </c>
      <c r="AO117" s="6">
        <v>1.0</v>
      </c>
      <c r="AP117" s="6">
        <v>2.0</v>
      </c>
      <c r="AQ117" s="2" t="s">
        <v>1183</v>
      </c>
      <c r="AR117" s="6">
        <v>4.0</v>
      </c>
      <c r="AS117" s="2" t="s">
        <v>318</v>
      </c>
      <c r="AT117" s="6">
        <v>4.0</v>
      </c>
      <c r="AU117" s="6">
        <v>1.0</v>
      </c>
      <c r="AV117" s="6">
        <v>2.0</v>
      </c>
      <c r="AW117" s="6">
        <v>3.0</v>
      </c>
      <c r="AX117" s="6">
        <v>3.0</v>
      </c>
      <c r="AY117" s="6">
        <v>4.0</v>
      </c>
      <c r="AZ117" s="6">
        <v>1.0</v>
      </c>
      <c r="BA117" s="6">
        <v>2.0</v>
      </c>
      <c r="BB117" s="6">
        <v>2.0</v>
      </c>
      <c r="BC117" s="6">
        <v>1165.0</v>
      </c>
      <c r="BD117" s="6">
        <v>690.0</v>
      </c>
      <c r="BE117" s="2" t="s">
        <v>72</v>
      </c>
      <c r="BF117" s="6">
        <v>2.0</v>
      </c>
      <c r="BG117" s="6">
        <v>2.0</v>
      </c>
      <c r="BH117" s="6">
        <v>900.0</v>
      </c>
      <c r="BI117" s="6">
        <v>170.0</v>
      </c>
    </row>
    <row r="118">
      <c r="A118" s="6">
        <v>115.0</v>
      </c>
      <c r="B118" s="1">
        <v>2.8</v>
      </c>
      <c r="C118" s="6">
        <v>2.0</v>
      </c>
      <c r="D118" s="6">
        <v>1.0</v>
      </c>
      <c r="E118" s="6">
        <v>610.0</v>
      </c>
      <c r="F118" s="6">
        <v>3.0</v>
      </c>
      <c r="G118" s="6">
        <v>315.0</v>
      </c>
      <c r="H118" s="6">
        <v>2.0</v>
      </c>
      <c r="I118" s="2" t="s">
        <v>1184</v>
      </c>
      <c r="J118" s="2" t="s">
        <v>1185</v>
      </c>
      <c r="K118" s="6">
        <v>9.0</v>
      </c>
      <c r="L118" s="6">
        <v>3.0</v>
      </c>
      <c r="M118" s="6">
        <v>4.0</v>
      </c>
      <c r="N118" s="2" t="s">
        <v>1186</v>
      </c>
      <c r="O118" s="6">
        <v>2.0</v>
      </c>
      <c r="P118" s="6">
        <v>2.0</v>
      </c>
      <c r="Q118" s="2" t="s">
        <v>1187</v>
      </c>
      <c r="R118" s="6">
        <v>1.0</v>
      </c>
      <c r="S118" s="6">
        <v>10.0</v>
      </c>
      <c r="T118" s="6">
        <v>3.0</v>
      </c>
      <c r="U118" s="6">
        <v>3.0</v>
      </c>
      <c r="V118" s="6">
        <v>4.0</v>
      </c>
      <c r="W118" s="6">
        <v>2.0</v>
      </c>
      <c r="X118" s="6">
        <v>5.0</v>
      </c>
      <c r="Y118" s="2" t="s">
        <v>1188</v>
      </c>
      <c r="Z118" s="2" t="s">
        <v>1189</v>
      </c>
      <c r="AA118" s="6">
        <v>4.0</v>
      </c>
      <c r="AB118" s="6">
        <v>3.0</v>
      </c>
      <c r="AC118" s="2" t="s">
        <v>1190</v>
      </c>
      <c r="AD118" s="6">
        <v>1.0</v>
      </c>
      <c r="AE118" s="6">
        <v>4.0</v>
      </c>
      <c r="AF118" s="6">
        <v>2.0</v>
      </c>
      <c r="AG118" s="6">
        <v>3.0</v>
      </c>
      <c r="AH118" s="6">
        <v>7.0</v>
      </c>
      <c r="AI118" s="2" t="s">
        <v>1191</v>
      </c>
      <c r="AJ118" s="7" t="s">
        <v>1192</v>
      </c>
      <c r="AK118" s="6">
        <v>2.0</v>
      </c>
      <c r="AL118" s="6">
        <v>3.0</v>
      </c>
      <c r="AM118" s="6">
        <v>5.0</v>
      </c>
      <c r="AN118" s="6">
        <v>4.0</v>
      </c>
      <c r="AO118" s="6">
        <v>7.0</v>
      </c>
      <c r="AP118" s="6">
        <v>2.0</v>
      </c>
      <c r="AQ118" s="2" t="s">
        <v>1193</v>
      </c>
      <c r="AR118" s="6">
        <v>5.0</v>
      </c>
      <c r="AS118" s="2" t="s">
        <v>1194</v>
      </c>
      <c r="AT118" s="6">
        <v>3.0</v>
      </c>
      <c r="AU118" s="6">
        <v>1.0</v>
      </c>
      <c r="AV118" s="6">
        <v>1.0</v>
      </c>
      <c r="AW118" s="6">
        <v>5.0</v>
      </c>
      <c r="AX118" s="6">
        <v>3.0</v>
      </c>
      <c r="AY118" s="6">
        <v>1.0</v>
      </c>
      <c r="AZ118" s="6">
        <v>1.0</v>
      </c>
      <c r="BA118" s="6">
        <v>1.0</v>
      </c>
      <c r="BB118" s="6">
        <v>5.0</v>
      </c>
      <c r="BC118" s="6">
        <v>940.0</v>
      </c>
      <c r="BD118" s="6">
        <v>850.0</v>
      </c>
      <c r="BE118" s="2" t="s">
        <v>1195</v>
      </c>
      <c r="BF118" s="6">
        <v>3.0</v>
      </c>
      <c r="BG118" s="6">
        <v>2.0</v>
      </c>
      <c r="BH118" s="6">
        <v>760.0</v>
      </c>
      <c r="BI118" s="6">
        <v>138.0</v>
      </c>
    </row>
    <row r="119">
      <c r="A119" s="6">
        <v>116.0</v>
      </c>
      <c r="B119" s="1">
        <v>3.3</v>
      </c>
      <c r="C119" s="6">
        <v>2.0</v>
      </c>
      <c r="D119" s="6">
        <v>1.0</v>
      </c>
      <c r="E119" s="6">
        <v>610.0</v>
      </c>
      <c r="F119" s="6">
        <v>4.0</v>
      </c>
      <c r="G119" s="6">
        <v>980.0</v>
      </c>
      <c r="H119" s="6">
        <v>2.0</v>
      </c>
      <c r="I119" s="2" t="s">
        <v>1196</v>
      </c>
      <c r="J119" s="2" t="s">
        <v>1197</v>
      </c>
      <c r="K119" s="6">
        <v>9.0</v>
      </c>
      <c r="L119" s="6">
        <v>4.0</v>
      </c>
      <c r="M119" s="6">
        <v>1.0</v>
      </c>
      <c r="N119" s="2" t="s">
        <v>1198</v>
      </c>
      <c r="O119" s="6">
        <v>2.0</v>
      </c>
      <c r="P119" s="6">
        <v>2.0</v>
      </c>
      <c r="Q119" s="2" t="s">
        <v>1199</v>
      </c>
      <c r="R119" s="6">
        <v>1.0</v>
      </c>
      <c r="S119" s="6">
        <v>3.0</v>
      </c>
      <c r="T119" s="6">
        <v>2.0</v>
      </c>
      <c r="U119" s="6">
        <v>2.0</v>
      </c>
      <c r="V119" s="6">
        <v>2.0</v>
      </c>
      <c r="W119" s="6">
        <v>1.0</v>
      </c>
      <c r="X119" s="6">
        <v>5.0</v>
      </c>
      <c r="Y119" s="2" t="s">
        <v>1200</v>
      </c>
      <c r="Z119" s="2" t="s">
        <v>1201</v>
      </c>
      <c r="AA119" s="6">
        <v>0.0</v>
      </c>
      <c r="AB119" s="6">
        <v>3.0</v>
      </c>
      <c r="AC119" s="2" t="s">
        <v>1202</v>
      </c>
      <c r="AD119" s="6">
        <v>1.0</v>
      </c>
      <c r="AE119" s="6">
        <v>5.0</v>
      </c>
      <c r="AF119" s="6">
        <v>1.0</v>
      </c>
      <c r="AG119" s="6">
        <v>1.0</v>
      </c>
      <c r="AH119" s="6">
        <v>10.0</v>
      </c>
      <c r="AI119" s="2" t="s">
        <v>1203</v>
      </c>
      <c r="AJ119" s="7" t="s">
        <v>1204</v>
      </c>
      <c r="AK119" s="6">
        <v>3.0</v>
      </c>
      <c r="AL119" s="6">
        <v>6.0</v>
      </c>
      <c r="AM119" s="6">
        <v>1.0</v>
      </c>
      <c r="AN119" s="6">
        <v>4.0</v>
      </c>
      <c r="AO119" s="6">
        <v>10.0</v>
      </c>
      <c r="AP119" s="6">
        <v>2.0</v>
      </c>
      <c r="AQ119" s="2" t="s">
        <v>980</v>
      </c>
      <c r="AR119" s="6">
        <v>5.0</v>
      </c>
      <c r="AS119" s="2" t="s">
        <v>1205</v>
      </c>
      <c r="AT119" s="6">
        <v>1.0</v>
      </c>
      <c r="AU119" s="6">
        <v>1.0</v>
      </c>
      <c r="AV119" s="6">
        <v>1.0</v>
      </c>
      <c r="AW119" s="6">
        <v>5.0</v>
      </c>
      <c r="AX119" s="6">
        <v>2.0</v>
      </c>
      <c r="AY119" s="6">
        <v>2.0</v>
      </c>
      <c r="AZ119" s="6">
        <v>1.0</v>
      </c>
      <c r="BA119" s="6">
        <v>1.0</v>
      </c>
      <c r="BB119" s="6">
        <v>1.0</v>
      </c>
      <c r="BC119" s="6">
        <v>1165.0</v>
      </c>
      <c r="BD119" s="6">
        <v>690.0</v>
      </c>
      <c r="BE119" s="2" t="s">
        <v>238</v>
      </c>
      <c r="BF119" s="6">
        <v>2.0</v>
      </c>
      <c r="BG119" s="6">
        <v>2.0</v>
      </c>
      <c r="BH119" s="6">
        <v>1315.0</v>
      </c>
      <c r="BI119" s="6">
        <v>150.0</v>
      </c>
    </row>
    <row r="120">
      <c r="A120" s="6">
        <v>117.0</v>
      </c>
      <c r="B120" s="1">
        <v>3.4</v>
      </c>
      <c r="C120" s="6">
        <v>1.0</v>
      </c>
      <c r="D120" s="6">
        <v>1.0</v>
      </c>
      <c r="E120" s="6">
        <v>610.0</v>
      </c>
      <c r="F120" s="6">
        <v>2.0</v>
      </c>
      <c r="G120" s="6">
        <v>420.0</v>
      </c>
      <c r="H120" s="6">
        <v>2.0</v>
      </c>
      <c r="I120" s="2" t="s">
        <v>1206</v>
      </c>
      <c r="J120" s="2" t="s">
        <v>1207</v>
      </c>
      <c r="K120" s="6">
        <v>9.0</v>
      </c>
      <c r="L120" s="6">
        <v>3.0</v>
      </c>
      <c r="M120" s="6" t="s">
        <v>74</v>
      </c>
      <c r="N120" s="2" t="s">
        <v>1208</v>
      </c>
      <c r="O120" s="6">
        <v>2.0</v>
      </c>
      <c r="P120" s="6">
        <v>1.0</v>
      </c>
      <c r="Q120" s="2" t="s">
        <v>1209</v>
      </c>
      <c r="R120" s="6">
        <v>1.0</v>
      </c>
      <c r="S120" s="6">
        <v>3.0</v>
      </c>
      <c r="T120" s="6">
        <v>4.0</v>
      </c>
      <c r="U120" s="6">
        <v>3.0</v>
      </c>
      <c r="V120" s="6">
        <v>4.0</v>
      </c>
      <c r="W120" s="6">
        <v>2.0</v>
      </c>
      <c r="X120" s="6">
        <v>3.0</v>
      </c>
      <c r="Y120" s="2" t="s">
        <v>1210</v>
      </c>
      <c r="Z120" s="2" t="s">
        <v>211</v>
      </c>
      <c r="AA120" s="6">
        <v>4.0</v>
      </c>
      <c r="AB120" s="6">
        <v>2.0</v>
      </c>
      <c r="AC120" s="2" t="s">
        <v>1211</v>
      </c>
      <c r="AD120" s="6">
        <v>1.0</v>
      </c>
      <c r="AE120" s="6">
        <v>5.0</v>
      </c>
      <c r="AF120" s="6">
        <v>1.0</v>
      </c>
      <c r="AG120" s="6">
        <v>1.0</v>
      </c>
      <c r="AH120" s="6">
        <v>5.0</v>
      </c>
      <c r="AI120" s="2" t="s">
        <v>1212</v>
      </c>
      <c r="AJ120" s="7" t="s">
        <v>1213</v>
      </c>
      <c r="AK120" s="6">
        <v>5.0</v>
      </c>
      <c r="AL120" s="6">
        <v>1.0</v>
      </c>
      <c r="AM120" s="6">
        <v>3.0</v>
      </c>
      <c r="AN120" s="6">
        <v>5.0</v>
      </c>
      <c r="AO120" s="6">
        <v>2.0</v>
      </c>
      <c r="AP120" s="6">
        <v>1.0</v>
      </c>
      <c r="AQ120" s="2" t="s">
        <v>1214</v>
      </c>
      <c r="AR120" s="6">
        <v>3.0</v>
      </c>
      <c r="AS120" s="2" t="s">
        <v>1215</v>
      </c>
      <c r="AT120" s="6">
        <v>2.0</v>
      </c>
      <c r="AU120" s="6">
        <v>1.0</v>
      </c>
      <c r="AV120" s="6">
        <v>2.0</v>
      </c>
      <c r="AW120" s="6">
        <v>3.0</v>
      </c>
      <c r="AX120" s="6">
        <v>1.0</v>
      </c>
      <c r="AY120" s="6">
        <v>4.0</v>
      </c>
      <c r="AZ120" s="6">
        <v>1.0</v>
      </c>
      <c r="BA120" s="6">
        <v>2.0</v>
      </c>
      <c r="BB120" s="6">
        <v>5.0</v>
      </c>
      <c r="BC120" s="6">
        <v>725.0</v>
      </c>
      <c r="BD120" s="6">
        <v>345.0</v>
      </c>
      <c r="BE120" s="2" t="s">
        <v>72</v>
      </c>
      <c r="BF120" s="6">
        <v>5.0</v>
      </c>
      <c r="BG120" s="6">
        <v>1.0</v>
      </c>
      <c r="BH120" s="6">
        <v>1315.0</v>
      </c>
      <c r="BI120" s="6">
        <v>170.0</v>
      </c>
    </row>
    <row r="121">
      <c r="A121" s="6">
        <v>118.0</v>
      </c>
      <c r="B121" s="1">
        <v>3.77</v>
      </c>
      <c r="C121" s="6">
        <v>1.0</v>
      </c>
      <c r="D121" s="6">
        <v>1.0</v>
      </c>
      <c r="E121" s="6">
        <v>610.0</v>
      </c>
      <c r="F121" s="6">
        <v>2.0</v>
      </c>
      <c r="G121" s="6">
        <v>315.0</v>
      </c>
      <c r="H121" s="6">
        <v>2.0</v>
      </c>
      <c r="I121" s="2" t="s">
        <v>1216</v>
      </c>
      <c r="J121" s="2" t="s">
        <v>1217</v>
      </c>
      <c r="K121" s="6">
        <v>9.0</v>
      </c>
      <c r="L121" s="6">
        <v>3.0</v>
      </c>
      <c r="M121" s="6">
        <v>4.0</v>
      </c>
      <c r="N121" s="2" t="s">
        <v>1218</v>
      </c>
      <c r="O121" s="6">
        <v>1.0</v>
      </c>
      <c r="P121" s="6">
        <v>1.0</v>
      </c>
      <c r="Q121" s="2" t="s">
        <v>1219</v>
      </c>
      <c r="R121" s="6">
        <v>2.0</v>
      </c>
      <c r="S121" s="6">
        <v>5.0</v>
      </c>
      <c r="T121" s="6">
        <v>2.0</v>
      </c>
      <c r="U121" s="6">
        <v>2.0</v>
      </c>
      <c r="V121" s="6">
        <v>4.0</v>
      </c>
      <c r="W121" s="6" t="s">
        <v>74</v>
      </c>
      <c r="X121" s="6">
        <v>2.0</v>
      </c>
      <c r="Y121" s="2" t="s">
        <v>1220</v>
      </c>
      <c r="Z121" s="2" t="s">
        <v>1221</v>
      </c>
      <c r="AA121" s="6">
        <v>4.0</v>
      </c>
      <c r="AB121" s="6">
        <v>3.0</v>
      </c>
      <c r="AC121" s="2" t="s">
        <v>1222</v>
      </c>
      <c r="AD121" s="6">
        <v>1.0</v>
      </c>
      <c r="AE121" s="6">
        <v>3.0</v>
      </c>
      <c r="AF121" s="6">
        <v>2.0</v>
      </c>
      <c r="AG121" s="6">
        <v>2.0</v>
      </c>
      <c r="AH121" s="6">
        <v>9.0</v>
      </c>
      <c r="AI121" s="2" t="s">
        <v>1223</v>
      </c>
      <c r="AJ121" s="7" t="s">
        <v>1224</v>
      </c>
      <c r="AK121" s="6">
        <v>2.0</v>
      </c>
      <c r="AL121" s="6">
        <v>2.0</v>
      </c>
      <c r="AM121" s="6">
        <v>2.0</v>
      </c>
      <c r="AN121" s="6">
        <v>4.0</v>
      </c>
      <c r="AO121" s="6">
        <v>7.0</v>
      </c>
      <c r="AP121" s="6">
        <v>1.0</v>
      </c>
      <c r="AQ121" s="2" t="s">
        <v>1225</v>
      </c>
      <c r="AR121" s="6">
        <v>2.0</v>
      </c>
      <c r="AS121" s="2" t="s">
        <v>1226</v>
      </c>
      <c r="AT121" s="6">
        <v>2.0</v>
      </c>
      <c r="AU121" s="6">
        <v>1.0</v>
      </c>
      <c r="AV121" s="6">
        <v>1.0</v>
      </c>
      <c r="AW121" s="6">
        <v>2.0</v>
      </c>
      <c r="AX121" s="6">
        <v>2.0</v>
      </c>
      <c r="AY121" s="6">
        <v>4.0</v>
      </c>
      <c r="AZ121" s="6">
        <v>1.0</v>
      </c>
      <c r="BA121" s="6">
        <v>2.0</v>
      </c>
      <c r="BB121" s="6">
        <v>5.0</v>
      </c>
      <c r="BC121" s="6">
        <v>725.0</v>
      </c>
      <c r="BD121" s="6">
        <v>690.0</v>
      </c>
      <c r="BE121" s="2" t="s">
        <v>1227</v>
      </c>
      <c r="BF121" s="6">
        <v>3.0</v>
      </c>
      <c r="BG121" s="6">
        <v>1.0</v>
      </c>
      <c r="BH121" s="6">
        <v>760.0</v>
      </c>
      <c r="BI121" s="6">
        <v>113.0</v>
      </c>
    </row>
    <row r="122">
      <c r="A122" s="6">
        <v>119.0</v>
      </c>
      <c r="B122" s="1">
        <v>3.63</v>
      </c>
      <c r="C122" s="6">
        <v>1.0</v>
      </c>
      <c r="D122" s="6">
        <v>1.0</v>
      </c>
      <c r="E122" s="6">
        <v>430.0</v>
      </c>
      <c r="F122" s="6">
        <v>3.0</v>
      </c>
      <c r="G122" s="6">
        <v>420.0</v>
      </c>
      <c r="H122" s="6">
        <v>1.0</v>
      </c>
      <c r="I122" s="2" t="s">
        <v>1228</v>
      </c>
      <c r="J122" s="2" t="s">
        <v>325</v>
      </c>
      <c r="K122" s="6">
        <v>9.0</v>
      </c>
      <c r="L122" s="6">
        <v>3.0</v>
      </c>
      <c r="M122" s="6">
        <v>1.0</v>
      </c>
      <c r="N122" s="2" t="s">
        <v>1229</v>
      </c>
      <c r="O122" s="6">
        <v>2.0</v>
      </c>
      <c r="P122" s="6">
        <v>1.0</v>
      </c>
      <c r="Q122" s="2" t="s">
        <v>1230</v>
      </c>
      <c r="R122" s="6">
        <v>2.0</v>
      </c>
      <c r="S122" s="6">
        <v>5.0</v>
      </c>
      <c r="T122" s="6">
        <v>2.0</v>
      </c>
      <c r="U122" s="6">
        <v>2.0</v>
      </c>
      <c r="V122" s="6">
        <v>4.0</v>
      </c>
      <c r="W122" s="6">
        <v>2.0</v>
      </c>
      <c r="X122" s="6">
        <v>2.0</v>
      </c>
      <c r="Y122" s="2" t="s">
        <v>1231</v>
      </c>
      <c r="Z122" s="2" t="s">
        <v>597</v>
      </c>
      <c r="AA122" s="6">
        <v>5.0</v>
      </c>
      <c r="AB122" s="6">
        <v>1.0</v>
      </c>
      <c r="AC122" s="2" t="s">
        <v>1232</v>
      </c>
      <c r="AD122" s="6">
        <v>1.0</v>
      </c>
      <c r="AE122" s="6">
        <v>5.0</v>
      </c>
      <c r="AF122" s="6">
        <v>2.0</v>
      </c>
      <c r="AG122" s="6">
        <v>3.0</v>
      </c>
      <c r="AH122" s="6">
        <v>5.0</v>
      </c>
      <c r="AI122" s="2" t="s">
        <v>1233</v>
      </c>
      <c r="AJ122" s="7" t="s">
        <v>1234</v>
      </c>
      <c r="AK122" s="6">
        <v>5.0</v>
      </c>
      <c r="AL122" s="6">
        <v>3.0</v>
      </c>
      <c r="AM122" s="6">
        <v>3.0</v>
      </c>
      <c r="AN122" s="6">
        <v>5.0</v>
      </c>
      <c r="AO122" s="6">
        <v>8.0</v>
      </c>
      <c r="AP122" s="6">
        <v>2.0</v>
      </c>
      <c r="AQ122" s="2" t="s">
        <v>1235</v>
      </c>
      <c r="AR122" s="6">
        <v>2.0</v>
      </c>
      <c r="AS122" s="2" t="s">
        <v>1236</v>
      </c>
      <c r="AT122" s="6">
        <v>2.0</v>
      </c>
      <c r="AU122" s="6">
        <v>3.0</v>
      </c>
      <c r="AV122" s="6">
        <v>3.0</v>
      </c>
      <c r="AW122" s="6">
        <v>4.0</v>
      </c>
      <c r="AX122" s="6">
        <v>2.0</v>
      </c>
      <c r="AY122" s="6">
        <v>4.0</v>
      </c>
      <c r="AZ122" s="6">
        <v>1.0</v>
      </c>
      <c r="BA122" s="6">
        <v>2.0</v>
      </c>
      <c r="BB122" s="6">
        <v>4.0</v>
      </c>
      <c r="BC122" s="6">
        <v>940.0</v>
      </c>
      <c r="BD122" s="6">
        <v>345.0</v>
      </c>
      <c r="BE122" s="2" t="s">
        <v>72</v>
      </c>
      <c r="BF122" s="6">
        <v>5.0</v>
      </c>
      <c r="BG122" s="6">
        <v>2.0</v>
      </c>
      <c r="BH122" s="6">
        <v>1315.0</v>
      </c>
      <c r="BI122" s="6">
        <v>140.0</v>
      </c>
    </row>
    <row r="123">
      <c r="A123" s="6">
        <v>120.0</v>
      </c>
      <c r="B123" s="1">
        <v>3.2</v>
      </c>
      <c r="C123" s="6">
        <v>2.0</v>
      </c>
      <c r="D123" s="6">
        <v>1.0</v>
      </c>
      <c r="E123" s="6">
        <v>610.0</v>
      </c>
      <c r="F123" s="6">
        <v>3.0</v>
      </c>
      <c r="G123" s="6">
        <v>420.0</v>
      </c>
      <c r="H123" s="6">
        <v>2.0</v>
      </c>
      <c r="I123" s="2" t="s">
        <v>1237</v>
      </c>
      <c r="J123" s="2" t="s">
        <v>1238</v>
      </c>
      <c r="K123" s="6">
        <v>9.0</v>
      </c>
      <c r="L123" s="6">
        <v>2.0</v>
      </c>
      <c r="M123" s="6">
        <v>5.0</v>
      </c>
      <c r="N123" s="2" t="s">
        <v>1239</v>
      </c>
      <c r="O123" s="6">
        <v>2.0</v>
      </c>
      <c r="P123" s="6">
        <v>1.0</v>
      </c>
      <c r="Q123" s="2" t="s">
        <v>1240</v>
      </c>
      <c r="R123" s="6">
        <v>2.0</v>
      </c>
      <c r="S123" s="6">
        <v>5.0</v>
      </c>
      <c r="T123" s="6">
        <v>2.0</v>
      </c>
      <c r="U123" s="6">
        <v>2.0</v>
      </c>
      <c r="V123" s="6">
        <v>5.0</v>
      </c>
      <c r="W123" s="6">
        <v>2.0</v>
      </c>
      <c r="X123" s="6">
        <v>5.0</v>
      </c>
      <c r="Y123" s="2" t="s">
        <v>1241</v>
      </c>
      <c r="Z123" s="2" t="s">
        <v>307</v>
      </c>
      <c r="AA123" s="6">
        <v>8.0</v>
      </c>
      <c r="AB123" s="6">
        <v>3.0</v>
      </c>
      <c r="AC123" s="2" t="s">
        <v>1242</v>
      </c>
      <c r="AD123" s="6">
        <v>1.0</v>
      </c>
      <c r="AE123" s="6">
        <v>5.0</v>
      </c>
      <c r="AF123" s="6">
        <v>4.0</v>
      </c>
      <c r="AG123" s="6">
        <v>5.0</v>
      </c>
      <c r="AH123" s="6">
        <v>7.0</v>
      </c>
      <c r="AI123" s="2" t="s">
        <v>1243</v>
      </c>
      <c r="AJ123" s="7" t="s">
        <v>1244</v>
      </c>
      <c r="AK123" s="6">
        <v>3.0</v>
      </c>
      <c r="AL123" s="6">
        <v>2.0</v>
      </c>
      <c r="AM123" s="6">
        <v>5.0</v>
      </c>
      <c r="AN123" s="6">
        <v>5.0</v>
      </c>
      <c r="AO123" s="6">
        <v>6.0</v>
      </c>
      <c r="AP123" s="6">
        <v>2.0</v>
      </c>
      <c r="AQ123" s="2" t="s">
        <v>1245</v>
      </c>
      <c r="AR123" s="6">
        <v>5.0</v>
      </c>
      <c r="AS123" s="2" t="s">
        <v>548</v>
      </c>
      <c r="AT123" s="6">
        <v>2.0</v>
      </c>
      <c r="AU123" s="6">
        <v>1.0</v>
      </c>
      <c r="AV123" s="6">
        <v>1.0</v>
      </c>
      <c r="AW123" s="6">
        <v>3.0</v>
      </c>
      <c r="AX123" s="6">
        <v>5.0</v>
      </c>
      <c r="AY123" s="6">
        <v>4.0</v>
      </c>
      <c r="AZ123" s="6">
        <v>1.0</v>
      </c>
      <c r="BA123" s="6">
        <v>1.0</v>
      </c>
      <c r="BB123" s="6">
        <v>5.0</v>
      </c>
      <c r="BC123" s="6">
        <v>1165.0</v>
      </c>
      <c r="BD123" s="6">
        <v>690.0</v>
      </c>
      <c r="BE123" s="2" t="s">
        <v>153</v>
      </c>
      <c r="BF123" s="6">
        <v>5.0</v>
      </c>
      <c r="BG123" s="6">
        <v>2.0</v>
      </c>
      <c r="BH123" s="6">
        <v>1315.0</v>
      </c>
      <c r="BI123" s="6">
        <v>185.0</v>
      </c>
    </row>
    <row r="124">
      <c r="A124" s="6">
        <v>121.0</v>
      </c>
      <c r="B124" s="1">
        <v>3.5</v>
      </c>
      <c r="C124" s="6">
        <v>1.0</v>
      </c>
      <c r="D124" s="6">
        <v>1.0</v>
      </c>
      <c r="E124" s="6">
        <v>610.0</v>
      </c>
      <c r="F124" s="6">
        <v>4.0</v>
      </c>
      <c r="G124" s="6">
        <v>420.0</v>
      </c>
      <c r="H124" s="6">
        <v>2.0</v>
      </c>
      <c r="I124" s="2" t="s">
        <v>1246</v>
      </c>
      <c r="J124" s="2" t="s">
        <v>1178</v>
      </c>
      <c r="K124" s="6">
        <v>9.0</v>
      </c>
      <c r="L124" s="6">
        <v>3.0</v>
      </c>
      <c r="M124" s="6">
        <v>1.0</v>
      </c>
      <c r="N124" s="2" t="s">
        <v>1247</v>
      </c>
      <c r="O124" s="6">
        <v>2.0</v>
      </c>
      <c r="P124" s="6">
        <v>2.0</v>
      </c>
      <c r="Q124" s="2" t="s">
        <v>1248</v>
      </c>
      <c r="R124" s="6">
        <v>1.0</v>
      </c>
      <c r="S124" s="6">
        <v>3.0</v>
      </c>
      <c r="T124" s="6">
        <v>2.0</v>
      </c>
      <c r="U124" s="6">
        <v>1.0</v>
      </c>
      <c r="V124" s="6">
        <v>4.0</v>
      </c>
      <c r="W124" s="6">
        <v>2.0</v>
      </c>
      <c r="X124" s="6">
        <v>4.0</v>
      </c>
      <c r="Y124" s="2" t="s">
        <v>318</v>
      </c>
      <c r="Z124" s="2" t="s">
        <v>90</v>
      </c>
      <c r="AA124" s="6">
        <v>1.0</v>
      </c>
      <c r="AB124" s="6">
        <v>1.0</v>
      </c>
      <c r="AC124" s="2" t="s">
        <v>1249</v>
      </c>
      <c r="AD124" s="6">
        <v>1.0</v>
      </c>
      <c r="AE124" s="6">
        <v>5.0</v>
      </c>
      <c r="AF124" s="6">
        <v>4.0</v>
      </c>
      <c r="AG124" s="6">
        <v>5.0</v>
      </c>
      <c r="AH124" s="6">
        <v>5.0</v>
      </c>
      <c r="AI124" s="2" t="s">
        <v>1250</v>
      </c>
      <c r="AJ124" s="7" t="s">
        <v>1251</v>
      </c>
      <c r="AK124" s="6">
        <v>6.0</v>
      </c>
      <c r="AL124" s="6">
        <v>4.0</v>
      </c>
      <c r="AM124" s="6">
        <v>3.0</v>
      </c>
      <c r="AN124" s="6">
        <v>5.0</v>
      </c>
      <c r="AO124" s="6">
        <v>7.0</v>
      </c>
      <c r="AP124" s="6">
        <v>1.0</v>
      </c>
      <c r="AQ124" s="2" t="s">
        <v>172</v>
      </c>
      <c r="AR124" s="6">
        <v>3.0</v>
      </c>
      <c r="AS124" s="2" t="s">
        <v>1252</v>
      </c>
      <c r="AT124" s="6">
        <v>5.0</v>
      </c>
      <c r="AU124" s="6">
        <v>3.0</v>
      </c>
      <c r="AV124" s="6">
        <v>1.0</v>
      </c>
      <c r="AW124" s="6">
        <v>4.0</v>
      </c>
      <c r="AX124" s="6">
        <v>3.0</v>
      </c>
      <c r="AY124" s="6">
        <v>4.0</v>
      </c>
      <c r="AZ124" s="6">
        <v>1.0</v>
      </c>
      <c r="BA124" s="6">
        <v>1.0</v>
      </c>
      <c r="BB124" s="6">
        <v>5.0</v>
      </c>
      <c r="BC124" s="6">
        <v>940.0</v>
      </c>
      <c r="BD124" s="6">
        <v>500.0</v>
      </c>
      <c r="BE124" s="2" t="s">
        <v>129</v>
      </c>
      <c r="BF124" s="6">
        <v>5.0</v>
      </c>
      <c r="BG124" s="6">
        <v>1.0</v>
      </c>
      <c r="BH124" s="6">
        <v>1315.0</v>
      </c>
      <c r="BI124" s="6">
        <v>156.0</v>
      </c>
    </row>
    <row r="125">
      <c r="A125" s="6">
        <v>122.0</v>
      </c>
      <c r="B125" s="1">
        <v>3.0</v>
      </c>
      <c r="C125" s="6">
        <v>1.0</v>
      </c>
      <c r="D125" s="6">
        <v>1.0</v>
      </c>
      <c r="E125" s="6">
        <v>265.0</v>
      </c>
      <c r="F125" s="6">
        <v>2.0</v>
      </c>
      <c r="G125" s="6">
        <v>315.0</v>
      </c>
      <c r="H125" s="6">
        <v>2.0</v>
      </c>
      <c r="I125" s="2" t="s">
        <v>1253</v>
      </c>
      <c r="J125" s="2" t="s">
        <v>1254</v>
      </c>
      <c r="K125" s="6">
        <v>9.0</v>
      </c>
      <c r="L125" s="6">
        <v>3.0</v>
      </c>
      <c r="M125" s="6" t="s">
        <v>74</v>
      </c>
      <c r="N125" s="2" t="s">
        <v>1255</v>
      </c>
      <c r="O125" s="6">
        <v>2.0</v>
      </c>
      <c r="P125" s="6">
        <v>1.0</v>
      </c>
      <c r="Q125" s="2" t="s">
        <v>1256</v>
      </c>
      <c r="R125" s="6">
        <v>1.0</v>
      </c>
      <c r="S125" s="6">
        <v>3.0</v>
      </c>
      <c r="T125" s="6">
        <v>4.0</v>
      </c>
      <c r="U125" s="6">
        <v>3.0</v>
      </c>
      <c r="V125" s="6">
        <v>3.0</v>
      </c>
      <c r="W125" s="6">
        <v>2.0</v>
      </c>
      <c r="X125" s="6">
        <v>5.0</v>
      </c>
      <c r="Y125" s="2" t="s">
        <v>1257</v>
      </c>
      <c r="Z125" s="2" t="s">
        <v>1258</v>
      </c>
      <c r="AA125" s="6">
        <v>2.0</v>
      </c>
      <c r="AB125" s="6">
        <v>1.0</v>
      </c>
      <c r="AC125" s="2" t="s">
        <v>1259</v>
      </c>
      <c r="AD125" s="6">
        <v>1.0</v>
      </c>
      <c r="AE125" s="6">
        <v>4.0</v>
      </c>
      <c r="AF125" s="6">
        <v>4.0</v>
      </c>
      <c r="AG125" s="6">
        <v>1.0</v>
      </c>
      <c r="AH125" s="6">
        <v>5.0</v>
      </c>
      <c r="AI125" s="2" t="s">
        <v>1260</v>
      </c>
      <c r="AJ125" s="7" t="s">
        <v>1261</v>
      </c>
      <c r="AK125" s="6">
        <v>5.0</v>
      </c>
      <c r="AL125" s="6">
        <v>2.0</v>
      </c>
      <c r="AM125" s="6">
        <v>5.0</v>
      </c>
      <c r="AN125" s="6">
        <v>5.0</v>
      </c>
      <c r="AO125" s="6">
        <v>7.0</v>
      </c>
      <c r="AP125" s="6">
        <v>1.0</v>
      </c>
      <c r="AQ125" s="2" t="s">
        <v>1262</v>
      </c>
      <c r="AR125" s="6">
        <v>2.0</v>
      </c>
      <c r="AS125" s="2" t="s">
        <v>1263</v>
      </c>
      <c r="AT125" s="6">
        <v>3.0</v>
      </c>
      <c r="AU125" s="6">
        <v>1.0</v>
      </c>
      <c r="AV125" s="6">
        <v>3.0</v>
      </c>
      <c r="AW125" s="6">
        <v>4.0</v>
      </c>
      <c r="AX125" s="6">
        <v>1.0</v>
      </c>
      <c r="AY125" s="6">
        <v>4.0</v>
      </c>
      <c r="AZ125" s="6">
        <v>1.0</v>
      </c>
      <c r="BA125" s="6" t="s">
        <v>74</v>
      </c>
      <c r="BB125" s="6">
        <v>4.0</v>
      </c>
      <c r="BC125" s="6">
        <v>940.0</v>
      </c>
      <c r="BD125" s="6">
        <v>500.0</v>
      </c>
      <c r="BE125" s="2" t="s">
        <v>96</v>
      </c>
      <c r="BF125" s="6">
        <v>5.0</v>
      </c>
      <c r="BG125" s="6">
        <v>2.0</v>
      </c>
      <c r="BH125" s="6">
        <v>1315.0</v>
      </c>
      <c r="BI125" s="6">
        <v>180.0</v>
      </c>
    </row>
    <row r="126">
      <c r="A126" s="6">
        <v>123.0</v>
      </c>
      <c r="B126" s="1">
        <v>3.882</v>
      </c>
      <c r="C126" s="6">
        <v>1.0</v>
      </c>
      <c r="D126" s="6">
        <v>1.0</v>
      </c>
      <c r="E126" s="6">
        <v>720.0</v>
      </c>
      <c r="F126" s="6">
        <v>2.0</v>
      </c>
      <c r="G126" s="6">
        <v>420.0</v>
      </c>
      <c r="H126" s="6">
        <v>1.0</v>
      </c>
      <c r="I126" s="2" t="s">
        <v>1264</v>
      </c>
      <c r="J126" s="2" t="s">
        <v>717</v>
      </c>
      <c r="K126" s="6">
        <v>9.0</v>
      </c>
      <c r="L126" s="6">
        <v>3.0</v>
      </c>
      <c r="M126" s="6" t="s">
        <v>74</v>
      </c>
      <c r="N126" s="2" t="s">
        <v>1265</v>
      </c>
      <c r="O126" s="6">
        <v>2.0</v>
      </c>
      <c r="P126" s="6">
        <v>1.0</v>
      </c>
      <c r="Q126" s="2" t="s">
        <v>1266</v>
      </c>
      <c r="R126" s="6">
        <v>1.0</v>
      </c>
      <c r="S126" s="6">
        <v>3.0</v>
      </c>
      <c r="T126" s="6">
        <v>3.0</v>
      </c>
      <c r="U126" s="6">
        <v>3.0</v>
      </c>
      <c r="V126" s="6">
        <v>5.0</v>
      </c>
      <c r="W126" s="6">
        <v>2.0</v>
      </c>
      <c r="X126" s="6">
        <v>5.0</v>
      </c>
      <c r="Y126" s="2" t="s">
        <v>1267</v>
      </c>
      <c r="Z126" s="2" t="s">
        <v>1189</v>
      </c>
      <c r="AA126" s="6">
        <v>4.0</v>
      </c>
      <c r="AB126" s="6">
        <v>1.0</v>
      </c>
      <c r="AC126" s="2" t="s">
        <v>1268</v>
      </c>
      <c r="AD126" s="6">
        <v>1.0</v>
      </c>
      <c r="AE126" s="6">
        <v>4.0</v>
      </c>
      <c r="AF126" s="6">
        <v>3.0</v>
      </c>
      <c r="AG126" s="6">
        <v>5.0</v>
      </c>
      <c r="AH126" s="6">
        <v>6.0</v>
      </c>
      <c r="AI126" s="2" t="s">
        <v>1269</v>
      </c>
      <c r="AJ126" s="7" t="s">
        <v>1270</v>
      </c>
      <c r="AK126" s="6">
        <v>2.0</v>
      </c>
      <c r="AL126" s="6">
        <v>2.0</v>
      </c>
      <c r="AM126" s="6">
        <v>5.0</v>
      </c>
      <c r="AN126" s="6">
        <v>3.0</v>
      </c>
      <c r="AO126" s="6">
        <v>10.0</v>
      </c>
      <c r="AP126" s="6">
        <v>1.0</v>
      </c>
      <c r="AQ126" s="2" t="s">
        <v>1271</v>
      </c>
      <c r="AR126" s="6">
        <v>1.0</v>
      </c>
      <c r="AS126" s="2" t="s">
        <v>1272</v>
      </c>
      <c r="AT126" s="6">
        <v>3.0</v>
      </c>
      <c r="AU126" s="6">
        <v>1.0</v>
      </c>
      <c r="AV126" s="6">
        <v>2.0</v>
      </c>
      <c r="AW126" s="6">
        <v>4.0</v>
      </c>
      <c r="AX126" s="6">
        <v>5.0</v>
      </c>
      <c r="AY126" s="6">
        <v>4.0</v>
      </c>
      <c r="AZ126" s="6">
        <v>1.0</v>
      </c>
      <c r="BA126" s="6">
        <v>2.0</v>
      </c>
      <c r="BB126" s="6">
        <v>5.0</v>
      </c>
      <c r="BC126" s="6">
        <v>580.0</v>
      </c>
      <c r="BD126" s="6">
        <v>690.0</v>
      </c>
      <c r="BE126" s="2" t="s">
        <v>72</v>
      </c>
      <c r="BF126" s="6">
        <v>4.0</v>
      </c>
      <c r="BG126" s="6">
        <v>2.0</v>
      </c>
      <c r="BH126" s="6">
        <v>1315.0</v>
      </c>
      <c r="BI126" s="6">
        <v>120.0</v>
      </c>
    </row>
    <row r="127">
      <c r="A127" s="6">
        <v>124.0</v>
      </c>
      <c r="B127" s="1">
        <v>3.0</v>
      </c>
      <c r="C127" s="6">
        <v>2.0</v>
      </c>
      <c r="D127" s="6">
        <v>1.0</v>
      </c>
      <c r="E127" s="6">
        <v>720.0</v>
      </c>
      <c r="F127" s="6">
        <v>4.0</v>
      </c>
      <c r="G127" s="6">
        <v>420.0</v>
      </c>
      <c r="H127" s="6">
        <v>1.0</v>
      </c>
      <c r="I127" s="2" t="s">
        <v>1273</v>
      </c>
      <c r="J127" s="2" t="s">
        <v>1274</v>
      </c>
      <c r="K127" s="6">
        <v>9.0</v>
      </c>
      <c r="L127" s="6">
        <v>3.0</v>
      </c>
      <c r="M127" s="6">
        <v>1.0</v>
      </c>
      <c r="N127" s="2" t="s">
        <v>1275</v>
      </c>
      <c r="O127" s="6">
        <v>1.0</v>
      </c>
      <c r="P127" s="6">
        <v>2.0</v>
      </c>
      <c r="Q127" s="2" t="s">
        <v>1276</v>
      </c>
      <c r="R127" s="6">
        <v>1.0</v>
      </c>
      <c r="S127" s="6">
        <v>8.0</v>
      </c>
      <c r="T127" s="6">
        <v>5.0</v>
      </c>
      <c r="U127" s="6">
        <v>2.0</v>
      </c>
      <c r="V127" s="6">
        <v>2.0</v>
      </c>
      <c r="W127" s="6">
        <v>1.0</v>
      </c>
      <c r="X127" s="6">
        <v>3.0</v>
      </c>
      <c r="Y127" s="2" t="s">
        <v>1277</v>
      </c>
      <c r="Z127" s="2" t="s">
        <v>90</v>
      </c>
      <c r="AA127" s="6">
        <v>1.0</v>
      </c>
      <c r="AB127" s="6">
        <v>3.0</v>
      </c>
      <c r="AC127" s="2" t="s">
        <v>785</v>
      </c>
      <c r="AD127" s="6">
        <v>1.0</v>
      </c>
      <c r="AE127" s="6">
        <v>5.0</v>
      </c>
      <c r="AF127" s="6">
        <v>1.0</v>
      </c>
      <c r="AG127" s="6">
        <v>1.0</v>
      </c>
      <c r="AH127" s="6">
        <v>1.0</v>
      </c>
      <c r="AI127" s="2" t="s">
        <v>1278</v>
      </c>
      <c r="AJ127" s="7" t="s">
        <v>1279</v>
      </c>
      <c r="AK127" s="6">
        <v>6.0</v>
      </c>
      <c r="AL127" s="6">
        <v>4.0</v>
      </c>
      <c r="AM127" s="6">
        <v>1.0</v>
      </c>
      <c r="AN127" s="6">
        <v>5.0</v>
      </c>
      <c r="AO127" s="6">
        <v>1.0</v>
      </c>
      <c r="AP127" s="6">
        <v>1.0</v>
      </c>
      <c r="AQ127" s="2" t="s">
        <v>1280</v>
      </c>
      <c r="AR127" s="6">
        <v>2.0</v>
      </c>
      <c r="AS127" s="2" t="s">
        <v>1281</v>
      </c>
      <c r="AT127" s="6">
        <v>4.0</v>
      </c>
      <c r="AU127" s="6">
        <v>1.0</v>
      </c>
      <c r="AV127" s="6">
        <v>2.0</v>
      </c>
      <c r="AW127" s="6">
        <v>3.0</v>
      </c>
      <c r="AX127" s="6">
        <v>1.0</v>
      </c>
      <c r="AY127" s="6">
        <v>2.0</v>
      </c>
      <c r="AZ127" s="6">
        <v>2.0</v>
      </c>
      <c r="BA127" s="6">
        <v>2.0</v>
      </c>
      <c r="BB127" s="6">
        <v>1.0</v>
      </c>
      <c r="BC127" s="6">
        <v>940.0</v>
      </c>
      <c r="BD127" s="6">
        <v>500.0</v>
      </c>
      <c r="BE127" s="2" t="s">
        <v>74</v>
      </c>
      <c r="BF127" s="6">
        <v>3.0</v>
      </c>
      <c r="BG127" s="6">
        <v>1.0</v>
      </c>
      <c r="BH127" s="6">
        <v>1315.0</v>
      </c>
      <c r="BI127" s="6">
        <v>135.0</v>
      </c>
    </row>
    <row r="128">
      <c r="A128" s="6">
        <v>125.0</v>
      </c>
      <c r="B128" s="1">
        <v>3.9</v>
      </c>
      <c r="C128" s="6">
        <v>1.0</v>
      </c>
      <c r="D128" s="6">
        <v>1.0</v>
      </c>
      <c r="E128" s="6">
        <v>430.0</v>
      </c>
      <c r="F128" s="6">
        <v>2.0</v>
      </c>
      <c r="G128" s="6">
        <v>315.0</v>
      </c>
      <c r="H128" s="6">
        <v>2.0</v>
      </c>
      <c r="I128" s="2" t="s">
        <v>1282</v>
      </c>
      <c r="J128" s="2" t="s">
        <v>1283</v>
      </c>
      <c r="K128" s="6">
        <v>9.0</v>
      </c>
      <c r="L128" s="6"/>
      <c r="M128" s="6">
        <v>3.0</v>
      </c>
      <c r="N128" s="2" t="s">
        <v>1284</v>
      </c>
      <c r="O128" s="6">
        <v>1.0</v>
      </c>
      <c r="P128" s="6">
        <v>1.0</v>
      </c>
      <c r="Q128" s="2" t="s">
        <v>1285</v>
      </c>
      <c r="R128" s="6">
        <v>2.0</v>
      </c>
      <c r="S128" s="6">
        <v>5.0</v>
      </c>
      <c r="T128" s="6">
        <v>1.0</v>
      </c>
      <c r="U128" s="6">
        <v>2.0</v>
      </c>
      <c r="V128" s="6">
        <v>3.0</v>
      </c>
      <c r="W128" s="6">
        <v>2.0</v>
      </c>
      <c r="X128" s="6">
        <v>4.0</v>
      </c>
      <c r="Y128" s="2" t="s">
        <v>152</v>
      </c>
      <c r="Z128" s="2" t="s">
        <v>1286</v>
      </c>
      <c r="AA128" s="6">
        <v>2.0</v>
      </c>
      <c r="AB128" s="6">
        <v>1.0</v>
      </c>
      <c r="AC128" s="2" t="s">
        <v>1287</v>
      </c>
      <c r="AD128" s="6">
        <v>1.0</v>
      </c>
      <c r="AE128" s="6">
        <v>3.0</v>
      </c>
      <c r="AF128" s="6">
        <v>3.0</v>
      </c>
      <c r="AG128" s="6">
        <v>2.0</v>
      </c>
      <c r="AH128" s="6">
        <v>3.0</v>
      </c>
      <c r="AI128" s="2" t="s">
        <v>1288</v>
      </c>
      <c r="AJ128" s="7" t="s">
        <v>1289</v>
      </c>
      <c r="AK128" s="6">
        <v>3.0</v>
      </c>
      <c r="AL128" s="6">
        <v>5.0</v>
      </c>
      <c r="AM128" s="6">
        <v>2.0</v>
      </c>
      <c r="AN128" s="6">
        <v>3.0</v>
      </c>
      <c r="AO128" s="6">
        <v>5.0</v>
      </c>
      <c r="AP128" s="6">
        <v>2.0</v>
      </c>
      <c r="AQ128" s="2" t="s">
        <v>1290</v>
      </c>
      <c r="AR128" s="6">
        <v>3.0</v>
      </c>
      <c r="AS128" s="2" t="s">
        <v>1291</v>
      </c>
      <c r="AT128" s="6">
        <v>5.0</v>
      </c>
      <c r="AU128" s="6">
        <v>1.0</v>
      </c>
      <c r="AV128" s="6">
        <v>3.0</v>
      </c>
      <c r="AW128" s="6">
        <v>3.0</v>
      </c>
      <c r="AX128" s="6">
        <v>2.0</v>
      </c>
      <c r="AY128" s="6">
        <v>3.0</v>
      </c>
      <c r="AZ128" s="6">
        <v>1.0</v>
      </c>
      <c r="BA128" s="6">
        <v>2.0</v>
      </c>
      <c r="BB128" s="6">
        <v>2.0</v>
      </c>
      <c r="BC128" s="6">
        <v>725.0</v>
      </c>
      <c r="BD128" s="6">
        <v>345.0</v>
      </c>
      <c r="BE128" s="2" t="s">
        <v>74</v>
      </c>
      <c r="BF128" s="6">
        <v>4.0</v>
      </c>
      <c r="BG128" s="6">
        <v>2.0</v>
      </c>
      <c r="BH128" s="6">
        <v>575.0</v>
      </c>
      <c r="BI128" s="6">
        <v>135.0</v>
      </c>
    </row>
    <row r="129">
      <c r="A129" s="3"/>
      <c r="B129" s="3"/>
      <c r="C129" s="4"/>
      <c r="D129" s="4"/>
      <c r="E129" s="4"/>
      <c r="F129" s="4"/>
      <c r="G129" s="4"/>
      <c r="H129" s="4"/>
      <c r="K129" s="4"/>
      <c r="L129" s="4"/>
      <c r="M129" s="4"/>
      <c r="O129" s="4"/>
      <c r="P129" s="4"/>
      <c r="R129" s="4"/>
      <c r="S129" s="4"/>
      <c r="T129" s="4"/>
      <c r="U129" s="4"/>
      <c r="V129" s="4"/>
      <c r="W129" s="4"/>
      <c r="X129" s="4"/>
      <c r="AA129" s="4"/>
      <c r="AB129" s="4"/>
      <c r="AD129" s="4"/>
      <c r="AE129" s="4"/>
      <c r="AF129" s="4"/>
      <c r="AG129" s="4"/>
      <c r="AH129" s="4"/>
      <c r="AK129" s="4"/>
      <c r="AL129" s="4"/>
      <c r="AM129" s="4"/>
      <c r="AN129" s="4"/>
      <c r="AO129" s="4"/>
      <c r="AP129" s="4"/>
      <c r="AR129" s="4"/>
      <c r="AT129" s="4"/>
      <c r="AU129" s="4"/>
      <c r="AV129" s="4"/>
      <c r="AW129" s="4"/>
      <c r="AX129" s="4"/>
      <c r="AY129" s="4"/>
      <c r="AZ129" s="4"/>
      <c r="BA129" s="4"/>
      <c r="BB129" s="4"/>
      <c r="BC129" s="4"/>
      <c r="BD129" s="4"/>
      <c r="BF129" s="4"/>
      <c r="BG129" s="4"/>
      <c r="BH129" s="4"/>
      <c r="BI129" s="4"/>
    </row>
    <row r="130">
      <c r="A130" s="3"/>
      <c r="B130" s="3"/>
      <c r="C130" s="4"/>
      <c r="D130" s="4"/>
      <c r="E130" s="4"/>
      <c r="F130" s="4"/>
      <c r="G130" s="4"/>
      <c r="H130" s="4"/>
      <c r="K130" s="4"/>
      <c r="L130" s="4"/>
      <c r="M130" s="4"/>
      <c r="O130" s="4"/>
      <c r="P130" s="4"/>
      <c r="R130" s="4"/>
      <c r="S130" s="4"/>
      <c r="T130" s="4"/>
      <c r="U130" s="4"/>
      <c r="V130" s="4"/>
      <c r="W130" s="4"/>
      <c r="X130" s="4"/>
      <c r="AA130" s="4"/>
      <c r="AB130" s="4"/>
      <c r="AD130" s="4"/>
      <c r="AE130" s="4"/>
      <c r="AF130" s="4"/>
      <c r="AG130" s="4"/>
      <c r="AH130" s="4"/>
      <c r="AK130" s="4"/>
      <c r="AL130" s="4"/>
      <c r="AM130" s="4"/>
      <c r="AN130" s="4"/>
      <c r="AO130" s="4"/>
      <c r="AP130" s="4"/>
      <c r="AR130" s="4"/>
      <c r="AT130" s="4"/>
      <c r="AU130" s="4"/>
      <c r="AV130" s="4"/>
      <c r="AW130" s="4"/>
      <c r="AX130" s="4"/>
      <c r="AY130" s="4"/>
      <c r="AZ130" s="4"/>
      <c r="BA130" s="4"/>
      <c r="BB130" s="4"/>
      <c r="BC130" s="4"/>
      <c r="BD130" s="4"/>
      <c r="BF130" s="4"/>
      <c r="BG130" s="4"/>
      <c r="BH130" s="4"/>
      <c r="BI13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tr">
        <f t="array" ref="A1:DW61">TRANSPOSE(food_coded!A2:BI128)</f>
        <v>question type</v>
      </c>
      <c r="B1" s="3" t="s">
        <v>71</v>
      </c>
      <c r="C1" s="4">
        <v>1.0</v>
      </c>
      <c r="D1" s="4">
        <v>2.0</v>
      </c>
      <c r="E1" s="4">
        <v>3.0</v>
      </c>
      <c r="F1" s="4">
        <v>4.0</v>
      </c>
      <c r="G1" s="4">
        <v>5.0</v>
      </c>
      <c r="H1" s="4">
        <v>6.0</v>
      </c>
      <c r="I1" s="4">
        <v>7.0</v>
      </c>
      <c r="J1" s="4">
        <v>8.0</v>
      </c>
      <c r="K1" s="4">
        <v>9.0</v>
      </c>
      <c r="L1" s="4">
        <v>10.0</v>
      </c>
      <c r="M1" s="4">
        <v>11.0</v>
      </c>
      <c r="N1" s="4">
        <v>12.0</v>
      </c>
      <c r="O1" s="4">
        <v>13.0</v>
      </c>
      <c r="P1" s="4">
        <v>14.0</v>
      </c>
      <c r="Q1" s="4">
        <v>15.0</v>
      </c>
      <c r="R1" s="4">
        <v>16.0</v>
      </c>
      <c r="S1" s="4">
        <v>17.0</v>
      </c>
      <c r="T1" s="4">
        <v>18.0</v>
      </c>
      <c r="U1" s="4">
        <v>19.0</v>
      </c>
      <c r="V1" s="4">
        <v>20.0</v>
      </c>
      <c r="W1" s="4">
        <v>21.0</v>
      </c>
      <c r="X1" s="4">
        <v>22.0</v>
      </c>
      <c r="Y1" s="4">
        <v>23.0</v>
      </c>
      <c r="Z1" s="4">
        <v>24.0</v>
      </c>
      <c r="AA1" s="4">
        <v>25.0</v>
      </c>
      <c r="AB1" s="4">
        <v>26.0</v>
      </c>
      <c r="AC1" s="4">
        <v>27.0</v>
      </c>
      <c r="AD1" s="4">
        <v>28.0</v>
      </c>
      <c r="AE1" s="4">
        <v>29.0</v>
      </c>
      <c r="AF1" s="4">
        <v>30.0</v>
      </c>
      <c r="AG1" s="4">
        <v>31.0</v>
      </c>
      <c r="AH1" s="4">
        <v>32.0</v>
      </c>
      <c r="AI1" s="4">
        <v>33.0</v>
      </c>
      <c r="AJ1" s="4">
        <v>34.0</v>
      </c>
      <c r="AK1" s="4">
        <v>35.0</v>
      </c>
      <c r="AL1" s="4">
        <v>36.0</v>
      </c>
      <c r="AM1" s="4">
        <v>37.0</v>
      </c>
      <c r="AN1" s="4">
        <v>38.0</v>
      </c>
      <c r="AO1" s="4">
        <v>39.0</v>
      </c>
      <c r="AP1" s="4">
        <v>40.0</v>
      </c>
      <c r="AQ1" s="4">
        <v>41.0</v>
      </c>
      <c r="AR1" s="4">
        <v>42.0</v>
      </c>
      <c r="AS1" s="4">
        <v>43.0</v>
      </c>
      <c r="AT1" s="4">
        <v>44.0</v>
      </c>
      <c r="AU1" s="4">
        <v>45.0</v>
      </c>
      <c r="AV1" s="4">
        <v>46.0</v>
      </c>
      <c r="AW1" s="4">
        <v>47.0</v>
      </c>
      <c r="AX1" s="4">
        <v>48.0</v>
      </c>
      <c r="AY1" s="4">
        <v>49.0</v>
      </c>
      <c r="AZ1" s="4">
        <v>50.0</v>
      </c>
      <c r="BA1" s="4">
        <v>51.0</v>
      </c>
      <c r="BB1" s="4">
        <v>52.0</v>
      </c>
      <c r="BC1" s="4">
        <v>53.0</v>
      </c>
      <c r="BD1" s="4">
        <v>54.0</v>
      </c>
      <c r="BE1" s="4">
        <v>55.0</v>
      </c>
      <c r="BF1" s="4">
        <v>56.0</v>
      </c>
      <c r="BG1" s="4">
        <v>57.0</v>
      </c>
      <c r="BH1" s="4">
        <v>58.0</v>
      </c>
      <c r="BI1" s="4">
        <v>59.0</v>
      </c>
      <c r="BJ1" s="4">
        <v>60.0</v>
      </c>
      <c r="BK1" s="4">
        <v>61.0</v>
      </c>
      <c r="BL1" s="4">
        <v>62.0</v>
      </c>
      <c r="BM1" s="4">
        <v>63.0</v>
      </c>
      <c r="BN1" s="4">
        <v>64.0</v>
      </c>
      <c r="BO1" s="4">
        <v>65.0</v>
      </c>
      <c r="BP1" s="4">
        <v>66.0</v>
      </c>
      <c r="BQ1" s="4">
        <v>67.0</v>
      </c>
      <c r="BR1" s="4">
        <v>68.0</v>
      </c>
      <c r="BS1" s="4">
        <v>69.0</v>
      </c>
      <c r="BT1" s="4">
        <v>70.0</v>
      </c>
      <c r="BU1" s="4">
        <v>71.0</v>
      </c>
      <c r="BV1" s="4">
        <v>72.0</v>
      </c>
      <c r="BW1" s="4">
        <v>73.0</v>
      </c>
      <c r="BX1" s="4">
        <v>74.0</v>
      </c>
      <c r="BY1" s="4">
        <v>75.0</v>
      </c>
      <c r="BZ1" s="4">
        <v>76.0</v>
      </c>
      <c r="CA1" s="4">
        <v>77.0</v>
      </c>
      <c r="CB1" s="4">
        <v>78.0</v>
      </c>
      <c r="CC1" s="4">
        <v>79.0</v>
      </c>
      <c r="CD1" s="4">
        <v>80.0</v>
      </c>
      <c r="CE1" s="4">
        <v>81.0</v>
      </c>
      <c r="CF1" s="4">
        <v>82.0</v>
      </c>
      <c r="CG1" s="4">
        <v>83.0</v>
      </c>
      <c r="CH1" s="4">
        <v>84.0</v>
      </c>
      <c r="CI1" s="4">
        <v>85.0</v>
      </c>
      <c r="CJ1" s="4">
        <v>86.0</v>
      </c>
      <c r="CK1" s="4">
        <v>87.0</v>
      </c>
      <c r="CL1" s="4">
        <v>88.0</v>
      </c>
      <c r="CM1" s="4">
        <v>89.0</v>
      </c>
      <c r="CN1" s="4">
        <v>90.0</v>
      </c>
      <c r="CO1" s="4">
        <v>91.0</v>
      </c>
      <c r="CP1" s="4">
        <v>92.0</v>
      </c>
      <c r="CQ1" s="4">
        <v>93.0</v>
      </c>
      <c r="CR1" s="4">
        <v>94.0</v>
      </c>
      <c r="CS1" s="4">
        <v>95.0</v>
      </c>
      <c r="CT1" s="4">
        <v>96.0</v>
      </c>
      <c r="CU1" s="4">
        <v>97.0</v>
      </c>
      <c r="CV1" s="4">
        <v>98.0</v>
      </c>
      <c r="CW1" s="4">
        <v>99.0</v>
      </c>
      <c r="CX1" s="4">
        <v>100.0</v>
      </c>
      <c r="CY1" s="4">
        <v>101.0</v>
      </c>
      <c r="CZ1" s="4">
        <v>102.0</v>
      </c>
      <c r="DA1" s="4">
        <v>103.0</v>
      </c>
      <c r="DB1" s="4">
        <v>104.0</v>
      </c>
      <c r="DC1" s="4">
        <v>105.0</v>
      </c>
      <c r="DD1" s="4">
        <v>106.0</v>
      </c>
      <c r="DE1" s="4">
        <v>107.0</v>
      </c>
      <c r="DF1" s="4">
        <v>108.0</v>
      </c>
      <c r="DG1" s="4">
        <v>109.0</v>
      </c>
      <c r="DH1" s="4">
        <v>110.0</v>
      </c>
      <c r="DI1" s="4">
        <v>111.0</v>
      </c>
      <c r="DJ1" s="4">
        <v>112.0</v>
      </c>
      <c r="DK1" s="4">
        <v>113.0</v>
      </c>
      <c r="DL1" s="4">
        <v>114.0</v>
      </c>
      <c r="DM1" s="4">
        <v>115.0</v>
      </c>
      <c r="DN1" s="4">
        <v>116.0</v>
      </c>
      <c r="DO1" s="4">
        <v>117.0</v>
      </c>
      <c r="DP1" s="4">
        <v>118.0</v>
      </c>
      <c r="DQ1" s="4">
        <v>119.0</v>
      </c>
      <c r="DR1" s="4">
        <v>120.0</v>
      </c>
      <c r="DS1" s="4">
        <v>121.0</v>
      </c>
      <c r="DT1" s="4">
        <v>122.0</v>
      </c>
      <c r="DU1" s="4">
        <v>123.0</v>
      </c>
      <c r="DV1" s="4">
        <v>124.0</v>
      </c>
      <c r="DW1" s="4">
        <v>125.0</v>
      </c>
    </row>
    <row r="2">
      <c r="A2" s="3" t="s">
        <v>3</v>
      </c>
      <c r="B2" s="3" t="s">
        <v>2</v>
      </c>
      <c r="C2" s="3">
        <v>2.4</v>
      </c>
      <c r="D2" s="3">
        <v>3.654</v>
      </c>
      <c r="E2" s="3">
        <v>3.3</v>
      </c>
      <c r="F2" s="3">
        <v>3.2</v>
      </c>
      <c r="G2" s="3">
        <v>3.5</v>
      </c>
      <c r="H2" s="3">
        <v>2.25</v>
      </c>
      <c r="I2" s="3">
        <v>3.8</v>
      </c>
      <c r="J2" s="3">
        <v>3.3</v>
      </c>
      <c r="K2" s="3">
        <v>3.3</v>
      </c>
      <c r="L2" s="3">
        <v>3.3</v>
      </c>
      <c r="M2" s="3">
        <v>3.5</v>
      </c>
      <c r="N2" s="3">
        <v>3.904</v>
      </c>
      <c r="O2" s="3">
        <v>3.4</v>
      </c>
      <c r="P2" s="3">
        <v>3.6</v>
      </c>
      <c r="Q2" s="3">
        <v>3.1</v>
      </c>
      <c r="R2" s="3">
        <v>3.42</v>
      </c>
      <c r="S2" s="3">
        <v>4.0</v>
      </c>
      <c r="T2" s="3">
        <v>3.6</v>
      </c>
      <c r="U2" s="3">
        <v>3.4</v>
      </c>
      <c r="V2" s="3">
        <v>2.2</v>
      </c>
      <c r="W2" s="3">
        <v>3.3</v>
      </c>
      <c r="X2" s="3">
        <v>3.87</v>
      </c>
      <c r="Y2" s="3">
        <v>3.7</v>
      </c>
      <c r="Z2" s="3">
        <v>3.7</v>
      </c>
      <c r="AA2" s="3">
        <v>3.9</v>
      </c>
      <c r="AB2" s="3">
        <v>2.8</v>
      </c>
      <c r="AC2" s="3">
        <v>3.7</v>
      </c>
      <c r="AD2" s="3">
        <v>3.0</v>
      </c>
      <c r="AE2" s="3">
        <v>3.2</v>
      </c>
      <c r="AF2" s="3">
        <v>3.5</v>
      </c>
      <c r="AG2" s="3">
        <v>4.0</v>
      </c>
      <c r="AH2" s="3">
        <v>4.0</v>
      </c>
      <c r="AI2" s="3">
        <v>3.4</v>
      </c>
      <c r="AJ2" s="3">
        <v>2.8</v>
      </c>
      <c r="AK2" s="3">
        <v>3.65</v>
      </c>
      <c r="AL2" s="3">
        <v>3.0</v>
      </c>
      <c r="AM2" s="3">
        <v>3.7</v>
      </c>
      <c r="AN2" s="3">
        <v>3.4</v>
      </c>
      <c r="AO2" s="3">
        <v>3.89</v>
      </c>
      <c r="AP2" s="3">
        <v>3.0</v>
      </c>
      <c r="AQ2" s="3">
        <v>3.4</v>
      </c>
      <c r="AR2" s="3">
        <v>2.9</v>
      </c>
      <c r="AS2" s="3">
        <v>3.6</v>
      </c>
      <c r="AT2" s="3">
        <v>3.5</v>
      </c>
      <c r="AU2" s="3">
        <v>3.2</v>
      </c>
      <c r="AV2" s="3">
        <v>3.605</v>
      </c>
      <c r="AW2" s="3">
        <v>3.8</v>
      </c>
      <c r="AX2" s="3">
        <v>2.8</v>
      </c>
      <c r="AY2" s="3">
        <v>3.5</v>
      </c>
      <c r="AZ2" s="3">
        <v>3.83</v>
      </c>
      <c r="BA2" s="3">
        <v>3.6</v>
      </c>
      <c r="BB2" s="3">
        <v>3.3</v>
      </c>
      <c r="BC2" s="3">
        <v>3.3</v>
      </c>
      <c r="BD2" s="3">
        <v>3.292</v>
      </c>
      <c r="BE2" s="3">
        <v>3.5</v>
      </c>
      <c r="BF2" s="3">
        <v>3.35</v>
      </c>
      <c r="BG2" s="3">
        <v>3.8</v>
      </c>
      <c r="BH2" s="3">
        <v>2.8</v>
      </c>
      <c r="BI2" s="3">
        <v>3.5</v>
      </c>
      <c r="BJ2" s="3">
        <v>3.7</v>
      </c>
      <c r="BK2" s="3">
        <v>3.6</v>
      </c>
      <c r="BL2" s="3">
        <v>3.42</v>
      </c>
      <c r="BM2" s="3">
        <v>3.9</v>
      </c>
      <c r="BN2" s="3">
        <v>2.6</v>
      </c>
      <c r="BO2" s="3">
        <v>3.5</v>
      </c>
      <c r="BP2" s="3">
        <v>3.2</v>
      </c>
      <c r="BQ2" s="3">
        <v>3.0</v>
      </c>
      <c r="BR2" s="3">
        <v>3.6</v>
      </c>
      <c r="BS2" s="3">
        <v>3.2</v>
      </c>
      <c r="BT2" s="3">
        <v>3.67</v>
      </c>
      <c r="BU2" s="3">
        <v>3.73</v>
      </c>
      <c r="BV2" s="3">
        <v>4.0</v>
      </c>
      <c r="BW2" s="3">
        <v>3.1</v>
      </c>
      <c r="BX2" s="3">
        <v>3.79</v>
      </c>
      <c r="BY2" s="3">
        <v>2.71</v>
      </c>
      <c r="BZ2" s="3">
        <v>3.0</v>
      </c>
      <c r="CA2" s="3">
        <v>3.7</v>
      </c>
      <c r="CB2" s="3">
        <v>3.1</v>
      </c>
      <c r="CC2" s="3">
        <v>3.0</v>
      </c>
      <c r="CD2" s="3">
        <v>3.9</v>
      </c>
      <c r="CE2" s="3">
        <v>3.4</v>
      </c>
      <c r="CF2" s="3">
        <v>3.5</v>
      </c>
      <c r="CG2" s="3">
        <v>3.7</v>
      </c>
      <c r="CH2" s="3">
        <v>3.7</v>
      </c>
      <c r="CI2" s="3">
        <v>3.83</v>
      </c>
      <c r="CJ2" s="3">
        <v>2.6</v>
      </c>
      <c r="CK2" s="3">
        <v>3.0</v>
      </c>
      <c r="CL2" s="3">
        <v>3.2</v>
      </c>
      <c r="CM2" s="3">
        <v>3.5</v>
      </c>
      <c r="CN2" s="3">
        <v>3.2</v>
      </c>
      <c r="CO2" s="3">
        <v>3.68</v>
      </c>
      <c r="CP2" s="3">
        <v>3.8</v>
      </c>
      <c r="CQ2" s="3">
        <v>3.3</v>
      </c>
      <c r="CR2" s="3">
        <v>3.2</v>
      </c>
      <c r="CS2" s="3">
        <v>3.75</v>
      </c>
      <c r="CT2" s="3">
        <v>3.5</v>
      </c>
      <c r="CU2" s="3">
        <v>3.92</v>
      </c>
      <c r="CV2" s="3">
        <v>3.9</v>
      </c>
      <c r="CW2" s="3">
        <v>3.9</v>
      </c>
      <c r="CX2" s="3">
        <v>3.2</v>
      </c>
      <c r="CY2" s="3">
        <v>3.5</v>
      </c>
      <c r="CZ2" s="3">
        <v>3.4</v>
      </c>
      <c r="DA2" s="3">
        <v>3.42</v>
      </c>
      <c r="DB2" s="3">
        <v>3.7</v>
      </c>
      <c r="DC2" s="3">
        <v>3.42</v>
      </c>
      <c r="DD2" s="3">
        <v>3.0</v>
      </c>
      <c r="DE2" s="3">
        <v>3.0</v>
      </c>
      <c r="DF2" s="3">
        <v>3.8</v>
      </c>
      <c r="DG2" s="3">
        <v>3.8</v>
      </c>
      <c r="DH2" s="3">
        <v>3.4</v>
      </c>
      <c r="DI2" s="3">
        <v>3.7</v>
      </c>
      <c r="DJ2" s="3">
        <v>2.9</v>
      </c>
      <c r="DK2" s="3">
        <v>3.9</v>
      </c>
      <c r="DL2" s="3">
        <v>3.6</v>
      </c>
      <c r="DM2" s="3">
        <v>2.8</v>
      </c>
      <c r="DN2" s="3">
        <v>3.3</v>
      </c>
      <c r="DO2" s="3">
        <v>3.4</v>
      </c>
      <c r="DP2" s="3">
        <v>3.77</v>
      </c>
      <c r="DQ2" s="3">
        <v>3.63</v>
      </c>
      <c r="DR2" s="3">
        <v>3.2</v>
      </c>
      <c r="DS2" s="3">
        <v>3.5</v>
      </c>
      <c r="DT2" s="3">
        <v>3.0</v>
      </c>
      <c r="DU2" s="3">
        <v>3.882</v>
      </c>
      <c r="DV2" s="3">
        <v>3.0</v>
      </c>
      <c r="DW2" s="3">
        <v>3.9</v>
      </c>
    </row>
    <row r="3">
      <c r="A3" s="3" t="s">
        <v>3</v>
      </c>
      <c r="B3" s="4" t="s">
        <v>4</v>
      </c>
      <c r="C3" s="4">
        <v>2.0</v>
      </c>
      <c r="D3" s="4">
        <v>1.0</v>
      </c>
      <c r="E3" s="4">
        <v>1.0</v>
      </c>
      <c r="F3" s="4">
        <v>1.0</v>
      </c>
      <c r="G3" s="4">
        <v>1.0</v>
      </c>
      <c r="H3" s="4">
        <v>1.0</v>
      </c>
      <c r="I3" s="4">
        <v>2.0</v>
      </c>
      <c r="J3" s="4">
        <v>1.0</v>
      </c>
      <c r="K3" s="4">
        <v>1.0</v>
      </c>
      <c r="L3" s="4">
        <v>1.0</v>
      </c>
      <c r="M3" s="4">
        <v>1.0</v>
      </c>
      <c r="N3" s="4">
        <v>1.0</v>
      </c>
      <c r="O3" s="4">
        <v>2.0</v>
      </c>
      <c r="P3" s="4">
        <v>1.0</v>
      </c>
      <c r="Q3" s="4">
        <v>2.0</v>
      </c>
      <c r="R3" s="4">
        <v>2.0</v>
      </c>
      <c r="S3" s="4">
        <v>1.0</v>
      </c>
      <c r="T3" s="4">
        <v>2.0</v>
      </c>
      <c r="U3" s="4">
        <v>1.0</v>
      </c>
      <c r="V3" s="4">
        <v>2.0</v>
      </c>
      <c r="W3" s="4">
        <v>2.0</v>
      </c>
      <c r="X3" s="4">
        <v>2.0</v>
      </c>
      <c r="Y3" s="4">
        <v>2.0</v>
      </c>
      <c r="Z3" s="4">
        <v>2.0</v>
      </c>
      <c r="AA3" s="4">
        <v>1.0</v>
      </c>
      <c r="AB3" s="4">
        <v>1.0</v>
      </c>
      <c r="AC3" s="4">
        <v>2.0</v>
      </c>
      <c r="AD3" s="4">
        <v>2.0</v>
      </c>
      <c r="AE3" s="4">
        <v>2.0</v>
      </c>
      <c r="AF3" s="4">
        <v>2.0</v>
      </c>
      <c r="AG3" s="4">
        <v>1.0</v>
      </c>
      <c r="AH3" s="4">
        <v>2.0</v>
      </c>
      <c r="AI3" s="4">
        <v>2.0</v>
      </c>
      <c r="AJ3" s="4">
        <v>1.0</v>
      </c>
      <c r="AK3" s="4">
        <v>1.0</v>
      </c>
      <c r="AL3" s="4">
        <v>1.0</v>
      </c>
      <c r="AM3" s="4">
        <v>1.0</v>
      </c>
      <c r="AN3" s="4">
        <v>1.0</v>
      </c>
      <c r="AO3" s="4">
        <v>1.0</v>
      </c>
      <c r="AP3" s="4">
        <v>2.0</v>
      </c>
      <c r="AQ3" s="4">
        <v>2.0</v>
      </c>
      <c r="AR3" s="4">
        <v>1.0</v>
      </c>
      <c r="AS3" s="4">
        <v>1.0</v>
      </c>
      <c r="AT3" s="4">
        <v>1.0</v>
      </c>
      <c r="AU3" s="4">
        <v>1.0</v>
      </c>
      <c r="AV3" s="4">
        <v>1.0</v>
      </c>
      <c r="AW3" s="4">
        <v>2.0</v>
      </c>
      <c r="AX3" s="4">
        <v>2.0</v>
      </c>
      <c r="AY3" s="4">
        <v>2.0</v>
      </c>
      <c r="AZ3" s="4">
        <v>2.0</v>
      </c>
      <c r="BA3" s="4">
        <v>2.0</v>
      </c>
      <c r="BB3" s="4">
        <v>2.0</v>
      </c>
      <c r="BC3" s="4">
        <v>2.0</v>
      </c>
      <c r="BD3" s="4">
        <v>2.0</v>
      </c>
      <c r="BE3" s="4">
        <v>2.0</v>
      </c>
      <c r="BF3" s="4">
        <v>1.0</v>
      </c>
      <c r="BG3" s="4">
        <v>2.0</v>
      </c>
      <c r="BH3" s="4">
        <v>1.0</v>
      </c>
      <c r="BI3" s="4">
        <v>1.0</v>
      </c>
      <c r="BJ3" s="4">
        <v>1.0</v>
      </c>
      <c r="BK3" s="4">
        <v>1.0</v>
      </c>
      <c r="BL3" s="4">
        <v>1.0</v>
      </c>
      <c r="BM3" s="4">
        <v>2.0</v>
      </c>
      <c r="BN3" s="4">
        <v>1.0</v>
      </c>
      <c r="BO3" s="4">
        <v>1.0</v>
      </c>
      <c r="BP3" s="4">
        <v>1.0</v>
      </c>
      <c r="BQ3" s="4">
        <v>1.0</v>
      </c>
      <c r="BR3" s="4">
        <v>1.0</v>
      </c>
      <c r="BS3" s="4">
        <v>1.0</v>
      </c>
      <c r="BT3" s="4">
        <v>1.0</v>
      </c>
      <c r="BU3" s="4">
        <v>1.0</v>
      </c>
      <c r="BV3" s="4">
        <v>1.0</v>
      </c>
      <c r="BW3" s="4">
        <v>2.0</v>
      </c>
      <c r="BX3" s="4">
        <v>2.0</v>
      </c>
      <c r="BY3" s="4">
        <v>2.0</v>
      </c>
      <c r="BZ3" s="4">
        <v>1.0</v>
      </c>
      <c r="CA3" s="4">
        <v>1.0</v>
      </c>
      <c r="CB3" s="4">
        <v>2.0</v>
      </c>
      <c r="CC3" s="4">
        <v>1.0</v>
      </c>
      <c r="CD3" s="4">
        <v>2.0</v>
      </c>
      <c r="CE3" s="4">
        <v>1.0</v>
      </c>
      <c r="CF3" s="4">
        <v>1.0</v>
      </c>
      <c r="CG3" s="4">
        <v>1.0</v>
      </c>
      <c r="CH3" s="4">
        <v>1.0</v>
      </c>
      <c r="CI3" s="4">
        <v>1.0</v>
      </c>
      <c r="CJ3" s="4">
        <v>1.0</v>
      </c>
      <c r="CK3" s="4">
        <v>1.0</v>
      </c>
      <c r="CL3" s="4">
        <v>2.0</v>
      </c>
      <c r="CM3" s="4">
        <v>2.0</v>
      </c>
      <c r="CN3" s="4">
        <v>1.0</v>
      </c>
      <c r="CO3" s="4">
        <v>2.0</v>
      </c>
      <c r="CP3" s="4">
        <v>1.0</v>
      </c>
      <c r="CQ3" s="4">
        <v>2.0</v>
      </c>
      <c r="CR3" s="4">
        <v>2.0</v>
      </c>
      <c r="CS3" s="4">
        <v>2.0</v>
      </c>
      <c r="CT3" s="4">
        <v>2.0</v>
      </c>
      <c r="CU3" s="4">
        <v>2.0</v>
      </c>
      <c r="CV3" s="4">
        <v>1.0</v>
      </c>
      <c r="CW3" s="4">
        <v>2.0</v>
      </c>
      <c r="CX3" s="4">
        <v>1.0</v>
      </c>
      <c r="CY3" s="4">
        <v>1.0</v>
      </c>
      <c r="CZ3" s="4">
        <v>1.0</v>
      </c>
      <c r="DA3" s="4">
        <v>1.0</v>
      </c>
      <c r="DB3" s="4">
        <v>1.0</v>
      </c>
      <c r="DC3" s="4">
        <v>1.0</v>
      </c>
      <c r="DD3" s="4">
        <v>1.0</v>
      </c>
      <c r="DE3" s="4">
        <v>1.0</v>
      </c>
      <c r="DF3" s="4">
        <v>1.0</v>
      </c>
      <c r="DG3" s="4">
        <v>1.0</v>
      </c>
      <c r="DH3" s="4">
        <v>1.0</v>
      </c>
      <c r="DI3" s="4">
        <v>1.0</v>
      </c>
      <c r="DJ3" s="4">
        <v>2.0</v>
      </c>
      <c r="DK3" s="4">
        <v>1.0</v>
      </c>
      <c r="DL3" s="4">
        <v>1.0</v>
      </c>
      <c r="DM3" s="4">
        <v>2.0</v>
      </c>
      <c r="DN3" s="4">
        <v>2.0</v>
      </c>
      <c r="DO3" s="4">
        <v>1.0</v>
      </c>
      <c r="DP3" s="4">
        <v>1.0</v>
      </c>
      <c r="DQ3" s="4">
        <v>1.0</v>
      </c>
      <c r="DR3" s="4">
        <v>2.0</v>
      </c>
      <c r="DS3" s="4">
        <v>1.0</v>
      </c>
      <c r="DT3" s="4">
        <v>1.0</v>
      </c>
      <c r="DU3" s="4">
        <v>1.0</v>
      </c>
      <c r="DV3" s="4">
        <v>2.0</v>
      </c>
      <c r="DW3" s="4">
        <v>1.0</v>
      </c>
    </row>
    <row r="4" hidden="1">
      <c r="A4" s="3" t="s">
        <v>6</v>
      </c>
      <c r="B4" s="4" t="s">
        <v>5</v>
      </c>
      <c r="C4" s="4">
        <v>1.0</v>
      </c>
      <c r="D4" s="4">
        <v>1.0</v>
      </c>
      <c r="E4" s="4">
        <v>1.0</v>
      </c>
      <c r="F4" s="4">
        <v>1.0</v>
      </c>
      <c r="G4" s="4">
        <v>1.0</v>
      </c>
      <c r="H4" s="4">
        <v>1.0</v>
      </c>
      <c r="I4" s="4">
        <v>1.0</v>
      </c>
      <c r="J4" s="4">
        <v>1.0</v>
      </c>
      <c r="K4" s="4">
        <v>1.0</v>
      </c>
      <c r="L4" s="4">
        <v>1.0</v>
      </c>
      <c r="M4" s="4">
        <v>1.0</v>
      </c>
      <c r="N4" s="4">
        <v>1.0</v>
      </c>
      <c r="O4" s="4">
        <v>1.0</v>
      </c>
      <c r="P4" s="4">
        <v>1.0</v>
      </c>
      <c r="Q4" s="4">
        <v>1.0</v>
      </c>
      <c r="R4" s="4">
        <v>2.0</v>
      </c>
      <c r="S4" s="4">
        <v>1.0</v>
      </c>
      <c r="T4" s="4">
        <v>1.0</v>
      </c>
      <c r="U4" s="4">
        <v>1.0</v>
      </c>
      <c r="V4" s="4">
        <v>1.0</v>
      </c>
      <c r="W4" s="4">
        <v>1.0</v>
      </c>
      <c r="X4" s="4">
        <v>1.0</v>
      </c>
      <c r="Y4" s="4">
        <v>1.0</v>
      </c>
      <c r="Z4" s="4">
        <v>2.0</v>
      </c>
      <c r="AA4" s="4">
        <v>1.0</v>
      </c>
      <c r="AB4" s="4">
        <v>2.0</v>
      </c>
      <c r="AC4" s="4">
        <v>1.0</v>
      </c>
      <c r="AD4" s="4">
        <v>1.0</v>
      </c>
      <c r="AE4" s="4">
        <v>1.0</v>
      </c>
      <c r="AF4" s="4">
        <v>1.0</v>
      </c>
      <c r="AG4" s="4">
        <v>1.0</v>
      </c>
      <c r="AH4" s="4">
        <v>1.0</v>
      </c>
      <c r="AI4" s="4">
        <v>1.0</v>
      </c>
      <c r="AJ4" s="4">
        <v>1.0</v>
      </c>
      <c r="AK4" s="4">
        <v>1.0</v>
      </c>
      <c r="AL4" s="4">
        <v>1.0</v>
      </c>
      <c r="AM4" s="4">
        <v>1.0</v>
      </c>
      <c r="AN4" s="4">
        <v>1.0</v>
      </c>
      <c r="AO4" s="4">
        <v>1.0</v>
      </c>
      <c r="AP4" s="4">
        <v>1.0</v>
      </c>
      <c r="AQ4" s="4">
        <v>1.0</v>
      </c>
      <c r="AR4" s="4">
        <v>1.0</v>
      </c>
      <c r="AS4" s="4">
        <v>1.0</v>
      </c>
      <c r="AT4" s="4">
        <v>1.0</v>
      </c>
      <c r="AU4" s="4">
        <v>1.0</v>
      </c>
      <c r="AV4" s="4">
        <v>1.0</v>
      </c>
      <c r="AW4" s="4">
        <v>1.0</v>
      </c>
      <c r="AX4" s="4">
        <v>1.0</v>
      </c>
      <c r="AY4" s="4">
        <v>2.0</v>
      </c>
      <c r="AZ4" s="4">
        <v>1.0</v>
      </c>
      <c r="BA4" s="4">
        <v>1.0</v>
      </c>
      <c r="BB4" s="4">
        <v>1.0</v>
      </c>
      <c r="BC4" s="4">
        <v>1.0</v>
      </c>
      <c r="BD4" s="4">
        <v>1.0</v>
      </c>
      <c r="BE4" s="4">
        <v>1.0</v>
      </c>
      <c r="BF4" s="4">
        <v>2.0</v>
      </c>
      <c r="BG4" s="4">
        <v>1.0</v>
      </c>
      <c r="BH4" s="4">
        <v>1.0</v>
      </c>
      <c r="BI4" s="4">
        <v>1.0</v>
      </c>
      <c r="BJ4" s="4">
        <v>1.0</v>
      </c>
      <c r="BK4" s="4">
        <v>1.0</v>
      </c>
      <c r="BL4" s="4">
        <v>1.0</v>
      </c>
      <c r="BM4" s="4">
        <v>1.0</v>
      </c>
      <c r="BN4" s="4">
        <v>1.0</v>
      </c>
      <c r="BO4" s="4">
        <v>1.0</v>
      </c>
      <c r="BP4" s="4">
        <v>1.0</v>
      </c>
      <c r="BQ4" s="4">
        <v>1.0</v>
      </c>
      <c r="BR4" s="4">
        <v>1.0</v>
      </c>
      <c r="BS4" s="4">
        <v>1.0</v>
      </c>
      <c r="BT4" s="4">
        <v>2.0</v>
      </c>
      <c r="BU4" s="4">
        <v>1.0</v>
      </c>
      <c r="BV4" s="4">
        <v>1.0</v>
      </c>
      <c r="BW4" s="4">
        <v>2.0</v>
      </c>
      <c r="BX4" s="4">
        <v>1.0</v>
      </c>
      <c r="BY4" s="4">
        <v>2.0</v>
      </c>
      <c r="BZ4" s="4">
        <v>1.0</v>
      </c>
      <c r="CA4" s="4">
        <v>2.0</v>
      </c>
      <c r="CB4" s="4">
        <v>2.0</v>
      </c>
      <c r="CC4" s="4">
        <v>1.0</v>
      </c>
      <c r="CD4" s="4">
        <v>1.0</v>
      </c>
      <c r="CE4" s="4">
        <v>1.0</v>
      </c>
      <c r="CF4" s="4">
        <v>2.0</v>
      </c>
      <c r="CG4" s="4">
        <v>1.0</v>
      </c>
      <c r="CH4" s="4">
        <v>1.0</v>
      </c>
      <c r="CI4" s="4">
        <v>1.0</v>
      </c>
      <c r="CJ4" s="4">
        <v>1.0</v>
      </c>
      <c r="CK4" s="4">
        <v>1.0</v>
      </c>
      <c r="CL4" s="4">
        <v>1.0</v>
      </c>
      <c r="CM4" s="4">
        <v>2.0</v>
      </c>
      <c r="CN4" s="4">
        <v>1.0</v>
      </c>
      <c r="CO4" s="4">
        <v>1.0</v>
      </c>
      <c r="CP4" s="4">
        <v>2.0</v>
      </c>
      <c r="CQ4" s="4">
        <v>2.0</v>
      </c>
      <c r="CR4" s="4">
        <v>1.0</v>
      </c>
      <c r="CS4" s="4">
        <v>1.0</v>
      </c>
      <c r="CT4" s="4">
        <v>1.0</v>
      </c>
      <c r="CU4" s="4">
        <v>1.0</v>
      </c>
      <c r="CV4" s="4">
        <v>1.0</v>
      </c>
      <c r="CW4" s="4">
        <v>1.0</v>
      </c>
      <c r="CX4" s="4">
        <v>1.0</v>
      </c>
      <c r="CY4" s="4">
        <v>1.0</v>
      </c>
      <c r="CZ4" s="4">
        <v>1.0</v>
      </c>
      <c r="DA4" s="4">
        <v>1.0</v>
      </c>
      <c r="DB4" s="4">
        <v>1.0</v>
      </c>
      <c r="DC4" s="4">
        <v>1.0</v>
      </c>
      <c r="DD4" s="4">
        <v>1.0</v>
      </c>
      <c r="DE4" s="4">
        <v>1.0</v>
      </c>
      <c r="DF4" s="4">
        <v>1.0</v>
      </c>
      <c r="DG4" s="4">
        <v>1.0</v>
      </c>
      <c r="DH4" s="4">
        <v>1.0</v>
      </c>
      <c r="DI4" s="4">
        <v>1.0</v>
      </c>
      <c r="DJ4" s="4">
        <v>1.0</v>
      </c>
      <c r="DK4" s="4">
        <v>1.0</v>
      </c>
      <c r="DL4" s="4">
        <v>1.0</v>
      </c>
      <c r="DM4" s="4">
        <v>1.0</v>
      </c>
      <c r="DN4" s="4">
        <v>1.0</v>
      </c>
      <c r="DO4" s="4">
        <v>1.0</v>
      </c>
      <c r="DP4" s="4">
        <v>1.0</v>
      </c>
      <c r="DQ4" s="4">
        <v>1.0</v>
      </c>
      <c r="DR4" s="4">
        <v>1.0</v>
      </c>
      <c r="DS4" s="4">
        <v>1.0</v>
      </c>
      <c r="DT4" s="4">
        <v>1.0</v>
      </c>
      <c r="DU4" s="4">
        <v>1.0</v>
      </c>
      <c r="DV4" s="4">
        <v>1.0</v>
      </c>
      <c r="DW4" s="4">
        <v>1.0</v>
      </c>
    </row>
    <row r="5" hidden="1">
      <c r="A5" s="3" t="s">
        <v>8</v>
      </c>
      <c r="B5" s="4" t="s">
        <v>7</v>
      </c>
      <c r="C5" s="4">
        <v>430.0</v>
      </c>
      <c r="D5" s="4">
        <v>610.0</v>
      </c>
      <c r="E5" s="4">
        <v>720.0</v>
      </c>
      <c r="F5" s="4">
        <v>430.0</v>
      </c>
      <c r="G5" s="4">
        <v>720.0</v>
      </c>
      <c r="H5" s="4">
        <v>610.0</v>
      </c>
      <c r="I5" s="4">
        <v>610.0</v>
      </c>
      <c r="J5" s="4">
        <v>720.0</v>
      </c>
      <c r="K5" s="4">
        <v>430.0</v>
      </c>
      <c r="L5" s="4">
        <v>430.0</v>
      </c>
      <c r="M5" s="4">
        <v>610.0</v>
      </c>
      <c r="N5" s="4">
        <v>720.0</v>
      </c>
      <c r="O5" s="4">
        <v>430.0</v>
      </c>
      <c r="P5" s="4">
        <v>610.0</v>
      </c>
      <c r="Q5" s="4">
        <v>610.0</v>
      </c>
      <c r="R5" s="4">
        <v>430.0</v>
      </c>
      <c r="S5" s="4">
        <v>265.0</v>
      </c>
      <c r="T5" s="4">
        <v>430.0</v>
      </c>
      <c r="U5" s="4">
        <v>720.0</v>
      </c>
      <c r="V5" s="4">
        <v>430.0</v>
      </c>
      <c r="W5" s="4">
        <v>610.0</v>
      </c>
      <c r="X5" s="4">
        <v>610.0</v>
      </c>
      <c r="Y5" s="4">
        <v>610.0</v>
      </c>
      <c r="Z5" s="4">
        <v>610.0</v>
      </c>
      <c r="AA5" s="4">
        <v>720.0</v>
      </c>
      <c r="AB5" s="4">
        <v>720.0</v>
      </c>
      <c r="AC5" s="4">
        <v>610.0</v>
      </c>
      <c r="AD5" s="4">
        <v>610.0</v>
      </c>
      <c r="AE5" s="4">
        <v>610.0</v>
      </c>
      <c r="AF5" s="4">
        <v>265.0</v>
      </c>
      <c r="AG5" s="4">
        <v>720.0</v>
      </c>
      <c r="AH5" s="4">
        <v>610.0</v>
      </c>
      <c r="AI5" s="4">
        <v>610.0</v>
      </c>
      <c r="AJ5" s="4">
        <v>720.0</v>
      </c>
      <c r="AK5" s="4">
        <v>610.0</v>
      </c>
      <c r="AL5" s="4">
        <v>610.0</v>
      </c>
      <c r="AM5" s="4">
        <v>610.0</v>
      </c>
      <c r="AN5" s="4">
        <v>720.0</v>
      </c>
      <c r="AO5" s="4">
        <v>610.0</v>
      </c>
      <c r="AP5" s="4">
        <v>720.0</v>
      </c>
      <c r="AQ5" s="4">
        <v>430.0</v>
      </c>
      <c r="AR5" s="4">
        <v>720.0</v>
      </c>
      <c r="AS5" s="4">
        <v>610.0</v>
      </c>
      <c r="AT5" s="4">
        <v>430.0</v>
      </c>
      <c r="AU5" s="4">
        <v>610.0</v>
      </c>
      <c r="AV5" s="4">
        <v>610.0</v>
      </c>
      <c r="AW5" s="4">
        <v>430.0</v>
      </c>
      <c r="AX5" s="4">
        <v>430.0</v>
      </c>
      <c r="AY5" s="4">
        <v>430.0</v>
      </c>
      <c r="AZ5" s="4">
        <v>430.0</v>
      </c>
      <c r="BA5" s="4">
        <v>720.0</v>
      </c>
      <c r="BB5" s="4">
        <v>610.0</v>
      </c>
      <c r="BC5" s="4">
        <v>610.0</v>
      </c>
      <c r="BD5" s="4">
        <v>610.0</v>
      </c>
      <c r="BE5" s="4">
        <v>610.0</v>
      </c>
      <c r="BF5" s="4">
        <v>610.0</v>
      </c>
      <c r="BG5" s="4">
        <v>720.0</v>
      </c>
      <c r="BH5" s="4">
        <v>610.0</v>
      </c>
      <c r="BI5" s="4">
        <v>610.0</v>
      </c>
      <c r="BJ5" s="4">
        <v>610.0</v>
      </c>
      <c r="BK5" s="4">
        <v>610.0</v>
      </c>
      <c r="BL5" s="4">
        <v>610.0</v>
      </c>
      <c r="BM5" s="4">
        <v>610.0</v>
      </c>
      <c r="BN5" s="4">
        <v>610.0</v>
      </c>
      <c r="BO5" s="4">
        <v>610.0</v>
      </c>
      <c r="BP5" s="4">
        <v>610.0</v>
      </c>
      <c r="BQ5" s="4">
        <v>720.0</v>
      </c>
      <c r="BR5" s="4">
        <v>610.0</v>
      </c>
      <c r="BS5" s="4">
        <v>430.0</v>
      </c>
      <c r="BT5" s="4">
        <v>720.0</v>
      </c>
      <c r="BU5" s="4">
        <v>610.0</v>
      </c>
      <c r="BV5" s="4">
        <v>720.0</v>
      </c>
      <c r="BW5" s="4">
        <v>610.0</v>
      </c>
      <c r="BX5" s="4">
        <v>720.0</v>
      </c>
      <c r="BY5" s="4">
        <v>265.0</v>
      </c>
      <c r="BZ5" s="4">
        <v>610.0</v>
      </c>
      <c r="CA5" s="4">
        <v>610.0</v>
      </c>
      <c r="CB5" s="4">
        <v>265.0</v>
      </c>
      <c r="CC5" s="4">
        <v>720.0</v>
      </c>
      <c r="CD5" s="4">
        <v>720.0</v>
      </c>
      <c r="CE5" s="4">
        <v>430.0</v>
      </c>
      <c r="CF5" s="4">
        <v>610.0</v>
      </c>
      <c r="CG5" s="4">
        <v>265.0</v>
      </c>
      <c r="CH5" s="4">
        <v>430.0</v>
      </c>
      <c r="CI5" s="4">
        <v>720.0</v>
      </c>
      <c r="CJ5" s="4">
        <v>265.0</v>
      </c>
      <c r="CK5" s="4">
        <v>610.0</v>
      </c>
      <c r="CL5" s="4">
        <v>720.0</v>
      </c>
      <c r="CM5" s="4">
        <v>720.0</v>
      </c>
      <c r="CN5" s="4">
        <v>610.0</v>
      </c>
      <c r="CO5" s="4">
        <v>720.0</v>
      </c>
      <c r="CP5" s="4">
        <v>610.0</v>
      </c>
      <c r="CQ5" s="4">
        <v>720.0</v>
      </c>
      <c r="CR5" s="4">
        <v>720.0</v>
      </c>
      <c r="CS5" s="4">
        <v>610.0</v>
      </c>
      <c r="CT5" s="4">
        <v>265.0</v>
      </c>
      <c r="CU5" s="4">
        <v>430.0</v>
      </c>
      <c r="CV5" s="4">
        <v>720.0</v>
      </c>
      <c r="CW5" s="4">
        <v>720.0</v>
      </c>
      <c r="CX5" s="4">
        <v>430.0</v>
      </c>
      <c r="CY5" s="4">
        <v>610.0</v>
      </c>
      <c r="CZ5" s="4">
        <v>610.0</v>
      </c>
      <c r="DA5" s="4">
        <v>610.0</v>
      </c>
      <c r="DB5" s="4">
        <v>610.0</v>
      </c>
      <c r="DC5" s="4">
        <v>720.0</v>
      </c>
      <c r="DD5" s="4">
        <v>720.0</v>
      </c>
      <c r="DE5" s="4">
        <v>430.0</v>
      </c>
      <c r="DF5" s="4">
        <v>430.0</v>
      </c>
      <c r="DG5" s="4">
        <v>430.0</v>
      </c>
      <c r="DH5" s="4">
        <v>610.0</v>
      </c>
      <c r="DI5" s="4">
        <v>610.0</v>
      </c>
      <c r="DJ5" s="4">
        <v>265.0</v>
      </c>
      <c r="DK5" s="4">
        <v>610.0</v>
      </c>
      <c r="DL5" s="4">
        <v>430.0</v>
      </c>
      <c r="DM5" s="4">
        <v>610.0</v>
      </c>
      <c r="DN5" s="4">
        <v>610.0</v>
      </c>
      <c r="DO5" s="4">
        <v>610.0</v>
      </c>
      <c r="DP5" s="4">
        <v>610.0</v>
      </c>
      <c r="DQ5" s="4">
        <v>430.0</v>
      </c>
      <c r="DR5" s="4">
        <v>610.0</v>
      </c>
      <c r="DS5" s="4">
        <v>610.0</v>
      </c>
      <c r="DT5" s="4">
        <v>265.0</v>
      </c>
      <c r="DU5" s="4">
        <v>720.0</v>
      </c>
      <c r="DV5" s="4">
        <v>720.0</v>
      </c>
      <c r="DW5" s="4">
        <v>430.0</v>
      </c>
    </row>
    <row r="6" hidden="1">
      <c r="A6" s="3" t="s">
        <v>10</v>
      </c>
      <c r="B6" s="4" t="s">
        <v>9</v>
      </c>
      <c r="C6" s="4">
        <v>2.0</v>
      </c>
      <c r="D6" s="4">
        <v>3.0</v>
      </c>
      <c r="E6" s="4">
        <v>4.0</v>
      </c>
      <c r="F6" s="4">
        <v>3.0</v>
      </c>
      <c r="G6" s="4">
        <v>2.0</v>
      </c>
      <c r="H6" s="4">
        <v>3.0</v>
      </c>
      <c r="I6" s="4">
        <v>3.0</v>
      </c>
      <c r="J6" s="4">
        <v>3.0</v>
      </c>
      <c r="K6" s="4">
        <v>2.0</v>
      </c>
      <c r="L6" s="4">
        <v>3.0</v>
      </c>
      <c r="M6" s="4">
        <v>3.0</v>
      </c>
      <c r="N6" s="4">
        <v>4.0</v>
      </c>
      <c r="O6" s="4">
        <v>3.0</v>
      </c>
      <c r="P6" s="4">
        <v>3.0</v>
      </c>
      <c r="Q6" s="4">
        <v>3.0</v>
      </c>
      <c r="R6" s="4">
        <v>2.0</v>
      </c>
      <c r="S6" s="4">
        <v>3.0</v>
      </c>
      <c r="T6" s="4">
        <v>3.0</v>
      </c>
      <c r="U6" s="4">
        <v>3.0</v>
      </c>
      <c r="V6" s="4">
        <v>2.0</v>
      </c>
      <c r="W6" s="4">
        <v>3.0</v>
      </c>
      <c r="X6" s="4">
        <v>3.0</v>
      </c>
      <c r="Y6" s="4">
        <v>3.0</v>
      </c>
      <c r="Z6" s="4">
        <v>3.0</v>
      </c>
      <c r="AA6" s="4">
        <v>2.0</v>
      </c>
      <c r="AB6" s="4">
        <v>3.0</v>
      </c>
      <c r="AC6" s="4">
        <v>2.0</v>
      </c>
      <c r="AD6" s="4">
        <v>4.0</v>
      </c>
      <c r="AE6" s="4">
        <v>2.0</v>
      </c>
      <c r="AF6" s="4">
        <v>2.0</v>
      </c>
      <c r="AG6" s="4">
        <v>3.0</v>
      </c>
      <c r="AH6" s="4">
        <v>3.0</v>
      </c>
      <c r="AI6" s="4">
        <v>3.0</v>
      </c>
      <c r="AJ6" s="4">
        <v>3.0</v>
      </c>
      <c r="AK6" s="4">
        <v>3.0</v>
      </c>
      <c r="AL6" s="4">
        <v>2.0</v>
      </c>
      <c r="AM6" s="4">
        <v>3.0</v>
      </c>
      <c r="AN6" s="4">
        <v>4.0</v>
      </c>
      <c r="AO6" s="4">
        <v>3.0</v>
      </c>
      <c r="AP6" s="4">
        <v>2.0</v>
      </c>
      <c r="AQ6" s="4">
        <v>3.0</v>
      </c>
      <c r="AR6" s="4">
        <v>4.0</v>
      </c>
      <c r="AS6" s="4">
        <v>3.0</v>
      </c>
      <c r="AT6" s="4">
        <v>2.0</v>
      </c>
      <c r="AU6" s="4">
        <v>4.0</v>
      </c>
      <c r="AV6" s="4">
        <v>3.0</v>
      </c>
      <c r="AW6" s="4">
        <v>2.0</v>
      </c>
      <c r="AX6" s="4">
        <v>2.0</v>
      </c>
      <c r="AY6" s="4">
        <v>2.0</v>
      </c>
      <c r="AZ6" s="4">
        <v>3.0</v>
      </c>
      <c r="BA6" s="4">
        <v>3.0</v>
      </c>
      <c r="BB6" s="4">
        <v>4.0</v>
      </c>
      <c r="BC6" s="4">
        <v>4.0</v>
      </c>
      <c r="BD6" s="4">
        <v>2.0</v>
      </c>
      <c r="BE6" s="4">
        <v>3.0</v>
      </c>
      <c r="BF6" s="4">
        <v>2.0</v>
      </c>
      <c r="BG6" s="4">
        <v>4.0</v>
      </c>
      <c r="BH6" s="4">
        <v>4.0</v>
      </c>
      <c r="BI6" s="4">
        <v>3.0</v>
      </c>
      <c r="BJ6" s="4">
        <v>2.0</v>
      </c>
      <c r="BK6" s="4">
        <v>4.0</v>
      </c>
      <c r="BL6" s="4">
        <v>2.0</v>
      </c>
      <c r="BM6" s="4">
        <v>4.0</v>
      </c>
      <c r="BN6" s="4">
        <v>4.0</v>
      </c>
      <c r="BO6" s="4">
        <v>3.0</v>
      </c>
      <c r="BP6" s="4">
        <v>2.0</v>
      </c>
      <c r="BQ6" s="4">
        <v>3.0</v>
      </c>
      <c r="BR6" s="4">
        <v>2.0</v>
      </c>
      <c r="BS6" s="4">
        <v>3.0</v>
      </c>
      <c r="BT6" s="4">
        <v>4.0</v>
      </c>
      <c r="BU6" s="4">
        <v>3.0</v>
      </c>
      <c r="BV6" s="4">
        <v>2.0</v>
      </c>
      <c r="BW6" s="4">
        <v>3.0</v>
      </c>
      <c r="BX6" s="4">
        <v>4.0</v>
      </c>
      <c r="BY6" s="4">
        <v>2.0</v>
      </c>
      <c r="BZ6" s="4">
        <v>3.0</v>
      </c>
      <c r="CA6" s="4">
        <v>3.0</v>
      </c>
      <c r="CB6" s="4">
        <v>2.0</v>
      </c>
      <c r="CC6" s="4">
        <v>3.0</v>
      </c>
      <c r="CD6" s="4">
        <v>3.0</v>
      </c>
      <c r="CE6" s="4">
        <v>2.0</v>
      </c>
      <c r="CF6" s="4">
        <v>3.0</v>
      </c>
      <c r="CG6" s="4">
        <v>2.0</v>
      </c>
      <c r="CH6" s="4">
        <v>3.0</v>
      </c>
      <c r="CI6" s="4">
        <v>3.0</v>
      </c>
      <c r="CJ6" s="4">
        <v>3.0</v>
      </c>
      <c r="CK6" s="4">
        <v>3.0</v>
      </c>
      <c r="CL6" s="4">
        <v>3.0</v>
      </c>
      <c r="CM6" s="4">
        <v>4.0</v>
      </c>
      <c r="CN6" s="4">
        <v>3.0</v>
      </c>
      <c r="CO6" s="4">
        <v>4.0</v>
      </c>
      <c r="CP6" s="4">
        <v>2.0</v>
      </c>
      <c r="CQ6" s="4">
        <v>2.0</v>
      </c>
      <c r="CR6" s="4">
        <v>2.0</v>
      </c>
      <c r="CS6" s="4">
        <v>3.0</v>
      </c>
      <c r="CT6" s="4">
        <v>2.0</v>
      </c>
      <c r="CU6" s="4">
        <v>3.0</v>
      </c>
      <c r="CV6" s="4">
        <v>3.0</v>
      </c>
      <c r="CW6" s="4">
        <v>3.0</v>
      </c>
      <c r="CX6" s="4">
        <v>4.0</v>
      </c>
      <c r="CY6" s="4">
        <v>3.0</v>
      </c>
      <c r="CZ6" s="4">
        <v>2.0</v>
      </c>
      <c r="DA6" s="4">
        <v>4.0</v>
      </c>
      <c r="DB6" s="4">
        <v>3.0</v>
      </c>
      <c r="DC6" s="4">
        <v>3.0</v>
      </c>
      <c r="DD6" s="4">
        <v>3.0</v>
      </c>
      <c r="DE6" s="4">
        <v>3.0</v>
      </c>
      <c r="DF6" s="4">
        <v>3.0</v>
      </c>
      <c r="DG6" s="4">
        <v>2.0</v>
      </c>
      <c r="DH6" s="4">
        <v>3.0</v>
      </c>
      <c r="DI6" s="4">
        <v>3.0</v>
      </c>
      <c r="DJ6" s="4">
        <v>2.0</v>
      </c>
      <c r="DK6" s="4">
        <v>4.0</v>
      </c>
      <c r="DL6" s="4">
        <v>2.0</v>
      </c>
      <c r="DM6" s="4">
        <v>3.0</v>
      </c>
      <c r="DN6" s="4">
        <v>4.0</v>
      </c>
      <c r="DO6" s="4">
        <v>2.0</v>
      </c>
      <c r="DP6" s="4">
        <v>2.0</v>
      </c>
      <c r="DQ6" s="4">
        <v>3.0</v>
      </c>
      <c r="DR6" s="4">
        <v>3.0</v>
      </c>
      <c r="DS6" s="4">
        <v>4.0</v>
      </c>
      <c r="DT6" s="4">
        <v>2.0</v>
      </c>
      <c r="DU6" s="4">
        <v>2.0</v>
      </c>
      <c r="DV6" s="4">
        <v>4.0</v>
      </c>
      <c r="DW6" s="4">
        <v>2.0</v>
      </c>
    </row>
    <row r="7" hidden="1">
      <c r="A7" s="3" t="s">
        <v>8</v>
      </c>
      <c r="B7" s="4" t="s">
        <v>11</v>
      </c>
      <c r="C7" s="4">
        <v>315.0</v>
      </c>
      <c r="D7" s="4">
        <v>420.0</v>
      </c>
      <c r="E7" s="4">
        <v>420.0</v>
      </c>
      <c r="F7" s="4">
        <v>420.0</v>
      </c>
      <c r="G7" s="4">
        <v>420.0</v>
      </c>
      <c r="H7" s="4">
        <v>980.0</v>
      </c>
      <c r="I7" s="4">
        <v>420.0</v>
      </c>
      <c r="J7" s="4">
        <v>420.0</v>
      </c>
      <c r="K7" s="4">
        <v>420.0</v>
      </c>
      <c r="L7" s="4">
        <v>315.0</v>
      </c>
      <c r="M7" s="4">
        <v>980.0</v>
      </c>
      <c r="N7" s="4">
        <v>420.0</v>
      </c>
      <c r="O7" s="4">
        <v>420.0</v>
      </c>
      <c r="P7" s="4">
        <v>420.0</v>
      </c>
      <c r="Q7" s="4">
        <v>420.0</v>
      </c>
      <c r="R7" s="4">
        <v>980.0</v>
      </c>
      <c r="S7" s="4">
        <v>420.0</v>
      </c>
      <c r="T7" s="4">
        <v>980.0</v>
      </c>
      <c r="U7" s="4">
        <v>980.0</v>
      </c>
      <c r="V7" s="4">
        <v>420.0</v>
      </c>
      <c r="W7" s="4">
        <v>980.0</v>
      </c>
      <c r="X7" s="4">
        <v>315.0</v>
      </c>
      <c r="Y7" s="4">
        <v>420.0</v>
      </c>
      <c r="Z7" s="4">
        <v>420.0</v>
      </c>
      <c r="AA7" s="4">
        <v>420.0</v>
      </c>
      <c r="AB7" s="4">
        <v>420.0</v>
      </c>
      <c r="AC7" s="4">
        <v>420.0</v>
      </c>
      <c r="AD7" s="4">
        <v>980.0</v>
      </c>
      <c r="AE7" s="4">
        <v>420.0</v>
      </c>
      <c r="AF7" s="4">
        <v>420.0</v>
      </c>
      <c r="AG7" s="4">
        <v>420.0</v>
      </c>
      <c r="AH7" s="4">
        <v>420.0</v>
      </c>
      <c r="AI7" s="4">
        <v>315.0</v>
      </c>
      <c r="AJ7" s="4">
        <v>420.0</v>
      </c>
      <c r="AK7" s="4">
        <v>420.0</v>
      </c>
      <c r="AL7" s="4">
        <v>420.0</v>
      </c>
      <c r="AM7" s="4">
        <v>420.0</v>
      </c>
      <c r="AN7" s="4">
        <v>420.0</v>
      </c>
      <c r="AO7" s="4">
        <v>980.0</v>
      </c>
      <c r="AP7" s="4">
        <v>980.0</v>
      </c>
      <c r="AQ7" s="4">
        <v>315.0</v>
      </c>
      <c r="AR7" s="4">
        <v>980.0</v>
      </c>
      <c r="AS7" s="4">
        <v>420.0</v>
      </c>
      <c r="AT7" s="4">
        <v>980.0</v>
      </c>
      <c r="AU7" s="4">
        <v>420.0</v>
      </c>
      <c r="AV7" s="4">
        <v>315.0</v>
      </c>
      <c r="AW7" s="4">
        <v>420.0</v>
      </c>
      <c r="AX7" s="4">
        <v>980.0</v>
      </c>
      <c r="AY7" s="4">
        <v>315.0</v>
      </c>
      <c r="AZ7" s="4">
        <v>315.0</v>
      </c>
      <c r="BA7" s="4">
        <v>420.0</v>
      </c>
      <c r="BB7" s="4">
        <v>980.0</v>
      </c>
      <c r="BC7" s="4">
        <v>420.0</v>
      </c>
      <c r="BD7" s="4">
        <v>980.0</v>
      </c>
      <c r="BE7" s="4">
        <v>420.0</v>
      </c>
      <c r="BF7" s="4">
        <v>315.0</v>
      </c>
      <c r="BG7" s="4">
        <v>315.0</v>
      </c>
      <c r="BH7" s="4">
        <v>980.0</v>
      </c>
      <c r="BI7" s="4">
        <v>420.0</v>
      </c>
      <c r="BJ7" s="4">
        <v>420.0</v>
      </c>
      <c r="BK7" s="4">
        <v>420.0</v>
      </c>
      <c r="BL7" s="4">
        <v>980.0</v>
      </c>
      <c r="BM7" s="4">
        <v>980.0</v>
      </c>
      <c r="BN7" s="4">
        <v>980.0</v>
      </c>
      <c r="BO7" s="4">
        <v>420.0</v>
      </c>
      <c r="BP7" s="4">
        <v>315.0</v>
      </c>
      <c r="BQ7" s="4">
        <v>420.0</v>
      </c>
      <c r="BR7" s="4">
        <v>420.0</v>
      </c>
      <c r="BS7" s="4">
        <v>315.0</v>
      </c>
      <c r="BT7" s="4">
        <v>420.0</v>
      </c>
      <c r="BU7" s="4">
        <v>980.0</v>
      </c>
      <c r="BV7" s="4">
        <v>420.0</v>
      </c>
      <c r="BW7" s="4">
        <v>980.0</v>
      </c>
      <c r="BX7" s="4">
        <v>420.0</v>
      </c>
      <c r="BY7" s="4">
        <v>420.0</v>
      </c>
      <c r="BZ7" s="4">
        <v>420.0</v>
      </c>
      <c r="CA7" s="4">
        <v>420.0</v>
      </c>
      <c r="CB7" s="4">
        <v>420.0</v>
      </c>
      <c r="CC7" s="4">
        <v>420.0</v>
      </c>
      <c r="CD7" s="4">
        <v>420.0</v>
      </c>
      <c r="CE7" s="4">
        <v>420.0</v>
      </c>
      <c r="CF7" s="4">
        <v>420.0</v>
      </c>
      <c r="CG7" s="4">
        <v>315.0</v>
      </c>
      <c r="CH7" s="4">
        <v>420.0</v>
      </c>
      <c r="CI7" s="4">
        <v>420.0</v>
      </c>
      <c r="CJ7" s="4">
        <v>315.0</v>
      </c>
      <c r="CK7" s="4">
        <v>420.0</v>
      </c>
      <c r="CL7" s="4">
        <v>420.0</v>
      </c>
      <c r="CM7" s="4">
        <v>980.0</v>
      </c>
      <c r="CN7" s="4">
        <v>420.0</v>
      </c>
      <c r="CO7" s="4">
        <v>420.0</v>
      </c>
      <c r="CP7" s="4">
        <v>420.0</v>
      </c>
      <c r="CQ7" s="4">
        <v>420.0</v>
      </c>
      <c r="CR7" s="4">
        <v>420.0</v>
      </c>
      <c r="CS7" s="4">
        <v>420.0</v>
      </c>
      <c r="CT7" s="4">
        <v>420.0</v>
      </c>
      <c r="CU7" s="4">
        <v>420.0</v>
      </c>
      <c r="CV7" s="4">
        <v>420.0</v>
      </c>
      <c r="CW7" s="4">
        <v>315.0</v>
      </c>
      <c r="CX7" s="4">
        <v>420.0</v>
      </c>
      <c r="CY7" s="4">
        <v>0.0</v>
      </c>
      <c r="CZ7" s="4">
        <v>420.0</v>
      </c>
      <c r="DA7" s="4">
        <v>420.0</v>
      </c>
      <c r="DB7" s="4">
        <v>420.0</v>
      </c>
      <c r="DC7" s="4">
        <v>420.0</v>
      </c>
      <c r="DD7" s="4">
        <v>420.0</v>
      </c>
      <c r="DE7" s="4">
        <v>315.0</v>
      </c>
      <c r="DF7" s="4">
        <v>420.0</v>
      </c>
      <c r="DG7" s="4">
        <v>420.0</v>
      </c>
      <c r="DH7" s="4">
        <v>420.0</v>
      </c>
      <c r="DI7" s="4">
        <v>315.0</v>
      </c>
      <c r="DJ7" s="4">
        <v>980.0</v>
      </c>
      <c r="DK7" s="4">
        <v>315.0</v>
      </c>
      <c r="DL7" s="4">
        <v>420.0</v>
      </c>
      <c r="DM7" s="4">
        <v>315.0</v>
      </c>
      <c r="DN7" s="4">
        <v>980.0</v>
      </c>
      <c r="DO7" s="4">
        <v>420.0</v>
      </c>
      <c r="DP7" s="4">
        <v>315.0</v>
      </c>
      <c r="DQ7" s="4">
        <v>420.0</v>
      </c>
      <c r="DR7" s="4">
        <v>420.0</v>
      </c>
      <c r="DS7" s="4">
        <v>420.0</v>
      </c>
      <c r="DT7" s="4">
        <v>315.0</v>
      </c>
      <c r="DU7" s="4">
        <v>420.0</v>
      </c>
      <c r="DV7" s="4">
        <v>420.0</v>
      </c>
      <c r="DW7" s="4">
        <v>315.0</v>
      </c>
    </row>
    <row r="8" hidden="1">
      <c r="A8" s="3" t="s">
        <v>6</v>
      </c>
      <c r="B8" s="4" t="s">
        <v>12</v>
      </c>
      <c r="C8" s="4">
        <v>1.0</v>
      </c>
      <c r="D8" s="4">
        <v>2.0</v>
      </c>
      <c r="E8" s="4">
        <v>2.0</v>
      </c>
      <c r="F8" s="4">
        <v>2.0</v>
      </c>
      <c r="G8" s="4">
        <v>2.0</v>
      </c>
      <c r="H8" s="4">
        <v>2.0</v>
      </c>
      <c r="I8" s="4">
        <v>2.0</v>
      </c>
      <c r="J8" s="4">
        <v>1.0</v>
      </c>
      <c r="K8" s="4">
        <v>1.0</v>
      </c>
      <c r="L8" s="4">
        <v>2.0</v>
      </c>
      <c r="M8" s="4">
        <v>2.0</v>
      </c>
      <c r="N8" s="4">
        <v>2.0</v>
      </c>
      <c r="O8" s="4">
        <v>2.0</v>
      </c>
      <c r="P8" s="4">
        <v>2.0</v>
      </c>
      <c r="Q8" s="4">
        <v>2.0</v>
      </c>
      <c r="R8" s="4">
        <v>2.0</v>
      </c>
      <c r="S8" s="4">
        <v>1.0</v>
      </c>
      <c r="T8" s="4">
        <v>2.0</v>
      </c>
      <c r="U8" s="4">
        <v>1.0</v>
      </c>
      <c r="V8" s="4">
        <v>2.0</v>
      </c>
      <c r="W8" s="4">
        <v>2.0</v>
      </c>
      <c r="X8" s="4">
        <v>1.0</v>
      </c>
      <c r="Y8" s="4">
        <v>1.0</v>
      </c>
      <c r="Z8" s="4">
        <v>2.0</v>
      </c>
      <c r="AA8" s="4">
        <v>2.0</v>
      </c>
      <c r="AB8" s="4">
        <v>2.0</v>
      </c>
      <c r="AC8" s="4">
        <v>1.0</v>
      </c>
      <c r="AD8" s="4">
        <v>2.0</v>
      </c>
      <c r="AE8" s="4">
        <v>2.0</v>
      </c>
      <c r="AF8" s="4">
        <v>2.0</v>
      </c>
      <c r="AG8" s="4">
        <v>2.0</v>
      </c>
      <c r="AH8" s="4">
        <v>2.0</v>
      </c>
      <c r="AI8" s="4">
        <v>2.0</v>
      </c>
      <c r="AJ8" s="4">
        <v>1.0</v>
      </c>
      <c r="AK8" s="4">
        <v>2.0</v>
      </c>
      <c r="AL8" s="4">
        <v>2.0</v>
      </c>
      <c r="AM8" s="4">
        <v>2.0</v>
      </c>
      <c r="AN8" s="4">
        <v>2.0</v>
      </c>
      <c r="AO8" s="4">
        <v>2.0</v>
      </c>
      <c r="AP8" s="4">
        <v>2.0</v>
      </c>
      <c r="AQ8" s="4">
        <v>1.0</v>
      </c>
      <c r="AR8" s="4">
        <v>2.0</v>
      </c>
      <c r="AS8" s="4">
        <v>2.0</v>
      </c>
      <c r="AT8" s="4">
        <v>1.0</v>
      </c>
      <c r="AU8" s="4">
        <v>2.0</v>
      </c>
      <c r="AV8" s="4">
        <v>2.0</v>
      </c>
      <c r="AW8" s="4">
        <v>1.0</v>
      </c>
      <c r="AX8" s="4">
        <v>2.0</v>
      </c>
      <c r="AY8" s="4">
        <v>1.0</v>
      </c>
      <c r="AZ8" s="4">
        <v>2.0</v>
      </c>
      <c r="BA8" s="4">
        <v>2.0</v>
      </c>
      <c r="BB8" s="4">
        <v>1.0</v>
      </c>
      <c r="BC8" s="4">
        <v>2.0</v>
      </c>
      <c r="BD8" s="4">
        <v>2.0</v>
      </c>
      <c r="BE8" s="4">
        <v>2.0</v>
      </c>
      <c r="BF8" s="4">
        <v>2.0</v>
      </c>
      <c r="BG8" s="4">
        <v>2.0</v>
      </c>
      <c r="BH8" s="4">
        <v>2.0</v>
      </c>
      <c r="BI8" s="4">
        <v>2.0</v>
      </c>
      <c r="BJ8" s="4">
        <v>2.0</v>
      </c>
      <c r="BK8" s="4">
        <v>2.0</v>
      </c>
      <c r="BL8" s="4">
        <v>2.0</v>
      </c>
      <c r="BM8" s="4">
        <v>2.0</v>
      </c>
      <c r="BN8" s="4">
        <v>2.0</v>
      </c>
      <c r="BO8" s="4">
        <v>1.0</v>
      </c>
      <c r="BP8" s="4">
        <v>2.0</v>
      </c>
      <c r="BQ8" s="4">
        <v>1.0</v>
      </c>
      <c r="BR8" s="4">
        <v>1.0</v>
      </c>
      <c r="BS8" s="4">
        <v>1.0</v>
      </c>
      <c r="BT8" s="4">
        <v>2.0</v>
      </c>
      <c r="BU8" s="4">
        <v>2.0</v>
      </c>
      <c r="BV8" s="4">
        <v>2.0</v>
      </c>
      <c r="BW8" s="4">
        <v>2.0</v>
      </c>
      <c r="BX8" s="4">
        <v>2.0</v>
      </c>
      <c r="BY8" s="4">
        <v>1.0</v>
      </c>
      <c r="BZ8" s="4">
        <v>2.0</v>
      </c>
      <c r="CA8" s="4">
        <v>1.0</v>
      </c>
      <c r="CB8" s="4">
        <v>1.0</v>
      </c>
      <c r="CC8" s="4">
        <v>2.0</v>
      </c>
      <c r="CD8" s="4">
        <v>2.0</v>
      </c>
      <c r="CE8" s="4">
        <v>2.0</v>
      </c>
      <c r="CF8" s="4">
        <v>1.0</v>
      </c>
      <c r="CG8" s="4">
        <v>2.0</v>
      </c>
      <c r="CH8" s="4">
        <v>2.0</v>
      </c>
      <c r="CI8" s="4">
        <v>2.0</v>
      </c>
      <c r="CJ8" s="4">
        <v>2.0</v>
      </c>
      <c r="CK8" s="4">
        <v>2.0</v>
      </c>
      <c r="CL8" s="4">
        <v>1.0</v>
      </c>
      <c r="CM8" s="4">
        <v>2.0</v>
      </c>
      <c r="CN8" s="4">
        <v>2.0</v>
      </c>
      <c r="CO8" s="4">
        <v>2.0</v>
      </c>
      <c r="CP8" s="4">
        <v>2.0</v>
      </c>
      <c r="CQ8" s="4">
        <v>2.0</v>
      </c>
      <c r="CR8" s="4">
        <v>2.0</v>
      </c>
      <c r="CS8" s="4">
        <v>2.0</v>
      </c>
      <c r="CT8" s="4">
        <v>2.0</v>
      </c>
      <c r="CU8" s="4">
        <v>2.0</v>
      </c>
      <c r="CV8" s="4">
        <v>2.0</v>
      </c>
      <c r="CW8" s="4">
        <v>1.0</v>
      </c>
      <c r="CX8" s="4">
        <v>1.0</v>
      </c>
      <c r="CY8" s="4">
        <v>2.0</v>
      </c>
      <c r="CZ8" s="4">
        <v>2.0</v>
      </c>
      <c r="DA8" s="4">
        <v>2.0</v>
      </c>
      <c r="DB8" s="4">
        <v>2.0</v>
      </c>
      <c r="DC8" s="4">
        <v>2.0</v>
      </c>
      <c r="DD8" s="4">
        <v>2.0</v>
      </c>
      <c r="DE8" s="4">
        <v>2.0</v>
      </c>
      <c r="DF8" s="4">
        <v>1.0</v>
      </c>
      <c r="DG8" s="4">
        <v>2.0</v>
      </c>
      <c r="DH8" s="4">
        <v>2.0</v>
      </c>
      <c r="DI8" s="4">
        <v>1.0</v>
      </c>
      <c r="DJ8" s="4">
        <v>2.0</v>
      </c>
      <c r="DK8" s="4">
        <v>2.0</v>
      </c>
      <c r="DL8" s="4">
        <v>1.0</v>
      </c>
      <c r="DM8" s="4">
        <v>2.0</v>
      </c>
      <c r="DN8" s="4">
        <v>2.0</v>
      </c>
      <c r="DO8" s="4">
        <v>2.0</v>
      </c>
      <c r="DP8" s="4">
        <v>2.0</v>
      </c>
      <c r="DQ8" s="4">
        <v>1.0</v>
      </c>
      <c r="DR8" s="4">
        <v>2.0</v>
      </c>
      <c r="DS8" s="4">
        <v>2.0</v>
      </c>
      <c r="DT8" s="4">
        <v>2.0</v>
      </c>
      <c r="DU8" s="4">
        <v>1.0</v>
      </c>
      <c r="DV8" s="4">
        <v>1.0</v>
      </c>
      <c r="DW8" s="4">
        <v>2.0</v>
      </c>
    </row>
    <row r="9" hidden="1">
      <c r="A9" s="3" t="s">
        <v>14</v>
      </c>
      <c r="B9" s="5" t="s">
        <v>13</v>
      </c>
      <c r="C9" s="5" t="s">
        <v>72</v>
      </c>
      <c r="D9" s="5" t="s">
        <v>85</v>
      </c>
      <c r="E9" s="5" t="s">
        <v>97</v>
      </c>
      <c r="F9" s="5" t="s">
        <v>107</v>
      </c>
      <c r="G9" s="5" t="s">
        <v>119</v>
      </c>
      <c r="H9" s="5" t="s">
        <v>130</v>
      </c>
      <c r="I9" s="5" t="s">
        <v>142</v>
      </c>
      <c r="J9" s="5" t="s">
        <v>154</v>
      </c>
      <c r="K9" s="5" t="s">
        <v>164</v>
      </c>
      <c r="L9" s="5" t="s">
        <v>174</v>
      </c>
      <c r="M9" s="5" t="s">
        <v>185</v>
      </c>
      <c r="N9" s="5" t="s">
        <v>195</v>
      </c>
      <c r="O9" s="5" t="s">
        <v>206</v>
      </c>
      <c r="P9" s="5" t="s">
        <v>218</v>
      </c>
      <c r="Q9" s="5" t="s">
        <v>228</v>
      </c>
      <c r="R9" s="5" t="s">
        <v>239</v>
      </c>
      <c r="S9" s="5" t="s">
        <v>248</v>
      </c>
      <c r="T9" s="5" t="s">
        <v>259</v>
      </c>
      <c r="U9" s="5" t="s">
        <v>270</v>
      </c>
      <c r="V9" s="5" t="s">
        <v>281</v>
      </c>
      <c r="W9" s="5" t="s">
        <v>291</v>
      </c>
      <c r="X9" s="5" t="s">
        <v>302</v>
      </c>
      <c r="Y9" s="5" t="s">
        <v>314</v>
      </c>
      <c r="Z9" s="5" t="s">
        <v>324</v>
      </c>
      <c r="AA9" s="5" t="s">
        <v>336</v>
      </c>
      <c r="AB9" s="5" t="s">
        <v>345</v>
      </c>
      <c r="AC9" s="5" t="s">
        <v>356</v>
      </c>
      <c r="AD9" s="5" t="s">
        <v>366</v>
      </c>
      <c r="AE9" s="5" t="s">
        <v>375</v>
      </c>
      <c r="AF9" s="5" t="s">
        <v>386</v>
      </c>
      <c r="AG9" s="5" t="s">
        <v>397</v>
      </c>
      <c r="AH9" s="5" t="s">
        <v>406</v>
      </c>
      <c r="AI9" s="5" t="s">
        <v>415</v>
      </c>
      <c r="AJ9" s="5" t="s">
        <v>425</v>
      </c>
      <c r="AK9" s="5" t="s">
        <v>434</v>
      </c>
      <c r="AL9" s="5" t="s">
        <v>445</v>
      </c>
      <c r="AM9" s="5" t="s">
        <v>455</v>
      </c>
      <c r="AN9" s="5" t="s">
        <v>465</v>
      </c>
      <c r="AO9" s="5" t="s">
        <v>472</v>
      </c>
      <c r="AP9" s="5" t="s">
        <v>481</v>
      </c>
      <c r="AQ9" s="5" t="s">
        <v>491</v>
      </c>
      <c r="AR9" s="5" t="s">
        <v>502</v>
      </c>
      <c r="AS9" s="5" t="s">
        <v>512</v>
      </c>
      <c r="AT9" s="5" t="s">
        <v>522</v>
      </c>
      <c r="AU9" s="5" t="s">
        <v>533</v>
      </c>
      <c r="AV9" s="5" t="s">
        <v>544</v>
      </c>
      <c r="AW9" s="5" t="s">
        <v>554</v>
      </c>
      <c r="AX9" s="5" t="s">
        <v>564</v>
      </c>
      <c r="AY9" s="5" t="s">
        <v>574</v>
      </c>
      <c r="AZ9" s="5" t="s">
        <v>583</v>
      </c>
      <c r="BA9" s="5" t="s">
        <v>593</v>
      </c>
      <c r="BB9" s="5" t="s">
        <v>601</v>
      </c>
      <c r="BC9" s="5" t="s">
        <v>610</v>
      </c>
      <c r="BD9" s="5" t="s">
        <v>618</v>
      </c>
      <c r="BE9" s="5" t="s">
        <v>629</v>
      </c>
      <c r="BF9" s="5" t="s">
        <v>637</v>
      </c>
      <c r="BG9" s="5" t="s">
        <v>647</v>
      </c>
      <c r="BH9" s="5" t="s">
        <v>656</v>
      </c>
      <c r="BI9" s="5" t="s">
        <v>667</v>
      </c>
      <c r="BJ9" s="5" t="s">
        <v>676</v>
      </c>
      <c r="BK9" s="5" t="s">
        <v>686</v>
      </c>
      <c r="BL9" s="5" t="s">
        <v>697</v>
      </c>
      <c r="BM9" s="5" t="s">
        <v>707</v>
      </c>
      <c r="BN9" s="5" t="s">
        <v>716</v>
      </c>
      <c r="BO9" s="5" t="s">
        <v>726</v>
      </c>
      <c r="BP9" s="5" t="s">
        <v>681</v>
      </c>
      <c r="BQ9" s="5" t="s">
        <v>744</v>
      </c>
      <c r="BR9" s="5" t="s">
        <v>751</v>
      </c>
      <c r="BS9" s="5" t="s">
        <v>762</v>
      </c>
      <c r="BT9" s="5" t="s">
        <v>771</v>
      </c>
      <c r="BU9" s="5" t="s">
        <v>780</v>
      </c>
      <c r="BV9" s="5" t="s">
        <v>791</v>
      </c>
      <c r="BW9" s="5" t="s">
        <v>800</v>
      </c>
      <c r="BX9" s="5" t="s">
        <v>810</v>
      </c>
      <c r="BY9" s="5" t="s">
        <v>74</v>
      </c>
      <c r="BZ9" s="5" t="s">
        <v>821</v>
      </c>
      <c r="CA9" s="5" t="s">
        <v>832</v>
      </c>
      <c r="CB9" s="5" t="s">
        <v>843</v>
      </c>
      <c r="CC9" s="5" t="s">
        <v>852</v>
      </c>
      <c r="CD9" s="5" t="s">
        <v>861</v>
      </c>
      <c r="CE9" s="5" t="s">
        <v>870</v>
      </c>
      <c r="CF9" s="5" t="s">
        <v>879</v>
      </c>
      <c r="CG9" s="5" t="s">
        <v>887</v>
      </c>
      <c r="CH9" s="5" t="s">
        <v>896</v>
      </c>
      <c r="CI9" s="5" t="s">
        <v>908</v>
      </c>
      <c r="CJ9" s="5" t="s">
        <v>920</v>
      </c>
      <c r="CK9" s="5" t="s">
        <v>928</v>
      </c>
      <c r="CL9" s="5" t="s">
        <v>939</v>
      </c>
      <c r="CM9" s="5" t="s">
        <v>948</v>
      </c>
      <c r="CN9" s="5" t="s">
        <v>957</v>
      </c>
      <c r="CO9" s="5" t="s">
        <v>968</v>
      </c>
      <c r="CP9" s="5" t="s">
        <v>977</v>
      </c>
      <c r="CQ9" s="5" t="s">
        <v>984</v>
      </c>
      <c r="CR9" s="5" t="s">
        <v>995</v>
      </c>
      <c r="CS9" s="5" t="s">
        <v>1004</v>
      </c>
      <c r="CT9" s="5" t="s">
        <v>1015</v>
      </c>
      <c r="CU9" s="5" t="s">
        <v>1024</v>
      </c>
      <c r="CV9" s="5" t="s">
        <v>1033</v>
      </c>
      <c r="CW9" s="5" t="s">
        <v>1041</v>
      </c>
      <c r="CX9" s="5" t="s">
        <v>1049</v>
      </c>
      <c r="CY9" s="5" t="s">
        <v>1058</v>
      </c>
      <c r="CZ9" s="5" t="s">
        <v>1069</v>
      </c>
      <c r="DA9" s="5" t="s">
        <v>1078</v>
      </c>
      <c r="DB9" s="5" t="s">
        <v>1085</v>
      </c>
      <c r="DC9" s="5" t="s">
        <v>1096</v>
      </c>
      <c r="DD9" s="5" t="s">
        <v>1106</v>
      </c>
      <c r="DE9" s="5" t="s">
        <v>1116</v>
      </c>
      <c r="DF9" s="5" t="s">
        <v>1126</v>
      </c>
      <c r="DG9" s="5" t="s">
        <v>1138</v>
      </c>
      <c r="DH9" s="5" t="s">
        <v>1146</v>
      </c>
      <c r="DI9" s="5" t="s">
        <v>1155</v>
      </c>
      <c r="DJ9" s="5" t="s">
        <v>1162</v>
      </c>
      <c r="DK9" s="5" t="s">
        <v>1168</v>
      </c>
      <c r="DL9" s="5" t="s">
        <v>1177</v>
      </c>
      <c r="DM9" s="5" t="s">
        <v>1184</v>
      </c>
      <c r="DN9" s="5" t="s">
        <v>1196</v>
      </c>
      <c r="DO9" s="5" t="s">
        <v>1206</v>
      </c>
      <c r="DP9" s="5" t="s">
        <v>1216</v>
      </c>
      <c r="DQ9" s="5" t="s">
        <v>1228</v>
      </c>
      <c r="DR9" s="5" t="s">
        <v>1237</v>
      </c>
      <c r="DS9" s="5" t="s">
        <v>1246</v>
      </c>
      <c r="DT9" s="5" t="s">
        <v>1253</v>
      </c>
      <c r="DU9" s="5" t="s">
        <v>1264</v>
      </c>
      <c r="DV9" s="5" t="s">
        <v>1273</v>
      </c>
      <c r="DW9" s="5" t="s">
        <v>1282</v>
      </c>
    </row>
    <row r="10" hidden="1">
      <c r="A10" s="3" t="s">
        <v>14</v>
      </c>
      <c r="B10" s="5" t="s">
        <v>15</v>
      </c>
      <c r="C10" s="5" t="s">
        <v>73</v>
      </c>
      <c r="D10" s="5" t="s">
        <v>86</v>
      </c>
      <c r="E10" s="5" t="s">
        <v>98</v>
      </c>
      <c r="F10" s="5" t="s">
        <v>108</v>
      </c>
      <c r="G10" s="5" t="s">
        <v>120</v>
      </c>
      <c r="H10" s="5" t="s">
        <v>131</v>
      </c>
      <c r="I10" s="5" t="s">
        <v>143</v>
      </c>
      <c r="J10" s="5" t="s">
        <v>155</v>
      </c>
      <c r="K10" s="5" t="s">
        <v>108</v>
      </c>
      <c r="L10" s="5" t="s">
        <v>175</v>
      </c>
      <c r="M10" s="5" t="s">
        <v>108</v>
      </c>
      <c r="N10" s="5" t="s">
        <v>196</v>
      </c>
      <c r="O10" s="5" t="s">
        <v>207</v>
      </c>
      <c r="P10" s="5" t="s">
        <v>219</v>
      </c>
      <c r="Q10" s="5" t="s">
        <v>229</v>
      </c>
      <c r="R10" s="5" t="s">
        <v>108</v>
      </c>
      <c r="S10" s="5" t="s">
        <v>249</v>
      </c>
      <c r="T10" s="5" t="s">
        <v>260</v>
      </c>
      <c r="U10" s="5" t="s">
        <v>271</v>
      </c>
      <c r="V10" s="5" t="s">
        <v>282</v>
      </c>
      <c r="W10" s="5" t="s">
        <v>292</v>
      </c>
      <c r="X10" s="5" t="s">
        <v>303</v>
      </c>
      <c r="Y10" s="5" t="s">
        <v>315</v>
      </c>
      <c r="Z10" s="5" t="s">
        <v>325</v>
      </c>
      <c r="AA10" s="5" t="s">
        <v>337</v>
      </c>
      <c r="AB10" s="5" t="s">
        <v>108</v>
      </c>
      <c r="AC10" s="5" t="s">
        <v>357</v>
      </c>
      <c r="AD10" s="5" t="s">
        <v>108</v>
      </c>
      <c r="AE10" s="5" t="s">
        <v>376</v>
      </c>
      <c r="AF10" s="5" t="s">
        <v>387</v>
      </c>
      <c r="AG10" s="5" t="s">
        <v>398</v>
      </c>
      <c r="AH10" s="5" t="s">
        <v>407</v>
      </c>
      <c r="AI10" s="5" t="s">
        <v>416</v>
      </c>
      <c r="AJ10" s="5" t="s">
        <v>426</v>
      </c>
      <c r="AK10" s="5" t="s">
        <v>435</v>
      </c>
      <c r="AL10" s="5" t="s">
        <v>446</v>
      </c>
      <c r="AM10" s="5" t="s">
        <v>108</v>
      </c>
      <c r="AN10" s="5" t="s">
        <v>249</v>
      </c>
      <c r="AO10" s="5" t="s">
        <v>473</v>
      </c>
      <c r="AP10" s="5" t="s">
        <v>482</v>
      </c>
      <c r="AQ10" s="5" t="s">
        <v>492</v>
      </c>
      <c r="AR10" s="5" t="s">
        <v>503</v>
      </c>
      <c r="AS10" s="5" t="s">
        <v>513</v>
      </c>
      <c r="AT10" s="5" t="s">
        <v>523</v>
      </c>
      <c r="AU10" s="5" t="s">
        <v>534</v>
      </c>
      <c r="AV10" s="5" t="s">
        <v>545</v>
      </c>
      <c r="AW10" s="5" t="s">
        <v>555</v>
      </c>
      <c r="AX10" s="5" t="s">
        <v>565</v>
      </c>
      <c r="AY10" s="5" t="s">
        <v>575</v>
      </c>
      <c r="AZ10" s="5" t="s">
        <v>584</v>
      </c>
      <c r="BA10" s="5" t="s">
        <v>143</v>
      </c>
      <c r="BB10" s="5" t="s">
        <v>602</v>
      </c>
      <c r="BC10" s="5" t="s">
        <v>611</v>
      </c>
      <c r="BD10" s="5" t="s">
        <v>619</v>
      </c>
      <c r="BE10" s="5" t="s">
        <v>630</v>
      </c>
      <c r="BF10" s="5" t="s">
        <v>638</v>
      </c>
      <c r="BG10" s="5" t="s">
        <v>648</v>
      </c>
      <c r="BH10" s="5" t="s">
        <v>657</v>
      </c>
      <c r="BI10" s="5" t="s">
        <v>668</v>
      </c>
      <c r="BJ10" s="5" t="s">
        <v>677</v>
      </c>
      <c r="BK10" s="5" t="s">
        <v>687</v>
      </c>
      <c r="BL10" s="5" t="s">
        <v>698</v>
      </c>
      <c r="BM10" s="5" t="s">
        <v>619</v>
      </c>
      <c r="BN10" s="5" t="s">
        <v>717</v>
      </c>
      <c r="BO10" s="5" t="s">
        <v>727</v>
      </c>
      <c r="BP10" s="5" t="s">
        <v>108</v>
      </c>
      <c r="BQ10" s="5" t="s">
        <v>717</v>
      </c>
      <c r="BR10" s="5" t="s">
        <v>108</v>
      </c>
      <c r="BS10" s="5" t="s">
        <v>763</v>
      </c>
      <c r="BT10" s="5" t="s">
        <v>772</v>
      </c>
      <c r="BU10" s="5" t="s">
        <v>781</v>
      </c>
      <c r="BV10" s="5" t="s">
        <v>792</v>
      </c>
      <c r="BW10" s="5" t="s">
        <v>801</v>
      </c>
      <c r="BX10" s="5" t="s">
        <v>473</v>
      </c>
      <c r="BY10" s="5" t="s">
        <v>74</v>
      </c>
      <c r="BZ10" s="5" t="s">
        <v>822</v>
      </c>
      <c r="CA10" s="5" t="s">
        <v>833</v>
      </c>
      <c r="CB10" s="5" t="s">
        <v>844</v>
      </c>
      <c r="CC10" s="5" t="s">
        <v>143</v>
      </c>
      <c r="CD10" s="5" t="s">
        <v>108</v>
      </c>
      <c r="CE10" s="5" t="s">
        <v>871</v>
      </c>
      <c r="CF10" s="5" t="s">
        <v>619</v>
      </c>
      <c r="CG10" s="5" t="s">
        <v>108</v>
      </c>
      <c r="CH10" s="5" t="s">
        <v>897</v>
      </c>
      <c r="CI10" s="5" t="s">
        <v>909</v>
      </c>
      <c r="CJ10" s="5" t="s">
        <v>921</v>
      </c>
      <c r="CK10" s="5" t="s">
        <v>619</v>
      </c>
      <c r="CL10" s="5" t="s">
        <v>940</v>
      </c>
      <c r="CM10" s="5" t="s">
        <v>72</v>
      </c>
      <c r="CN10" s="5" t="s">
        <v>958</v>
      </c>
      <c r="CO10" s="5" t="s">
        <v>108</v>
      </c>
      <c r="CP10" s="5" t="s">
        <v>833</v>
      </c>
      <c r="CQ10" s="5" t="s">
        <v>985</v>
      </c>
      <c r="CR10" s="5" t="s">
        <v>619</v>
      </c>
      <c r="CS10" s="5" t="s">
        <v>1005</v>
      </c>
      <c r="CT10" s="5" t="s">
        <v>1016</v>
      </c>
      <c r="CU10" s="5" t="s">
        <v>1025</v>
      </c>
      <c r="CV10" s="5" t="s">
        <v>1034</v>
      </c>
      <c r="CW10" s="5" t="s">
        <v>1042</v>
      </c>
      <c r="CX10" s="5" t="s">
        <v>1050</v>
      </c>
      <c r="CY10" s="5" t="s">
        <v>1059</v>
      </c>
      <c r="CZ10" s="5" t="s">
        <v>1070</v>
      </c>
      <c r="DA10" s="5" t="s">
        <v>1079</v>
      </c>
      <c r="DB10" s="5" t="s">
        <v>1086</v>
      </c>
      <c r="DC10" s="5" t="s">
        <v>1097</v>
      </c>
      <c r="DD10" s="5" t="s">
        <v>1107</v>
      </c>
      <c r="DE10" s="5" t="s">
        <v>1117</v>
      </c>
      <c r="DF10" s="5" t="s">
        <v>1127</v>
      </c>
      <c r="DG10" s="5" t="s">
        <v>985</v>
      </c>
      <c r="DH10" s="5" t="s">
        <v>1147</v>
      </c>
      <c r="DI10" s="5" t="s">
        <v>1156</v>
      </c>
      <c r="DJ10" s="5" t="s">
        <v>108</v>
      </c>
      <c r="DK10" s="5" t="s">
        <v>1169</v>
      </c>
      <c r="DL10" s="5" t="s">
        <v>1178</v>
      </c>
      <c r="DM10" s="5" t="s">
        <v>1185</v>
      </c>
      <c r="DN10" s="5" t="s">
        <v>1197</v>
      </c>
      <c r="DO10" s="5" t="s">
        <v>1207</v>
      </c>
      <c r="DP10" s="5" t="s">
        <v>1217</v>
      </c>
      <c r="DQ10" s="5" t="s">
        <v>325</v>
      </c>
      <c r="DR10" s="5" t="s">
        <v>1238</v>
      </c>
      <c r="DS10" s="5" t="s">
        <v>1178</v>
      </c>
      <c r="DT10" s="5" t="s">
        <v>1254</v>
      </c>
      <c r="DU10" s="5" t="s">
        <v>717</v>
      </c>
      <c r="DV10" s="5" t="s">
        <v>1274</v>
      </c>
      <c r="DW10" s="5" t="s">
        <v>1283</v>
      </c>
    </row>
    <row r="11" hidden="1">
      <c r="A11" s="3" t="s">
        <v>17</v>
      </c>
      <c r="B11" s="4" t="s">
        <v>16</v>
      </c>
      <c r="C11" s="4">
        <v>9.0</v>
      </c>
      <c r="D11" s="4">
        <v>1.0</v>
      </c>
      <c r="E11" s="4">
        <v>1.0</v>
      </c>
      <c r="F11" s="4">
        <v>2.0</v>
      </c>
      <c r="G11" s="4">
        <v>1.0</v>
      </c>
      <c r="H11" s="4">
        <v>4.0</v>
      </c>
      <c r="I11" s="4">
        <v>1.0</v>
      </c>
      <c r="J11" s="4">
        <v>1.0</v>
      </c>
      <c r="K11" s="4">
        <v>2.0</v>
      </c>
      <c r="L11" s="4">
        <v>1.0</v>
      </c>
      <c r="M11" s="4">
        <v>2.0</v>
      </c>
      <c r="N11" s="4">
        <v>3.0</v>
      </c>
      <c r="O11" s="4">
        <v>3.0</v>
      </c>
      <c r="P11" s="4">
        <v>1.0</v>
      </c>
      <c r="Q11" s="4">
        <v>2.0</v>
      </c>
      <c r="R11" s="4">
        <v>2.0</v>
      </c>
      <c r="S11" s="4">
        <v>1.0</v>
      </c>
      <c r="T11" s="4">
        <v>2.0</v>
      </c>
      <c r="U11" s="4">
        <v>3.0</v>
      </c>
      <c r="V11" s="4">
        <v>2.0</v>
      </c>
      <c r="W11" s="4">
        <v>7.0</v>
      </c>
      <c r="X11" s="4">
        <v>2.0</v>
      </c>
      <c r="Y11" s="4">
        <v>3.0</v>
      </c>
      <c r="Z11" s="4">
        <v>1.0</v>
      </c>
      <c r="AA11" s="4">
        <v>6.0</v>
      </c>
      <c r="AB11" s="4">
        <v>2.0</v>
      </c>
      <c r="AC11" s="4">
        <v>2.0</v>
      </c>
      <c r="AD11" s="4">
        <v>2.0</v>
      </c>
      <c r="AE11" s="4">
        <v>2.0</v>
      </c>
      <c r="AF11" s="4">
        <v>2.0</v>
      </c>
      <c r="AG11" s="4">
        <v>1.0</v>
      </c>
      <c r="AH11" s="4">
        <v>1.0</v>
      </c>
      <c r="AI11" s="4">
        <v>4.0</v>
      </c>
      <c r="AJ11" s="4">
        <v>2.0</v>
      </c>
      <c r="AK11" s="4">
        <v>2.0</v>
      </c>
      <c r="AL11" s="4">
        <v>2.0</v>
      </c>
      <c r="AM11" s="4">
        <v>2.0</v>
      </c>
      <c r="AN11" s="4">
        <v>1.0</v>
      </c>
      <c r="AO11" s="4">
        <v>2.0</v>
      </c>
      <c r="AP11" s="4">
        <v>9.0</v>
      </c>
      <c r="AQ11" s="4">
        <v>3.0</v>
      </c>
      <c r="AR11" s="4">
        <v>5.0</v>
      </c>
      <c r="AS11" s="4">
        <v>2.0</v>
      </c>
      <c r="AT11" s="4">
        <v>3.0</v>
      </c>
      <c r="AU11" s="4">
        <v>1.0</v>
      </c>
      <c r="AV11" s="4">
        <v>4.0</v>
      </c>
      <c r="AW11" s="4">
        <v>3.0</v>
      </c>
      <c r="AX11" s="4">
        <v>2.0</v>
      </c>
      <c r="AY11" s="4">
        <v>1.0</v>
      </c>
      <c r="AZ11" s="4">
        <v>5.0</v>
      </c>
      <c r="BA11" s="4">
        <v>1.0</v>
      </c>
      <c r="BB11" s="4">
        <v>5.0</v>
      </c>
      <c r="BC11" s="4">
        <v>2.0</v>
      </c>
      <c r="BD11" s="4">
        <v>2.0</v>
      </c>
      <c r="BE11" s="4">
        <v>1.0</v>
      </c>
      <c r="BF11" s="4">
        <v>2.0</v>
      </c>
      <c r="BG11" s="4">
        <v>2.0</v>
      </c>
      <c r="BH11" s="4">
        <v>9.0</v>
      </c>
      <c r="BI11" s="4">
        <v>1.0</v>
      </c>
      <c r="BJ11" s="4">
        <v>2.0</v>
      </c>
      <c r="BK11" s="4">
        <v>3.0</v>
      </c>
      <c r="BL11" s="4">
        <v>3.0</v>
      </c>
      <c r="BM11" s="4">
        <v>2.0</v>
      </c>
      <c r="BN11" s="4">
        <v>3.0</v>
      </c>
      <c r="BO11" s="4">
        <v>2.0</v>
      </c>
      <c r="BP11" s="4">
        <v>2.0</v>
      </c>
      <c r="BQ11" s="4">
        <v>3.0</v>
      </c>
      <c r="BR11" s="4">
        <v>2.0</v>
      </c>
      <c r="BS11" s="4">
        <v>1.0</v>
      </c>
      <c r="BT11" s="4">
        <v>2.0</v>
      </c>
      <c r="BU11" s="4">
        <v>2.0</v>
      </c>
      <c r="BV11" s="4">
        <v>2.0</v>
      </c>
      <c r="BW11" s="4">
        <v>2.0</v>
      </c>
      <c r="BX11" s="4">
        <v>2.0</v>
      </c>
      <c r="BY11" s="4">
        <v>9.0</v>
      </c>
      <c r="BZ11" s="4">
        <v>3.0</v>
      </c>
      <c r="CA11" s="4">
        <v>2.0</v>
      </c>
      <c r="CB11" s="4">
        <v>2.0</v>
      </c>
      <c r="CC11" s="4">
        <v>1.0</v>
      </c>
      <c r="CD11" s="4">
        <v>2.0</v>
      </c>
      <c r="CE11" s="4">
        <v>7.0</v>
      </c>
      <c r="CF11" s="4">
        <v>2.0</v>
      </c>
      <c r="CG11" s="4">
        <v>2.0</v>
      </c>
      <c r="CH11" s="4">
        <v>2.0</v>
      </c>
      <c r="CI11" s="4">
        <v>3.0</v>
      </c>
      <c r="CJ11" s="4">
        <v>1.0</v>
      </c>
      <c r="CK11" s="4">
        <v>2.0</v>
      </c>
      <c r="CL11" s="4">
        <v>3.0</v>
      </c>
      <c r="CM11" s="4">
        <v>9.0</v>
      </c>
      <c r="CN11" s="4">
        <v>1.0</v>
      </c>
      <c r="CO11" s="4">
        <v>2.0</v>
      </c>
      <c r="CP11" s="4">
        <v>2.0</v>
      </c>
      <c r="CQ11" s="4">
        <v>1.0</v>
      </c>
      <c r="CR11" s="4">
        <v>2.0</v>
      </c>
      <c r="CS11" s="4">
        <v>5.0</v>
      </c>
      <c r="CT11" s="4">
        <v>2.0</v>
      </c>
      <c r="CU11" s="4">
        <v>7.0</v>
      </c>
      <c r="CV11" s="4">
        <v>2.0</v>
      </c>
      <c r="CW11" s="4">
        <v>3.0</v>
      </c>
      <c r="CX11" s="4">
        <v>3.0</v>
      </c>
      <c r="CY11" s="4">
        <v>3.0</v>
      </c>
      <c r="CZ11" s="4">
        <v>2.0</v>
      </c>
      <c r="DA11" s="4">
        <v>3.0</v>
      </c>
      <c r="DB11" s="4">
        <v>8.0</v>
      </c>
      <c r="DC11" s="4">
        <v>2.0</v>
      </c>
      <c r="DD11" s="4">
        <v>2.0</v>
      </c>
      <c r="DE11" s="4">
        <v>9.0</v>
      </c>
      <c r="DF11" s="4">
        <v>9.0</v>
      </c>
      <c r="DG11" s="4">
        <v>9.0</v>
      </c>
      <c r="DH11" s="4">
        <v>9.0</v>
      </c>
      <c r="DI11" s="4">
        <v>9.0</v>
      </c>
      <c r="DJ11" s="4">
        <v>9.0</v>
      </c>
      <c r="DK11" s="4">
        <v>9.0</v>
      </c>
      <c r="DL11" s="4">
        <v>9.0</v>
      </c>
      <c r="DM11" s="4">
        <v>9.0</v>
      </c>
      <c r="DN11" s="4">
        <v>9.0</v>
      </c>
      <c r="DO11" s="4">
        <v>9.0</v>
      </c>
      <c r="DP11" s="4">
        <v>9.0</v>
      </c>
      <c r="DQ11" s="4">
        <v>9.0</v>
      </c>
      <c r="DR11" s="4">
        <v>9.0</v>
      </c>
      <c r="DS11" s="4">
        <v>9.0</v>
      </c>
      <c r="DT11" s="4">
        <v>9.0</v>
      </c>
      <c r="DU11" s="4">
        <v>9.0</v>
      </c>
      <c r="DV11" s="4">
        <v>9.0</v>
      </c>
      <c r="DW11" s="4">
        <v>9.0</v>
      </c>
    </row>
    <row r="12" hidden="1">
      <c r="A12" s="3" t="s">
        <v>17</v>
      </c>
      <c r="B12" s="4" t="s">
        <v>18</v>
      </c>
      <c r="C12" s="4">
        <v>2.0</v>
      </c>
      <c r="D12" s="4">
        <v>3.0</v>
      </c>
      <c r="E12" s="4">
        <v>1.0</v>
      </c>
      <c r="F12" s="4">
        <v>2.0</v>
      </c>
      <c r="G12" s="4">
        <v>1.0</v>
      </c>
      <c r="H12" s="4">
        <v>3.0</v>
      </c>
      <c r="I12" s="4">
        <v>2.0</v>
      </c>
      <c r="J12" s="4">
        <v>3.0</v>
      </c>
      <c r="K12" s="4">
        <v>3.0</v>
      </c>
      <c r="L12" s="4">
        <v>3.0</v>
      </c>
      <c r="M12" s="4">
        <v>1.0</v>
      </c>
      <c r="N12" s="4">
        <v>3.0</v>
      </c>
      <c r="O12" s="4">
        <v>5.0</v>
      </c>
      <c r="P12" s="4">
        <v>2.0</v>
      </c>
      <c r="Q12" s="4">
        <v>3.0</v>
      </c>
      <c r="R12" s="4">
        <v>4.0</v>
      </c>
      <c r="S12" s="4">
        <v>3.0</v>
      </c>
      <c r="T12" s="4">
        <v>3.0</v>
      </c>
      <c r="U12" s="4">
        <v>3.0</v>
      </c>
      <c r="V12" s="4">
        <v>4.0</v>
      </c>
      <c r="W12" s="4">
        <v>5.0</v>
      </c>
      <c r="X12" s="4">
        <v>3.0</v>
      </c>
      <c r="Y12" s="4">
        <v>5.0</v>
      </c>
      <c r="Z12" s="4">
        <v>4.0</v>
      </c>
      <c r="AA12" s="4">
        <v>1.0</v>
      </c>
      <c r="AB12" s="4">
        <v>3.0</v>
      </c>
      <c r="AC12" s="4">
        <v>3.0</v>
      </c>
      <c r="AD12" s="4">
        <v>4.0</v>
      </c>
      <c r="AE12" s="4">
        <v>2.0</v>
      </c>
      <c r="AF12" s="4">
        <v>3.0</v>
      </c>
      <c r="AG12" s="4">
        <v>3.0</v>
      </c>
      <c r="AH12" s="4">
        <v>2.0</v>
      </c>
      <c r="AI12" s="4">
        <v>5.0</v>
      </c>
      <c r="AJ12" s="4">
        <v>4.0</v>
      </c>
      <c r="AK12" s="4">
        <v>4.0</v>
      </c>
      <c r="AL12" s="4">
        <v>1.0</v>
      </c>
      <c r="AM12" s="4">
        <v>3.0</v>
      </c>
      <c r="AN12" s="4">
        <v>2.0</v>
      </c>
      <c r="AO12" s="4">
        <v>3.0</v>
      </c>
      <c r="AP12" s="4">
        <v>5.0</v>
      </c>
      <c r="AQ12" s="4">
        <v>3.0</v>
      </c>
      <c r="AR12" s="4">
        <v>2.0</v>
      </c>
      <c r="AS12" s="4">
        <v>4.0</v>
      </c>
      <c r="AT12" s="4">
        <v>3.0</v>
      </c>
      <c r="AU12" s="4">
        <v>1.0</v>
      </c>
      <c r="AV12" s="4">
        <v>3.0</v>
      </c>
      <c r="AW12" s="4">
        <v>3.0</v>
      </c>
      <c r="AX12" s="4">
        <v>4.0</v>
      </c>
      <c r="AY12" s="4">
        <v>4.0</v>
      </c>
      <c r="AZ12" s="4">
        <v>3.0</v>
      </c>
      <c r="BA12" s="4">
        <v>5.0</v>
      </c>
      <c r="BB12" s="4">
        <v>3.0</v>
      </c>
      <c r="BC12" s="4">
        <v>1.0</v>
      </c>
      <c r="BD12" s="4">
        <v>4.0</v>
      </c>
      <c r="BE12" s="4">
        <v>1.0</v>
      </c>
      <c r="BF12" s="4">
        <v>3.0</v>
      </c>
      <c r="BG12" s="4">
        <v>3.0</v>
      </c>
      <c r="BH12" s="4">
        <v>2.0</v>
      </c>
      <c r="BI12" s="4">
        <v>1.0</v>
      </c>
      <c r="BJ12" s="4">
        <v>2.0</v>
      </c>
      <c r="BK12" s="4">
        <v>2.0</v>
      </c>
      <c r="BL12" s="4">
        <v>2.0</v>
      </c>
      <c r="BM12" s="4">
        <v>3.0</v>
      </c>
      <c r="BN12" s="4">
        <v>3.0</v>
      </c>
      <c r="BO12" s="4">
        <v>1.0</v>
      </c>
      <c r="BP12" s="4">
        <v>2.0</v>
      </c>
      <c r="BQ12" s="4">
        <v>2.0</v>
      </c>
      <c r="BR12" s="4">
        <v>4.0</v>
      </c>
      <c r="BS12" s="4">
        <v>3.0</v>
      </c>
      <c r="BT12" s="4">
        <v>2.0</v>
      </c>
      <c r="BU12" s="4">
        <v>3.0</v>
      </c>
      <c r="BV12" s="4">
        <v>2.0</v>
      </c>
      <c r="BW12" s="4">
        <v>3.0</v>
      </c>
      <c r="BX12" s="4">
        <v>1.0</v>
      </c>
      <c r="BY12" s="4">
        <v>2.0</v>
      </c>
      <c r="BZ12" s="4">
        <v>3.0</v>
      </c>
      <c r="CA12" s="4">
        <v>2.0</v>
      </c>
      <c r="CB12" s="4">
        <v>2.0</v>
      </c>
      <c r="CC12" s="4">
        <v>2.0</v>
      </c>
      <c r="CD12" s="4">
        <v>5.0</v>
      </c>
      <c r="CE12" s="4">
        <v>3.0</v>
      </c>
      <c r="CF12" s="4">
        <v>3.0</v>
      </c>
      <c r="CG12" s="4"/>
      <c r="CH12" s="4">
        <v>2.0</v>
      </c>
      <c r="CI12" s="4">
        <v>1.0</v>
      </c>
      <c r="CJ12" s="4">
        <v>3.0</v>
      </c>
      <c r="CK12" s="4">
        <v>2.0</v>
      </c>
      <c r="CL12" s="4">
        <v>4.0</v>
      </c>
      <c r="CM12" s="4"/>
      <c r="CN12" s="4">
        <v>3.0</v>
      </c>
      <c r="CO12" s="4">
        <v>4.0</v>
      </c>
      <c r="CP12" s="4">
        <v>2.0</v>
      </c>
      <c r="CQ12" s="4">
        <v>2.0</v>
      </c>
      <c r="CR12" s="4">
        <v>4.0</v>
      </c>
      <c r="CS12" s="4">
        <v>2.0</v>
      </c>
      <c r="CT12" s="4">
        <v>3.0</v>
      </c>
      <c r="CU12" s="4">
        <v>2.0</v>
      </c>
      <c r="CV12" s="4">
        <v>3.0</v>
      </c>
      <c r="CW12" s="4">
        <v>4.0</v>
      </c>
      <c r="CX12" s="4">
        <v>4.0</v>
      </c>
      <c r="CY12" s="4">
        <v>3.0</v>
      </c>
      <c r="CZ12" s="4">
        <v>3.0</v>
      </c>
      <c r="DA12" s="4">
        <v>2.0</v>
      </c>
      <c r="DB12" s="4">
        <v>2.0</v>
      </c>
      <c r="DC12" s="4">
        <v>4.0</v>
      </c>
      <c r="DD12" s="4">
        <v>3.0</v>
      </c>
      <c r="DE12" s="4">
        <v>2.0</v>
      </c>
      <c r="DF12" s="4">
        <v>2.0</v>
      </c>
      <c r="DG12" s="4">
        <v>5.0</v>
      </c>
      <c r="DH12" s="4">
        <v>2.0</v>
      </c>
      <c r="DI12" s="4">
        <v>3.0</v>
      </c>
      <c r="DJ12" s="4">
        <v>2.0</v>
      </c>
      <c r="DK12" s="4">
        <v>1.0</v>
      </c>
      <c r="DL12" s="4">
        <v>2.0</v>
      </c>
      <c r="DM12" s="4">
        <v>3.0</v>
      </c>
      <c r="DN12" s="4">
        <v>4.0</v>
      </c>
      <c r="DO12" s="4">
        <v>3.0</v>
      </c>
      <c r="DP12" s="4">
        <v>3.0</v>
      </c>
      <c r="DQ12" s="4">
        <v>3.0</v>
      </c>
      <c r="DR12" s="4">
        <v>2.0</v>
      </c>
      <c r="DS12" s="4">
        <v>3.0</v>
      </c>
      <c r="DT12" s="4">
        <v>3.0</v>
      </c>
      <c r="DU12" s="4">
        <v>3.0</v>
      </c>
      <c r="DV12" s="4">
        <v>3.0</v>
      </c>
      <c r="DW12" s="4"/>
    </row>
    <row r="13" hidden="1">
      <c r="A13" s="3" t="s">
        <v>10</v>
      </c>
      <c r="B13" s="4" t="s">
        <v>19</v>
      </c>
      <c r="C13" s="4" t="s">
        <v>74</v>
      </c>
      <c r="D13" s="4">
        <v>1.0</v>
      </c>
      <c r="E13" s="4">
        <v>3.0</v>
      </c>
      <c r="F13" s="4">
        <v>2.0</v>
      </c>
      <c r="G13" s="4">
        <v>2.0</v>
      </c>
      <c r="H13" s="4" t="s">
        <v>74</v>
      </c>
      <c r="I13" s="4">
        <v>1.0</v>
      </c>
      <c r="J13" s="4">
        <v>1.0</v>
      </c>
      <c r="K13" s="4">
        <v>1.0</v>
      </c>
      <c r="L13" s="4">
        <v>1.0</v>
      </c>
      <c r="M13" s="4">
        <v>1.0</v>
      </c>
      <c r="N13" s="4">
        <v>1.0</v>
      </c>
      <c r="O13" s="4">
        <v>1.0</v>
      </c>
      <c r="P13" s="4">
        <v>1.0</v>
      </c>
      <c r="Q13" s="4">
        <v>1.0</v>
      </c>
      <c r="R13" s="4">
        <v>1.0</v>
      </c>
      <c r="S13" s="4" t="s">
        <v>74</v>
      </c>
      <c r="T13" s="4">
        <v>1.0</v>
      </c>
      <c r="U13" s="4">
        <v>1.0</v>
      </c>
      <c r="V13" s="4">
        <v>1.0</v>
      </c>
      <c r="W13" s="4">
        <v>1.0</v>
      </c>
      <c r="X13" s="4">
        <v>3.0</v>
      </c>
      <c r="Y13" s="4">
        <v>2.0</v>
      </c>
      <c r="Z13" s="4">
        <v>1.0</v>
      </c>
      <c r="AA13" s="4">
        <v>1.0</v>
      </c>
      <c r="AB13" s="4">
        <v>1.0</v>
      </c>
      <c r="AC13" s="4">
        <v>1.0</v>
      </c>
      <c r="AD13" s="4">
        <v>1.0</v>
      </c>
      <c r="AE13" s="4">
        <v>2.0</v>
      </c>
      <c r="AF13" s="4" t="s">
        <v>74</v>
      </c>
      <c r="AG13" s="4">
        <v>1.0</v>
      </c>
      <c r="AH13" s="4">
        <v>1.0</v>
      </c>
      <c r="AI13" s="4" t="s">
        <v>74</v>
      </c>
      <c r="AJ13" s="4">
        <v>2.0</v>
      </c>
      <c r="AK13" s="4">
        <v>1.0</v>
      </c>
      <c r="AL13" s="4">
        <v>1.0</v>
      </c>
      <c r="AM13" s="4" t="s">
        <v>74</v>
      </c>
      <c r="AN13" s="4">
        <v>6.0</v>
      </c>
      <c r="AO13" s="4">
        <v>1.0</v>
      </c>
      <c r="AP13" s="4">
        <v>1.0</v>
      </c>
      <c r="AQ13" s="4">
        <v>1.0</v>
      </c>
      <c r="AR13" s="4">
        <v>1.0</v>
      </c>
      <c r="AS13" s="4">
        <v>1.0</v>
      </c>
      <c r="AT13" s="4">
        <v>1.0</v>
      </c>
      <c r="AU13" s="4">
        <v>1.0</v>
      </c>
      <c r="AV13" s="4">
        <v>1.0</v>
      </c>
      <c r="AW13" s="4">
        <v>1.0</v>
      </c>
      <c r="AX13" s="4">
        <v>1.0</v>
      </c>
      <c r="AY13" s="4">
        <v>1.0</v>
      </c>
      <c r="AZ13" s="4">
        <v>2.0</v>
      </c>
      <c r="BA13" s="4">
        <v>1.0</v>
      </c>
      <c r="BB13" s="4">
        <v>1.0</v>
      </c>
      <c r="BC13" s="4">
        <v>1.0</v>
      </c>
      <c r="BD13" s="4">
        <v>1.0</v>
      </c>
      <c r="BE13" s="4">
        <v>2.0</v>
      </c>
      <c r="BF13" s="4" t="s">
        <v>74</v>
      </c>
      <c r="BG13" s="4">
        <v>1.0</v>
      </c>
      <c r="BH13" s="4">
        <v>1.0</v>
      </c>
      <c r="BI13" s="4">
        <v>2.0</v>
      </c>
      <c r="BJ13" s="4">
        <v>1.0</v>
      </c>
      <c r="BK13" s="4">
        <v>1.0</v>
      </c>
      <c r="BL13" s="4" t="s">
        <v>74</v>
      </c>
      <c r="BM13" s="4">
        <v>1.0</v>
      </c>
      <c r="BN13" s="4">
        <v>2.0</v>
      </c>
      <c r="BO13" s="4">
        <v>1.0</v>
      </c>
      <c r="BP13" s="4">
        <v>2.0</v>
      </c>
      <c r="BQ13" s="4">
        <v>1.0</v>
      </c>
      <c r="BR13" s="4">
        <v>1.0</v>
      </c>
      <c r="BS13" s="4">
        <v>1.0</v>
      </c>
      <c r="BT13" s="4" t="s">
        <v>74</v>
      </c>
      <c r="BU13" s="4">
        <v>1.0</v>
      </c>
      <c r="BV13" s="4">
        <v>1.0</v>
      </c>
      <c r="BW13" s="4">
        <v>1.0</v>
      </c>
      <c r="BX13" s="4">
        <v>1.0</v>
      </c>
      <c r="BY13" s="4">
        <v>4.0</v>
      </c>
      <c r="BZ13" s="4">
        <v>1.0</v>
      </c>
      <c r="CA13" s="4">
        <v>1.0</v>
      </c>
      <c r="CB13" s="4">
        <v>1.0</v>
      </c>
      <c r="CC13" s="4">
        <v>1.0</v>
      </c>
      <c r="CD13" s="4">
        <v>1.0</v>
      </c>
      <c r="CE13" s="4">
        <v>1.0</v>
      </c>
      <c r="CF13" s="4">
        <v>1.0</v>
      </c>
      <c r="CG13" s="4">
        <v>1.0</v>
      </c>
      <c r="CH13" s="4">
        <v>1.0</v>
      </c>
      <c r="CI13" s="4">
        <v>1.0</v>
      </c>
      <c r="CJ13" s="4">
        <v>1.0</v>
      </c>
      <c r="CK13" s="4">
        <v>1.0</v>
      </c>
      <c r="CL13" s="4">
        <v>1.0</v>
      </c>
      <c r="CM13" s="4">
        <v>1.0</v>
      </c>
      <c r="CN13" s="4" t="s">
        <v>74</v>
      </c>
      <c r="CO13" s="4" t="s">
        <v>74</v>
      </c>
      <c r="CP13" s="4">
        <v>1.0</v>
      </c>
      <c r="CQ13" s="4">
        <v>1.0</v>
      </c>
      <c r="CR13" s="4">
        <v>1.0</v>
      </c>
      <c r="CS13" s="4" t="s">
        <v>74</v>
      </c>
      <c r="CT13" s="4">
        <v>1.0</v>
      </c>
      <c r="CU13" s="4">
        <v>2.0</v>
      </c>
      <c r="CV13" s="4">
        <v>1.0</v>
      </c>
      <c r="CW13" s="4">
        <v>6.0</v>
      </c>
      <c r="CX13" s="4">
        <v>2.0</v>
      </c>
      <c r="CY13" s="4">
        <v>1.0</v>
      </c>
      <c r="CZ13" s="4">
        <v>1.0</v>
      </c>
      <c r="DA13" s="4">
        <v>1.0</v>
      </c>
      <c r="DB13" s="4">
        <v>1.0</v>
      </c>
      <c r="DC13" s="4">
        <v>1.0</v>
      </c>
      <c r="DD13" s="4">
        <v>1.0</v>
      </c>
      <c r="DE13" s="4" t="s">
        <v>74</v>
      </c>
      <c r="DF13" s="4">
        <v>1.0</v>
      </c>
      <c r="DG13" s="4">
        <v>1.0</v>
      </c>
      <c r="DH13" s="4">
        <v>1.0</v>
      </c>
      <c r="DI13" s="4">
        <v>2.0</v>
      </c>
      <c r="DJ13" s="4" t="s">
        <v>74</v>
      </c>
      <c r="DK13" s="4">
        <v>1.0</v>
      </c>
      <c r="DL13" s="4">
        <v>1.0</v>
      </c>
      <c r="DM13" s="4">
        <v>4.0</v>
      </c>
      <c r="DN13" s="4">
        <v>1.0</v>
      </c>
      <c r="DO13" s="4" t="s">
        <v>74</v>
      </c>
      <c r="DP13" s="4">
        <v>4.0</v>
      </c>
      <c r="DQ13" s="4">
        <v>1.0</v>
      </c>
      <c r="DR13" s="4">
        <v>5.0</v>
      </c>
      <c r="DS13" s="4">
        <v>1.0</v>
      </c>
      <c r="DT13" s="4" t="s">
        <v>74</v>
      </c>
      <c r="DU13" s="4" t="s">
        <v>74</v>
      </c>
      <c r="DV13" s="4">
        <v>1.0</v>
      </c>
      <c r="DW13" s="4">
        <v>3.0</v>
      </c>
    </row>
    <row r="14" hidden="1">
      <c r="A14" s="3" t="s">
        <v>14</v>
      </c>
      <c r="B14" s="5" t="s">
        <v>20</v>
      </c>
      <c r="C14" s="5" t="s">
        <v>75</v>
      </c>
      <c r="D14" s="5" t="s">
        <v>87</v>
      </c>
      <c r="E14" s="5" t="s">
        <v>99</v>
      </c>
      <c r="F14" s="5" t="s">
        <v>109</v>
      </c>
      <c r="G14" s="5" t="s">
        <v>121</v>
      </c>
      <c r="H14" s="5" t="s">
        <v>132</v>
      </c>
      <c r="I14" s="5" t="s">
        <v>144</v>
      </c>
      <c r="J14" s="5" t="s">
        <v>156</v>
      </c>
      <c r="K14" s="5" t="s">
        <v>165</v>
      </c>
      <c r="L14" s="5" t="s">
        <v>176</v>
      </c>
      <c r="M14" s="5" t="s">
        <v>186</v>
      </c>
      <c r="N14" s="5" t="s">
        <v>197</v>
      </c>
      <c r="O14" s="5" t="s">
        <v>208</v>
      </c>
      <c r="P14" s="5" t="s">
        <v>220</v>
      </c>
      <c r="Q14" s="5" t="s">
        <v>230</v>
      </c>
      <c r="R14" s="5" t="s">
        <v>240</v>
      </c>
      <c r="S14" s="5" t="s">
        <v>250</v>
      </c>
      <c r="T14" s="5" t="s">
        <v>261</v>
      </c>
      <c r="U14" s="5" t="s">
        <v>272</v>
      </c>
      <c r="V14" s="5" t="s">
        <v>283</v>
      </c>
      <c r="W14" s="5" t="s">
        <v>293</v>
      </c>
      <c r="X14" s="5" t="s">
        <v>304</v>
      </c>
      <c r="Y14" s="5" t="s">
        <v>316</v>
      </c>
      <c r="Z14" s="5" t="s">
        <v>326</v>
      </c>
      <c r="AA14" s="5" t="s">
        <v>338</v>
      </c>
      <c r="AB14" s="5" t="s">
        <v>346</v>
      </c>
      <c r="AC14" s="5" t="s">
        <v>358</v>
      </c>
      <c r="AD14" s="5" t="s">
        <v>367</v>
      </c>
      <c r="AE14" s="5" t="s">
        <v>377</v>
      </c>
      <c r="AF14" s="5" t="s">
        <v>388</v>
      </c>
      <c r="AG14" s="5" t="s">
        <v>399</v>
      </c>
      <c r="AH14" s="5" t="s">
        <v>408</v>
      </c>
      <c r="AI14" s="5" t="s">
        <v>417</v>
      </c>
      <c r="AJ14" s="5" t="s">
        <v>427</v>
      </c>
      <c r="AK14" s="5" t="s">
        <v>436</v>
      </c>
      <c r="AL14" s="5" t="s">
        <v>447</v>
      </c>
      <c r="AM14" s="5" t="s">
        <v>456</v>
      </c>
      <c r="AN14" s="5" t="s">
        <v>466</v>
      </c>
      <c r="AO14" s="5" t="s">
        <v>474</v>
      </c>
      <c r="AP14" s="5" t="s">
        <v>483</v>
      </c>
      <c r="AQ14" s="5" t="s">
        <v>493</v>
      </c>
      <c r="AR14" s="5" t="s">
        <v>504</v>
      </c>
      <c r="AS14" s="5" t="s">
        <v>514</v>
      </c>
      <c r="AT14" s="5" t="s">
        <v>524</v>
      </c>
      <c r="AU14" s="5" t="s">
        <v>535</v>
      </c>
      <c r="AV14" s="5" t="s">
        <v>546</v>
      </c>
      <c r="AW14" s="5" t="s">
        <v>556</v>
      </c>
      <c r="AX14" s="5" t="s">
        <v>566</v>
      </c>
      <c r="AY14" s="5" t="s">
        <v>576</v>
      </c>
      <c r="AZ14" s="5" t="s">
        <v>585</v>
      </c>
      <c r="BA14" s="5" t="s">
        <v>594</v>
      </c>
      <c r="BB14" s="5" t="s">
        <v>603</v>
      </c>
      <c r="BC14" s="5" t="s">
        <v>612</v>
      </c>
      <c r="BD14" s="5" t="s">
        <v>620</v>
      </c>
      <c r="BE14" s="5" t="s">
        <v>631</v>
      </c>
      <c r="BF14" s="5" t="s">
        <v>639</v>
      </c>
      <c r="BG14" s="5" t="s">
        <v>649</v>
      </c>
      <c r="BH14" s="5" t="s">
        <v>658</v>
      </c>
      <c r="BI14" s="5" t="s">
        <v>669</v>
      </c>
      <c r="BJ14" s="5" t="s">
        <v>678</v>
      </c>
      <c r="BK14" s="5" t="s">
        <v>688</v>
      </c>
      <c r="BL14" s="5" t="s">
        <v>699</v>
      </c>
      <c r="BM14" s="5" t="s">
        <v>708</v>
      </c>
      <c r="BN14" s="5" t="s">
        <v>718</v>
      </c>
      <c r="BO14" s="5" t="s">
        <v>728</v>
      </c>
      <c r="BP14" s="5" t="s">
        <v>737</v>
      </c>
      <c r="BQ14" s="5" t="s">
        <v>745</v>
      </c>
      <c r="BR14" s="5" t="s">
        <v>752</v>
      </c>
      <c r="BS14" s="5" t="s">
        <v>764</v>
      </c>
      <c r="BT14" s="5" t="s">
        <v>773</v>
      </c>
      <c r="BU14" s="5" t="s">
        <v>782</v>
      </c>
      <c r="BV14" s="5" t="s">
        <v>793</v>
      </c>
      <c r="BW14" s="5" t="s">
        <v>802</v>
      </c>
      <c r="BX14" s="5" t="s">
        <v>811</v>
      </c>
      <c r="BY14" s="5" t="s">
        <v>74</v>
      </c>
      <c r="BZ14" s="5" t="s">
        <v>823</v>
      </c>
      <c r="CA14" s="5" t="s">
        <v>834</v>
      </c>
      <c r="CB14" s="5" t="s">
        <v>845</v>
      </c>
      <c r="CC14" s="5" t="s">
        <v>853</v>
      </c>
      <c r="CD14" s="5" t="s">
        <v>862</v>
      </c>
      <c r="CE14" s="5" t="s">
        <v>872</v>
      </c>
      <c r="CF14" s="5" t="s">
        <v>880</v>
      </c>
      <c r="CG14" s="5" t="s">
        <v>888</v>
      </c>
      <c r="CH14" s="5" t="s">
        <v>898</v>
      </c>
      <c r="CI14" s="5" t="s">
        <v>910</v>
      </c>
      <c r="CJ14" s="5" t="s">
        <v>922</v>
      </c>
      <c r="CK14" s="5" t="s">
        <v>929</v>
      </c>
      <c r="CL14" s="5" t="s">
        <v>941</v>
      </c>
      <c r="CM14" s="5" t="s">
        <v>949</v>
      </c>
      <c r="CN14" s="5" t="s">
        <v>959</v>
      </c>
      <c r="CO14" s="5" t="s">
        <v>969</v>
      </c>
      <c r="CP14" s="5" t="s">
        <v>978</v>
      </c>
      <c r="CQ14" s="5" t="s">
        <v>986</v>
      </c>
      <c r="CR14" s="5" t="s">
        <v>996</v>
      </c>
      <c r="CS14" s="5" t="s">
        <v>1006</v>
      </c>
      <c r="CT14" s="5" t="s">
        <v>1017</v>
      </c>
      <c r="CU14" s="5" t="s">
        <v>1026</v>
      </c>
      <c r="CV14" s="5" t="s">
        <v>1035</v>
      </c>
      <c r="CW14" s="5" t="s">
        <v>1043</v>
      </c>
      <c r="CX14" s="5" t="s">
        <v>1051</v>
      </c>
      <c r="CY14" s="5" t="s">
        <v>1060</v>
      </c>
      <c r="CZ14" s="5" t="s">
        <v>1071</v>
      </c>
      <c r="DA14" s="5" t="s">
        <v>1080</v>
      </c>
      <c r="DB14" s="5" t="s">
        <v>1087</v>
      </c>
      <c r="DC14" s="5" t="s">
        <v>1098</v>
      </c>
      <c r="DD14" s="5" t="s">
        <v>1108</v>
      </c>
      <c r="DE14" s="5" t="s">
        <v>1118</v>
      </c>
      <c r="DF14" s="5" t="s">
        <v>1128</v>
      </c>
      <c r="DG14" s="5" t="s">
        <v>1139</v>
      </c>
      <c r="DH14" s="5" t="s">
        <v>1148</v>
      </c>
      <c r="DI14" s="5" t="s">
        <v>1157</v>
      </c>
      <c r="DJ14" s="5" t="s">
        <v>1163</v>
      </c>
      <c r="DK14" s="5" t="s">
        <v>1170</v>
      </c>
      <c r="DL14" s="5" t="s">
        <v>1179</v>
      </c>
      <c r="DM14" s="5" t="s">
        <v>1186</v>
      </c>
      <c r="DN14" s="5" t="s">
        <v>1198</v>
      </c>
      <c r="DO14" s="5" t="s">
        <v>1208</v>
      </c>
      <c r="DP14" s="5" t="s">
        <v>1218</v>
      </c>
      <c r="DQ14" s="5" t="s">
        <v>1229</v>
      </c>
      <c r="DR14" s="5" t="s">
        <v>1239</v>
      </c>
      <c r="DS14" s="5" t="s">
        <v>1247</v>
      </c>
      <c r="DT14" s="5" t="s">
        <v>1255</v>
      </c>
      <c r="DU14" s="5" t="s">
        <v>1265</v>
      </c>
      <c r="DV14" s="5" t="s">
        <v>1275</v>
      </c>
      <c r="DW14" s="5" t="s">
        <v>1284</v>
      </c>
    </row>
    <row r="15" hidden="1">
      <c r="A15" s="3" t="s">
        <v>10</v>
      </c>
      <c r="B15" s="4" t="s">
        <v>21</v>
      </c>
      <c r="C15" s="4">
        <v>1.0</v>
      </c>
      <c r="D15" s="4">
        <v>2.0</v>
      </c>
      <c r="E15" s="4">
        <v>3.0</v>
      </c>
      <c r="F15" s="4">
        <v>2.0</v>
      </c>
      <c r="G15" s="4">
        <v>2.0</v>
      </c>
      <c r="H15" s="4">
        <v>2.0</v>
      </c>
      <c r="I15" s="4">
        <v>3.0</v>
      </c>
      <c r="J15" s="4">
        <v>1.0</v>
      </c>
      <c r="K15" s="4">
        <v>1.0</v>
      </c>
      <c r="L15" s="4">
        <v>1.0</v>
      </c>
      <c r="M15" s="4">
        <v>1.0</v>
      </c>
      <c r="N15" s="4">
        <v>1.0</v>
      </c>
      <c r="O15" s="4">
        <v>1.0</v>
      </c>
      <c r="P15" s="4">
        <v>2.0</v>
      </c>
      <c r="Q15" s="4">
        <v>1.0</v>
      </c>
      <c r="R15" s="4">
        <v>2.0</v>
      </c>
      <c r="S15" s="4">
        <v>1.0</v>
      </c>
      <c r="T15" s="4">
        <v>3.0</v>
      </c>
      <c r="U15" s="4">
        <v>1.0</v>
      </c>
      <c r="V15" s="4">
        <v>2.0</v>
      </c>
      <c r="W15" s="4">
        <v>2.0</v>
      </c>
      <c r="X15" s="4">
        <v>2.0</v>
      </c>
      <c r="Y15" s="4">
        <v>1.0</v>
      </c>
      <c r="Z15" s="4">
        <v>1.0</v>
      </c>
      <c r="AA15" s="4">
        <v>1.0</v>
      </c>
      <c r="AB15" s="4">
        <v>1.0</v>
      </c>
      <c r="AC15" s="4">
        <v>1.0</v>
      </c>
      <c r="AD15" s="4">
        <v>1.0</v>
      </c>
      <c r="AE15" s="4">
        <v>2.0</v>
      </c>
      <c r="AF15" s="4">
        <v>2.0</v>
      </c>
      <c r="AG15" s="4">
        <v>1.0</v>
      </c>
      <c r="AH15" s="4">
        <v>2.0</v>
      </c>
      <c r="AI15" s="4">
        <v>2.0</v>
      </c>
      <c r="AJ15" s="4">
        <v>2.0</v>
      </c>
      <c r="AK15" s="4">
        <v>2.0</v>
      </c>
      <c r="AL15" s="4">
        <v>3.0</v>
      </c>
      <c r="AM15" s="4">
        <v>2.0</v>
      </c>
      <c r="AN15" s="4">
        <v>2.0</v>
      </c>
      <c r="AO15" s="4">
        <v>1.0</v>
      </c>
      <c r="AP15" s="4">
        <v>2.0</v>
      </c>
      <c r="AQ15" s="4">
        <v>3.0</v>
      </c>
      <c r="AR15" s="4">
        <v>4.0</v>
      </c>
      <c r="AS15" s="4">
        <v>2.0</v>
      </c>
      <c r="AT15" s="4">
        <v>2.0</v>
      </c>
      <c r="AU15" s="4">
        <v>1.0</v>
      </c>
      <c r="AV15" s="4">
        <v>1.0</v>
      </c>
      <c r="AW15" s="4">
        <v>2.0</v>
      </c>
      <c r="AX15" s="4">
        <v>2.0</v>
      </c>
      <c r="AY15" s="4">
        <v>2.0</v>
      </c>
      <c r="AZ15" s="4">
        <v>2.0</v>
      </c>
      <c r="BA15" s="4">
        <v>1.0</v>
      </c>
      <c r="BB15" s="4">
        <v>4.0</v>
      </c>
      <c r="BC15" s="4">
        <v>3.0</v>
      </c>
      <c r="BD15" s="4">
        <v>4.0</v>
      </c>
      <c r="BE15" s="4">
        <v>1.0</v>
      </c>
      <c r="BF15" s="4">
        <v>2.0</v>
      </c>
      <c r="BG15" s="4">
        <v>1.0</v>
      </c>
      <c r="BH15" s="4">
        <v>1.0</v>
      </c>
      <c r="BI15" s="4">
        <v>3.0</v>
      </c>
      <c r="BJ15" s="4">
        <v>3.0</v>
      </c>
      <c r="BK15" s="4">
        <v>1.0</v>
      </c>
      <c r="BL15" s="4">
        <v>1.0</v>
      </c>
      <c r="BM15" s="4">
        <v>1.0</v>
      </c>
      <c r="BN15" s="4">
        <v>1.0</v>
      </c>
      <c r="BO15" s="4">
        <v>1.0</v>
      </c>
      <c r="BP15" s="4">
        <v>2.0</v>
      </c>
      <c r="BQ15" s="4">
        <v>1.0</v>
      </c>
      <c r="BR15" s="4">
        <v>2.0</v>
      </c>
      <c r="BS15" s="4">
        <v>1.0</v>
      </c>
      <c r="BT15" s="4">
        <v>2.0</v>
      </c>
      <c r="BU15" s="4">
        <v>1.0</v>
      </c>
      <c r="BV15" s="4">
        <v>1.0</v>
      </c>
      <c r="BW15" s="4">
        <v>2.0</v>
      </c>
      <c r="BX15" s="4">
        <v>2.0</v>
      </c>
      <c r="BY15" s="4">
        <v>4.0</v>
      </c>
      <c r="BZ15" s="4">
        <v>1.0</v>
      </c>
      <c r="CA15" s="4">
        <v>2.0</v>
      </c>
      <c r="CB15" s="4">
        <v>2.0</v>
      </c>
      <c r="CC15" s="4">
        <v>3.0</v>
      </c>
      <c r="CD15" s="4">
        <v>2.0</v>
      </c>
      <c r="CE15" s="4">
        <v>2.0</v>
      </c>
      <c r="CF15" s="4">
        <v>2.0</v>
      </c>
      <c r="CG15" s="4">
        <v>4.0</v>
      </c>
      <c r="CH15" s="4">
        <v>2.0</v>
      </c>
      <c r="CI15" s="4">
        <v>1.0</v>
      </c>
      <c r="CJ15" s="4">
        <v>3.0</v>
      </c>
      <c r="CK15" s="4">
        <v>1.0</v>
      </c>
      <c r="CL15" s="4">
        <v>2.0</v>
      </c>
      <c r="CM15" s="4">
        <v>2.0</v>
      </c>
      <c r="CN15" s="4">
        <v>2.0</v>
      </c>
      <c r="CO15" s="4">
        <v>1.0</v>
      </c>
      <c r="CP15" s="4">
        <v>2.0</v>
      </c>
      <c r="CQ15" s="4">
        <v>2.0</v>
      </c>
      <c r="CR15" s="4">
        <v>2.0</v>
      </c>
      <c r="CS15" s="4">
        <v>1.0</v>
      </c>
      <c r="CT15" s="4">
        <v>2.0</v>
      </c>
      <c r="CU15" s="4">
        <v>2.0</v>
      </c>
      <c r="CV15" s="4">
        <v>1.0</v>
      </c>
      <c r="CW15" s="4">
        <v>2.0</v>
      </c>
      <c r="CX15" s="4">
        <v>2.0</v>
      </c>
      <c r="CY15" s="4">
        <v>1.0</v>
      </c>
      <c r="CZ15" s="4">
        <v>2.0</v>
      </c>
      <c r="DA15" s="4">
        <v>1.0</v>
      </c>
      <c r="DB15" s="4">
        <v>1.0</v>
      </c>
      <c r="DC15" s="4">
        <v>2.0</v>
      </c>
      <c r="DD15" s="4">
        <v>2.0</v>
      </c>
      <c r="DE15" s="4">
        <v>1.0</v>
      </c>
      <c r="DF15" s="4">
        <v>1.0</v>
      </c>
      <c r="DG15" s="4">
        <v>1.0</v>
      </c>
      <c r="DH15" s="4">
        <v>2.0</v>
      </c>
      <c r="DI15" s="4">
        <v>2.0</v>
      </c>
      <c r="DJ15" s="4">
        <v>1.0</v>
      </c>
      <c r="DK15" s="4">
        <v>1.0</v>
      </c>
      <c r="DL15" s="4">
        <v>2.0</v>
      </c>
      <c r="DM15" s="4">
        <v>2.0</v>
      </c>
      <c r="DN15" s="4">
        <v>2.0</v>
      </c>
      <c r="DO15" s="4">
        <v>2.0</v>
      </c>
      <c r="DP15" s="4">
        <v>1.0</v>
      </c>
      <c r="DQ15" s="4">
        <v>2.0</v>
      </c>
      <c r="DR15" s="4">
        <v>2.0</v>
      </c>
      <c r="DS15" s="4">
        <v>2.0</v>
      </c>
      <c r="DT15" s="4">
        <v>2.0</v>
      </c>
      <c r="DU15" s="4">
        <v>2.0</v>
      </c>
      <c r="DV15" s="4">
        <v>1.0</v>
      </c>
      <c r="DW15" s="4">
        <v>1.0</v>
      </c>
    </row>
    <row r="16" hidden="1">
      <c r="A16" s="3" t="s">
        <v>6</v>
      </c>
      <c r="B16" s="4" t="s">
        <v>22</v>
      </c>
      <c r="C16" s="4">
        <v>1.0</v>
      </c>
      <c r="D16" s="4">
        <v>2.0</v>
      </c>
      <c r="E16" s="4">
        <v>1.0</v>
      </c>
      <c r="F16" s="4">
        <v>2.0</v>
      </c>
      <c r="G16" s="4">
        <v>2.0</v>
      </c>
      <c r="H16" s="4">
        <v>2.0</v>
      </c>
      <c r="I16" s="4">
        <v>1.0</v>
      </c>
      <c r="J16" s="4">
        <v>2.0</v>
      </c>
      <c r="K16" s="4">
        <v>1.0</v>
      </c>
      <c r="L16" s="4">
        <v>1.0</v>
      </c>
      <c r="M16" s="4">
        <v>2.0</v>
      </c>
      <c r="N16" s="4">
        <v>1.0</v>
      </c>
      <c r="O16" s="4">
        <v>2.0</v>
      </c>
      <c r="P16" s="4">
        <v>2.0</v>
      </c>
      <c r="Q16" s="4">
        <v>2.0</v>
      </c>
      <c r="R16" s="4">
        <v>2.0</v>
      </c>
      <c r="S16" s="4">
        <v>1.0</v>
      </c>
      <c r="T16" s="4">
        <v>2.0</v>
      </c>
      <c r="U16" s="4">
        <v>1.0</v>
      </c>
      <c r="V16" s="4">
        <v>2.0</v>
      </c>
      <c r="W16" s="4">
        <v>2.0</v>
      </c>
      <c r="X16" s="4"/>
      <c r="Y16" s="4">
        <v>1.0</v>
      </c>
      <c r="Z16" s="4">
        <v>1.0</v>
      </c>
      <c r="AA16" s="4">
        <v>2.0</v>
      </c>
      <c r="AB16" s="4">
        <v>1.0</v>
      </c>
      <c r="AC16" s="4">
        <v>1.0</v>
      </c>
      <c r="AD16" s="4">
        <v>2.0</v>
      </c>
      <c r="AE16" s="4">
        <v>1.0</v>
      </c>
      <c r="AF16" s="4">
        <v>2.0</v>
      </c>
      <c r="AG16" s="4">
        <v>1.0</v>
      </c>
      <c r="AH16" s="4">
        <v>2.0</v>
      </c>
      <c r="AI16" s="4">
        <v>2.0</v>
      </c>
      <c r="AJ16" s="4">
        <v>1.0</v>
      </c>
      <c r="AK16" s="4">
        <v>1.0</v>
      </c>
      <c r="AL16" s="4">
        <v>1.0</v>
      </c>
      <c r="AM16" s="4">
        <v>2.0</v>
      </c>
      <c r="AN16" s="4">
        <v>2.0</v>
      </c>
      <c r="AO16" s="4">
        <v>1.0</v>
      </c>
      <c r="AP16" s="4">
        <v>2.0</v>
      </c>
      <c r="AQ16" s="4">
        <v>2.0</v>
      </c>
      <c r="AR16" s="4">
        <v>1.0</v>
      </c>
      <c r="AS16" s="4">
        <v>2.0</v>
      </c>
      <c r="AT16" s="4">
        <v>1.0</v>
      </c>
      <c r="AU16" s="4">
        <v>1.0</v>
      </c>
      <c r="AV16" s="4">
        <v>1.0</v>
      </c>
      <c r="AW16" s="4">
        <v>2.0</v>
      </c>
      <c r="AX16" s="4">
        <v>1.0</v>
      </c>
      <c r="AY16" s="4">
        <v>2.0</v>
      </c>
      <c r="AZ16" s="4">
        <v>1.0</v>
      </c>
      <c r="BA16" s="4">
        <v>1.0</v>
      </c>
      <c r="BB16" s="4">
        <v>1.0</v>
      </c>
      <c r="BC16" s="4">
        <v>1.0</v>
      </c>
      <c r="BD16" s="4">
        <v>2.0</v>
      </c>
      <c r="BE16" s="4">
        <v>1.0</v>
      </c>
      <c r="BF16" s="4">
        <v>2.0</v>
      </c>
      <c r="BG16" s="4">
        <v>1.0</v>
      </c>
      <c r="BH16" s="4">
        <v>1.0</v>
      </c>
      <c r="BI16" s="4">
        <v>2.0</v>
      </c>
      <c r="BJ16" s="4">
        <v>2.0</v>
      </c>
      <c r="BK16" s="4">
        <v>2.0</v>
      </c>
      <c r="BL16" s="4">
        <v>1.0</v>
      </c>
      <c r="BM16" s="4">
        <v>1.0</v>
      </c>
      <c r="BN16" s="4"/>
      <c r="BO16" s="4">
        <v>1.0</v>
      </c>
      <c r="BP16" s="4">
        <v>1.0</v>
      </c>
      <c r="BQ16" s="4">
        <v>2.0</v>
      </c>
      <c r="BR16" s="4">
        <v>2.0</v>
      </c>
      <c r="BS16" s="4">
        <v>2.0</v>
      </c>
      <c r="BT16" s="4">
        <v>2.0</v>
      </c>
      <c r="BU16" s="4">
        <v>1.0</v>
      </c>
      <c r="BV16" s="4">
        <v>1.0</v>
      </c>
      <c r="BW16" s="4">
        <v>2.0</v>
      </c>
      <c r="BX16" s="4">
        <v>2.0</v>
      </c>
      <c r="BY16" s="4">
        <v>2.0</v>
      </c>
      <c r="BZ16" s="4">
        <v>1.0</v>
      </c>
      <c r="CA16" s="4">
        <v>2.0</v>
      </c>
      <c r="CB16" s="4">
        <v>2.0</v>
      </c>
      <c r="CC16" s="4">
        <v>1.0</v>
      </c>
      <c r="CD16" s="4">
        <v>2.0</v>
      </c>
      <c r="CE16" s="4">
        <v>2.0</v>
      </c>
      <c r="CF16" s="4">
        <v>2.0</v>
      </c>
      <c r="CG16" s="4">
        <v>2.0</v>
      </c>
      <c r="CH16" s="4">
        <v>1.0</v>
      </c>
      <c r="CI16" s="4">
        <v>2.0</v>
      </c>
      <c r="CJ16" s="4">
        <v>2.0</v>
      </c>
      <c r="CK16" s="4">
        <v>2.0</v>
      </c>
      <c r="CL16" s="4">
        <v>2.0</v>
      </c>
      <c r="CM16" s="4">
        <v>2.0</v>
      </c>
      <c r="CN16" s="4">
        <v>1.0</v>
      </c>
      <c r="CO16" s="4">
        <v>2.0</v>
      </c>
      <c r="CP16" s="4">
        <v>2.0</v>
      </c>
      <c r="CQ16" s="4">
        <v>2.0</v>
      </c>
      <c r="CR16" s="4">
        <v>2.0</v>
      </c>
      <c r="CS16" s="4">
        <v>2.0</v>
      </c>
      <c r="CT16" s="4">
        <v>2.0</v>
      </c>
      <c r="CU16" s="4">
        <v>2.0</v>
      </c>
      <c r="CV16" s="4">
        <v>2.0</v>
      </c>
      <c r="CW16" s="4">
        <v>2.0</v>
      </c>
      <c r="CX16" s="4">
        <v>1.0</v>
      </c>
      <c r="CY16" s="4">
        <v>1.0</v>
      </c>
      <c r="CZ16" s="4">
        <v>2.0</v>
      </c>
      <c r="DA16" s="4">
        <v>2.0</v>
      </c>
      <c r="DB16" s="4">
        <v>1.0</v>
      </c>
      <c r="DC16" s="4">
        <v>2.0</v>
      </c>
      <c r="DD16" s="4">
        <v>2.0</v>
      </c>
      <c r="DE16" s="4">
        <v>1.0</v>
      </c>
      <c r="DF16" s="4">
        <v>1.0</v>
      </c>
      <c r="DG16" s="4">
        <v>2.0</v>
      </c>
      <c r="DH16" s="4">
        <v>2.0</v>
      </c>
      <c r="DI16" s="4">
        <v>1.0</v>
      </c>
      <c r="DJ16" s="4">
        <v>2.0</v>
      </c>
      <c r="DK16" s="4">
        <v>1.0</v>
      </c>
      <c r="DL16" s="4">
        <v>2.0</v>
      </c>
      <c r="DM16" s="4">
        <v>2.0</v>
      </c>
      <c r="DN16" s="4">
        <v>2.0</v>
      </c>
      <c r="DO16" s="4">
        <v>1.0</v>
      </c>
      <c r="DP16" s="4">
        <v>1.0</v>
      </c>
      <c r="DQ16" s="4">
        <v>1.0</v>
      </c>
      <c r="DR16" s="4">
        <v>1.0</v>
      </c>
      <c r="DS16" s="4">
        <v>2.0</v>
      </c>
      <c r="DT16" s="4">
        <v>1.0</v>
      </c>
      <c r="DU16" s="4">
        <v>1.0</v>
      </c>
      <c r="DV16" s="4">
        <v>2.0</v>
      </c>
      <c r="DW16" s="4">
        <v>1.0</v>
      </c>
    </row>
    <row r="17" hidden="1">
      <c r="A17" s="3" t="s">
        <v>14</v>
      </c>
      <c r="B17" s="5" t="s">
        <v>23</v>
      </c>
      <c r="C17" s="5" t="s">
        <v>76</v>
      </c>
      <c r="D17" s="5" t="s">
        <v>88</v>
      </c>
      <c r="E17" s="5" t="s">
        <v>100</v>
      </c>
      <c r="F17" s="5" t="s">
        <v>110</v>
      </c>
      <c r="G17" s="5" t="s">
        <v>122</v>
      </c>
      <c r="H17" s="5" t="s">
        <v>133</v>
      </c>
      <c r="I17" s="5" t="s">
        <v>145</v>
      </c>
      <c r="J17" s="5" t="s">
        <v>157</v>
      </c>
      <c r="K17" s="5" t="s">
        <v>166</v>
      </c>
      <c r="L17" s="5" t="s">
        <v>177</v>
      </c>
      <c r="M17" s="5" t="s">
        <v>187</v>
      </c>
      <c r="N17" s="5" t="s">
        <v>198</v>
      </c>
      <c r="O17" s="5" t="s">
        <v>209</v>
      </c>
      <c r="P17" s="5" t="s">
        <v>221</v>
      </c>
      <c r="Q17" s="5" t="s">
        <v>231</v>
      </c>
      <c r="R17" s="5" t="s">
        <v>241</v>
      </c>
      <c r="S17" s="5" t="s">
        <v>251</v>
      </c>
      <c r="T17" s="5" t="s">
        <v>262</v>
      </c>
      <c r="U17" s="5" t="s">
        <v>273</v>
      </c>
      <c r="V17" s="5" t="s">
        <v>284</v>
      </c>
      <c r="W17" s="5" t="s">
        <v>294</v>
      </c>
      <c r="X17" s="5" t="s">
        <v>305</v>
      </c>
      <c r="Y17" s="5" t="s">
        <v>317</v>
      </c>
      <c r="Z17" s="5" t="s">
        <v>327</v>
      </c>
      <c r="AA17" s="5" t="s">
        <v>339</v>
      </c>
      <c r="AB17" s="5" t="s">
        <v>347</v>
      </c>
      <c r="AC17" s="5" t="s">
        <v>359</v>
      </c>
      <c r="AD17" s="5" t="s">
        <v>368</v>
      </c>
      <c r="AE17" s="5" t="s">
        <v>378</v>
      </c>
      <c r="AF17" s="5" t="s">
        <v>389</v>
      </c>
      <c r="AG17" s="5" t="s">
        <v>400</v>
      </c>
      <c r="AH17" s="5" t="s">
        <v>241</v>
      </c>
      <c r="AI17" s="5" t="s">
        <v>418</v>
      </c>
      <c r="AJ17" s="5" t="s">
        <v>428</v>
      </c>
      <c r="AK17" s="5" t="s">
        <v>437</v>
      </c>
      <c r="AL17" s="5" t="s">
        <v>448</v>
      </c>
      <c r="AM17" s="5" t="s">
        <v>457</v>
      </c>
      <c r="AN17" s="5" t="s">
        <v>467</v>
      </c>
      <c r="AO17" s="5" t="s">
        <v>475</v>
      </c>
      <c r="AP17" s="5" t="s">
        <v>484</v>
      </c>
      <c r="AQ17" s="5" t="s">
        <v>494</v>
      </c>
      <c r="AR17" s="5" t="s">
        <v>505</v>
      </c>
      <c r="AS17" s="5" t="s">
        <v>515</v>
      </c>
      <c r="AT17" s="5" t="s">
        <v>525</v>
      </c>
      <c r="AU17" s="5" t="s">
        <v>536</v>
      </c>
      <c r="AV17" s="5" t="s">
        <v>547</v>
      </c>
      <c r="AW17" s="5" t="s">
        <v>557</v>
      </c>
      <c r="AX17" s="5" t="s">
        <v>567</v>
      </c>
      <c r="AY17" s="5" t="s">
        <v>577</v>
      </c>
      <c r="AZ17" s="5" t="s">
        <v>586</v>
      </c>
      <c r="BA17" s="5" t="s">
        <v>595</v>
      </c>
      <c r="BB17" s="5" t="s">
        <v>604</v>
      </c>
      <c r="BC17" s="5" t="s">
        <v>613</v>
      </c>
      <c r="BD17" s="5" t="s">
        <v>621</v>
      </c>
      <c r="BE17" s="5" t="s">
        <v>632</v>
      </c>
      <c r="BF17" s="5" t="s">
        <v>640</v>
      </c>
      <c r="BG17" s="5" t="s">
        <v>650</v>
      </c>
      <c r="BH17" s="5" t="s">
        <v>659</v>
      </c>
      <c r="BI17" s="5" t="s">
        <v>670</v>
      </c>
      <c r="BJ17" s="5" t="s">
        <v>679</v>
      </c>
      <c r="BK17" s="5" t="s">
        <v>689</v>
      </c>
      <c r="BL17" s="5" t="s">
        <v>700</v>
      </c>
      <c r="BM17" s="5" t="s">
        <v>709</v>
      </c>
      <c r="BN17" s="5" t="s">
        <v>621</v>
      </c>
      <c r="BO17" s="5" t="s">
        <v>729</v>
      </c>
      <c r="BP17" s="5" t="s">
        <v>738</v>
      </c>
      <c r="BQ17" s="5" t="s">
        <v>746</v>
      </c>
      <c r="BR17" s="5" t="s">
        <v>753</v>
      </c>
      <c r="BS17" s="5" t="s">
        <v>765</v>
      </c>
      <c r="BT17" s="5" t="s">
        <v>774</v>
      </c>
      <c r="BU17" s="5" t="s">
        <v>783</v>
      </c>
      <c r="BV17" s="5" t="s">
        <v>794</v>
      </c>
      <c r="BW17" s="5" t="s">
        <v>803</v>
      </c>
      <c r="BX17" s="5" t="s">
        <v>812</v>
      </c>
      <c r="BY17" s="5" t="s">
        <v>621</v>
      </c>
      <c r="BZ17" s="5" t="s">
        <v>824</v>
      </c>
      <c r="CA17" s="5" t="s">
        <v>835</v>
      </c>
      <c r="CB17" s="5" t="s">
        <v>846</v>
      </c>
      <c r="CC17" s="5" t="s">
        <v>854</v>
      </c>
      <c r="CD17" s="5" t="s">
        <v>863</v>
      </c>
      <c r="CE17" s="5" t="s">
        <v>873</v>
      </c>
      <c r="CF17" s="5" t="s">
        <v>881</v>
      </c>
      <c r="CG17" s="5" t="s">
        <v>889</v>
      </c>
      <c r="CH17" s="5" t="s">
        <v>899</v>
      </c>
      <c r="CI17" s="5" t="s">
        <v>911</v>
      </c>
      <c r="CJ17" s="5" t="s">
        <v>923</v>
      </c>
      <c r="CK17" s="5" t="s">
        <v>930</v>
      </c>
      <c r="CL17" s="5" t="s">
        <v>942</v>
      </c>
      <c r="CM17" s="5" t="s">
        <v>950</v>
      </c>
      <c r="CN17" s="5" t="s">
        <v>960</v>
      </c>
      <c r="CO17" s="5" t="s">
        <v>970</v>
      </c>
      <c r="CP17" s="5" t="s">
        <v>979</v>
      </c>
      <c r="CQ17" s="5" t="s">
        <v>987</v>
      </c>
      <c r="CR17" s="5" t="s">
        <v>997</v>
      </c>
      <c r="CS17" s="5" t="s">
        <v>1007</v>
      </c>
      <c r="CT17" s="5" t="s">
        <v>1018</v>
      </c>
      <c r="CU17" s="5" t="s">
        <v>1027</v>
      </c>
      <c r="CV17" s="5" t="s">
        <v>1036</v>
      </c>
      <c r="CW17" s="5" t="s">
        <v>1044</v>
      </c>
      <c r="CX17" s="5" t="s">
        <v>1052</v>
      </c>
      <c r="CY17" s="5" t="s">
        <v>1061</v>
      </c>
      <c r="CZ17" s="5" t="s">
        <v>1072</v>
      </c>
      <c r="DA17" s="5" t="s">
        <v>1081</v>
      </c>
      <c r="DB17" s="5" t="s">
        <v>1088</v>
      </c>
      <c r="DC17" s="5" t="s">
        <v>1099</v>
      </c>
      <c r="DD17" s="5" t="s">
        <v>1109</v>
      </c>
      <c r="DE17" s="5" t="s">
        <v>1119</v>
      </c>
      <c r="DF17" s="5" t="s">
        <v>1129</v>
      </c>
      <c r="DG17" s="5" t="s">
        <v>1140</v>
      </c>
      <c r="DH17" s="5" t="s">
        <v>1149</v>
      </c>
      <c r="DI17" s="5" t="s">
        <v>1158</v>
      </c>
      <c r="DJ17" s="5" t="s">
        <v>1164</v>
      </c>
      <c r="DK17" s="5" t="s">
        <v>1171</v>
      </c>
      <c r="DL17" s="5" t="s">
        <v>1180</v>
      </c>
      <c r="DM17" s="5" t="s">
        <v>1187</v>
      </c>
      <c r="DN17" s="5" t="s">
        <v>1199</v>
      </c>
      <c r="DO17" s="5" t="s">
        <v>1209</v>
      </c>
      <c r="DP17" s="5" t="s">
        <v>1219</v>
      </c>
      <c r="DQ17" s="5" t="s">
        <v>1230</v>
      </c>
      <c r="DR17" s="5" t="s">
        <v>1240</v>
      </c>
      <c r="DS17" s="5" t="s">
        <v>1248</v>
      </c>
      <c r="DT17" s="5" t="s">
        <v>1256</v>
      </c>
      <c r="DU17" s="5" t="s">
        <v>1266</v>
      </c>
      <c r="DV17" s="5" t="s">
        <v>1276</v>
      </c>
      <c r="DW17" s="5" t="s">
        <v>1285</v>
      </c>
    </row>
    <row r="18" hidden="1">
      <c r="A18" s="3" t="s">
        <v>17</v>
      </c>
      <c r="B18" s="4" t="s">
        <v>24</v>
      </c>
      <c r="C18" s="4">
        <v>1.0</v>
      </c>
      <c r="D18" s="4">
        <v>1.0</v>
      </c>
      <c r="E18" s="4">
        <v>1.0</v>
      </c>
      <c r="F18" s="4">
        <v>1.0</v>
      </c>
      <c r="G18" s="4">
        <v>3.0</v>
      </c>
      <c r="H18" s="4">
        <v>1.0</v>
      </c>
      <c r="I18" s="4">
        <v>2.0</v>
      </c>
      <c r="J18" s="4">
        <v>2.0</v>
      </c>
      <c r="K18" s="4">
        <v>2.0</v>
      </c>
      <c r="L18" s="4">
        <v>1.0</v>
      </c>
      <c r="M18" s="4">
        <v>3.0</v>
      </c>
      <c r="N18" s="4">
        <v>4.0</v>
      </c>
      <c r="O18" s="4">
        <v>2.0</v>
      </c>
      <c r="P18" s="4">
        <v>1.0</v>
      </c>
      <c r="Q18" s="4">
        <v>3.0</v>
      </c>
      <c r="R18" s="4">
        <v>3.0</v>
      </c>
      <c r="S18" s="4">
        <v>2.0</v>
      </c>
      <c r="T18" s="4">
        <v>1.0</v>
      </c>
      <c r="U18" s="4">
        <v>4.0</v>
      </c>
      <c r="V18" s="4">
        <v>3.0</v>
      </c>
      <c r="W18" s="4">
        <v>1.0</v>
      </c>
      <c r="X18" s="4">
        <v>1.0</v>
      </c>
      <c r="Y18" s="4">
        <v>1.0</v>
      </c>
      <c r="Z18" s="4">
        <v>1.0</v>
      </c>
      <c r="AA18" s="4">
        <v>1.0</v>
      </c>
      <c r="AB18" s="4">
        <v>3.0</v>
      </c>
      <c r="AC18" s="4">
        <v>1.0</v>
      </c>
      <c r="AD18" s="4">
        <v>2.0</v>
      </c>
      <c r="AE18" s="4">
        <v>1.0</v>
      </c>
      <c r="AF18" s="4">
        <v>1.0</v>
      </c>
      <c r="AG18" s="4">
        <v>1.0</v>
      </c>
      <c r="AH18" s="4">
        <v>3.0</v>
      </c>
      <c r="AI18" s="4">
        <v>1.0</v>
      </c>
      <c r="AJ18" s="4">
        <v>1.0</v>
      </c>
      <c r="AK18" s="4">
        <v>1.0</v>
      </c>
      <c r="AL18" s="4">
        <v>1.0</v>
      </c>
      <c r="AM18" s="4">
        <v>1.0</v>
      </c>
      <c r="AN18" s="4">
        <v>1.0</v>
      </c>
      <c r="AO18" s="4">
        <v>1.0</v>
      </c>
      <c r="AP18" s="4">
        <v>1.0</v>
      </c>
      <c r="AQ18" s="4">
        <v>1.0</v>
      </c>
      <c r="AR18" s="4">
        <v>1.0</v>
      </c>
      <c r="AS18" s="4">
        <v>1.0</v>
      </c>
      <c r="AT18" s="4">
        <v>2.0</v>
      </c>
      <c r="AU18" s="4">
        <v>2.0</v>
      </c>
      <c r="AV18" s="4">
        <v>2.0</v>
      </c>
      <c r="AW18" s="4">
        <v>1.0</v>
      </c>
      <c r="AX18" s="4">
        <v>1.0</v>
      </c>
      <c r="AY18" s="4">
        <v>1.0</v>
      </c>
      <c r="AZ18" s="4">
        <v>1.0</v>
      </c>
      <c r="BA18" s="4">
        <v>2.0</v>
      </c>
      <c r="BB18" s="4">
        <v>1.0</v>
      </c>
      <c r="BC18" s="4">
        <v>1.0</v>
      </c>
      <c r="BD18" s="4">
        <v>3.0</v>
      </c>
      <c r="BE18" s="4">
        <v>2.0</v>
      </c>
      <c r="BF18" s="4">
        <v>4.0</v>
      </c>
      <c r="BG18" s="4">
        <v>2.0</v>
      </c>
      <c r="BH18" s="4">
        <v>2.0</v>
      </c>
      <c r="BI18" s="4">
        <v>1.0</v>
      </c>
      <c r="BJ18" s="4">
        <v>1.0</v>
      </c>
      <c r="BK18" s="4">
        <v>3.0</v>
      </c>
      <c r="BL18" s="4">
        <v>2.0</v>
      </c>
      <c r="BM18" s="4">
        <v>2.0</v>
      </c>
      <c r="BN18" s="4">
        <v>3.0</v>
      </c>
      <c r="BO18" s="4">
        <v>1.0</v>
      </c>
      <c r="BP18" s="4">
        <v>1.0</v>
      </c>
      <c r="BQ18" s="4">
        <v>1.0</v>
      </c>
      <c r="BR18" s="4">
        <v>1.0</v>
      </c>
      <c r="BS18" s="4">
        <v>1.0</v>
      </c>
      <c r="BT18" s="4">
        <v>1.0</v>
      </c>
      <c r="BU18" s="4">
        <v>1.0</v>
      </c>
      <c r="BV18" s="4">
        <v>1.0</v>
      </c>
      <c r="BW18" s="4">
        <v>1.0</v>
      </c>
      <c r="BX18" s="4">
        <v>2.0</v>
      </c>
      <c r="BY18" s="4">
        <v>3.0</v>
      </c>
      <c r="BZ18" s="4">
        <v>1.0</v>
      </c>
      <c r="CA18" s="4">
        <v>1.0</v>
      </c>
      <c r="CB18" s="4">
        <v>2.0</v>
      </c>
      <c r="CC18" s="4">
        <v>1.0</v>
      </c>
      <c r="CD18" s="4">
        <v>1.0</v>
      </c>
      <c r="CE18" s="4">
        <v>1.0</v>
      </c>
      <c r="CF18" s="4">
        <v>1.0</v>
      </c>
      <c r="CG18" s="4">
        <v>1.0</v>
      </c>
      <c r="CH18" s="4">
        <v>1.0</v>
      </c>
      <c r="CI18" s="4">
        <v>2.0</v>
      </c>
      <c r="CJ18" s="4">
        <v>1.0</v>
      </c>
      <c r="CK18" s="4">
        <v>2.0</v>
      </c>
      <c r="CL18" s="4">
        <v>1.0</v>
      </c>
      <c r="CM18" s="4">
        <v>2.0</v>
      </c>
      <c r="CN18" s="4">
        <v>2.0</v>
      </c>
      <c r="CO18" s="4">
        <v>2.0</v>
      </c>
      <c r="CP18" s="4">
        <v>1.0</v>
      </c>
      <c r="CQ18" s="4">
        <v>2.0</v>
      </c>
      <c r="CR18" s="4">
        <v>1.0</v>
      </c>
      <c r="CS18" s="4">
        <v>1.0</v>
      </c>
      <c r="CT18" s="4">
        <v>1.0</v>
      </c>
      <c r="CU18" s="4">
        <v>2.0</v>
      </c>
      <c r="CV18" s="4">
        <v>2.0</v>
      </c>
      <c r="CW18" s="4">
        <v>2.0</v>
      </c>
      <c r="CX18" s="4">
        <v>2.0</v>
      </c>
      <c r="CY18" s="4">
        <v>1.0</v>
      </c>
      <c r="CZ18" s="4">
        <v>1.0</v>
      </c>
      <c r="DA18" s="4">
        <v>2.0</v>
      </c>
      <c r="DB18" s="4">
        <v>1.0</v>
      </c>
      <c r="DC18" s="4">
        <v>1.0</v>
      </c>
      <c r="DD18" s="4">
        <v>1.0</v>
      </c>
      <c r="DE18" s="4">
        <v>2.0</v>
      </c>
      <c r="DF18" s="4">
        <v>1.0</v>
      </c>
      <c r="DG18" s="4">
        <v>1.0</v>
      </c>
      <c r="DH18" s="4">
        <v>2.0</v>
      </c>
      <c r="DI18" s="4">
        <v>1.0</v>
      </c>
      <c r="DJ18" s="4">
        <v>2.0</v>
      </c>
      <c r="DK18" s="4">
        <v>2.0</v>
      </c>
      <c r="DL18" s="4">
        <v>1.0</v>
      </c>
      <c r="DM18" s="4">
        <v>1.0</v>
      </c>
      <c r="DN18" s="4">
        <v>1.0</v>
      </c>
      <c r="DO18" s="4">
        <v>1.0</v>
      </c>
      <c r="DP18" s="4">
        <v>2.0</v>
      </c>
      <c r="DQ18" s="4">
        <v>2.0</v>
      </c>
      <c r="DR18" s="4">
        <v>2.0</v>
      </c>
      <c r="DS18" s="4">
        <v>1.0</v>
      </c>
      <c r="DT18" s="4">
        <v>1.0</v>
      </c>
      <c r="DU18" s="4">
        <v>1.0</v>
      </c>
      <c r="DV18" s="4">
        <v>1.0</v>
      </c>
      <c r="DW18" s="4">
        <v>2.0</v>
      </c>
    </row>
    <row r="19" hidden="1">
      <c r="A19" s="3" t="s">
        <v>17</v>
      </c>
      <c r="B19" s="4" t="s">
        <v>25</v>
      </c>
      <c r="C19" s="4">
        <v>1.0</v>
      </c>
      <c r="D19" s="4">
        <v>2.0</v>
      </c>
      <c r="E19" s="4">
        <v>3.0</v>
      </c>
      <c r="F19" s="4">
        <v>3.0</v>
      </c>
      <c r="G19" s="4">
        <v>4.0</v>
      </c>
      <c r="H19" s="4">
        <v>3.0</v>
      </c>
      <c r="I19" s="4">
        <v>5.0</v>
      </c>
      <c r="J19" s="4">
        <v>5.0</v>
      </c>
      <c r="K19" s="4">
        <v>8.0</v>
      </c>
      <c r="L19" s="4">
        <v>3.0</v>
      </c>
      <c r="M19" s="4">
        <v>4.0</v>
      </c>
      <c r="N19" s="4">
        <v>5.0</v>
      </c>
      <c r="O19" s="4">
        <v>5.0</v>
      </c>
      <c r="P19" s="4">
        <v>3.0</v>
      </c>
      <c r="Q19" s="4">
        <v>4.0</v>
      </c>
      <c r="R19" s="4">
        <v>4.0</v>
      </c>
      <c r="S19" s="4">
        <v>5.0</v>
      </c>
      <c r="T19" s="4">
        <v>2.0</v>
      </c>
      <c r="U19" s="4">
        <v>6.0</v>
      </c>
      <c r="V19" s="4">
        <v>4.0</v>
      </c>
      <c r="W19" s="4">
        <v>3.0</v>
      </c>
      <c r="X19" s="4">
        <v>8.0</v>
      </c>
      <c r="Y19" s="4">
        <v>3.0</v>
      </c>
      <c r="Z19" s="4">
        <v>7.0</v>
      </c>
      <c r="AA19" s="4">
        <v>2.0</v>
      </c>
      <c r="AB19" s="4">
        <v>4.0</v>
      </c>
      <c r="AC19" s="4">
        <v>3.0</v>
      </c>
      <c r="AD19" s="4">
        <v>5.0</v>
      </c>
      <c r="AE19" s="4">
        <v>3.0</v>
      </c>
      <c r="AF19" s="4">
        <v>3.0</v>
      </c>
      <c r="AG19" s="4">
        <v>7.0</v>
      </c>
      <c r="AH19" s="4">
        <v>4.0</v>
      </c>
      <c r="AI19" s="4">
        <v>3.0</v>
      </c>
      <c r="AJ19" s="4">
        <v>3.0</v>
      </c>
      <c r="AK19" s="4">
        <v>3.0</v>
      </c>
      <c r="AL19" s="4">
        <v>3.0</v>
      </c>
      <c r="AM19" s="4">
        <v>8.0</v>
      </c>
      <c r="AN19" s="4">
        <v>3.0</v>
      </c>
      <c r="AO19" s="4">
        <v>2.0</v>
      </c>
      <c r="AP19" s="4">
        <v>2.0</v>
      </c>
      <c r="AQ19" s="4">
        <v>9.0</v>
      </c>
      <c r="AR19" s="4">
        <v>3.0</v>
      </c>
      <c r="AS19" s="4">
        <v>3.0</v>
      </c>
      <c r="AT19" s="4">
        <v>5.0</v>
      </c>
      <c r="AU19" s="4">
        <v>4.0</v>
      </c>
      <c r="AV19" s="4">
        <v>5.0</v>
      </c>
      <c r="AW19" s="4">
        <v>2.0</v>
      </c>
      <c r="AX19" s="4">
        <v>3.0</v>
      </c>
      <c r="AY19" s="4">
        <v>3.0</v>
      </c>
      <c r="AZ19" s="4">
        <v>3.0</v>
      </c>
      <c r="BA19" s="4">
        <v>5.0</v>
      </c>
      <c r="BB19" s="4">
        <v>3.0</v>
      </c>
      <c r="BC19" s="4">
        <v>3.0</v>
      </c>
      <c r="BD19" s="4">
        <v>4.0</v>
      </c>
      <c r="BE19" s="4">
        <v>5.0</v>
      </c>
      <c r="BF19" s="4">
        <v>10.0</v>
      </c>
      <c r="BG19" s="4">
        <v>5.0</v>
      </c>
      <c r="BH19" s="4">
        <v>5.0</v>
      </c>
      <c r="BI19" s="4">
        <v>11.0</v>
      </c>
      <c r="BJ19" s="4">
        <v>11.0</v>
      </c>
      <c r="BK19" s="4">
        <v>4.0</v>
      </c>
      <c r="BL19" s="4">
        <v>5.0</v>
      </c>
      <c r="BM19" s="4">
        <v>5.0</v>
      </c>
      <c r="BN19" s="4">
        <v>4.0</v>
      </c>
      <c r="BO19" s="4">
        <v>3.0</v>
      </c>
      <c r="BP19" s="4">
        <v>11.0</v>
      </c>
      <c r="BQ19" s="4">
        <v>3.0</v>
      </c>
      <c r="BR19" s="4">
        <v>3.0</v>
      </c>
      <c r="BS19" s="4">
        <v>3.0</v>
      </c>
      <c r="BT19" s="4">
        <v>3.0</v>
      </c>
      <c r="BU19" s="4">
        <v>8.0</v>
      </c>
      <c r="BV19" s="4">
        <v>11.0</v>
      </c>
      <c r="BW19" s="4">
        <v>3.0</v>
      </c>
      <c r="BX19" s="4">
        <v>12.0</v>
      </c>
      <c r="BY19" s="4">
        <v>4.0</v>
      </c>
      <c r="BZ19" s="4">
        <v>3.0</v>
      </c>
      <c r="CA19" s="4">
        <v>3.0</v>
      </c>
      <c r="CB19" s="4">
        <v>13.0</v>
      </c>
      <c r="CC19" s="4">
        <v>2.0</v>
      </c>
      <c r="CD19" s="4">
        <v>7.0</v>
      </c>
      <c r="CE19" s="4">
        <v>3.0</v>
      </c>
      <c r="CF19" s="4">
        <v>3.0</v>
      </c>
      <c r="CG19" s="4">
        <v>3.0</v>
      </c>
      <c r="CH19" s="4">
        <v>2.0</v>
      </c>
      <c r="CI19" s="4">
        <v>5.0</v>
      </c>
      <c r="CJ19" s="4">
        <v>2.0</v>
      </c>
      <c r="CK19" s="4">
        <v>5.0</v>
      </c>
      <c r="CL19" s="4">
        <v>3.0</v>
      </c>
      <c r="CM19" s="4">
        <v>5.0</v>
      </c>
      <c r="CN19" s="4">
        <v>5.0</v>
      </c>
      <c r="CO19" s="4">
        <v>5.0</v>
      </c>
      <c r="CP19" s="4">
        <v>3.0</v>
      </c>
      <c r="CQ19" s="4">
        <v>5.0</v>
      </c>
      <c r="CR19" s="4">
        <v>2.0</v>
      </c>
      <c r="CS19" s="4">
        <v>3.0</v>
      </c>
      <c r="CT19" s="4">
        <v>2.0</v>
      </c>
      <c r="CU19" s="4">
        <v>5.0</v>
      </c>
      <c r="CV19" s="4">
        <v>5.0</v>
      </c>
      <c r="CW19" s="4">
        <v>5.0</v>
      </c>
      <c r="CX19" s="4">
        <v>5.0</v>
      </c>
      <c r="CY19" s="4">
        <v>3.0</v>
      </c>
      <c r="CZ19" s="4">
        <v>11.0</v>
      </c>
      <c r="DA19" s="4">
        <v>5.0</v>
      </c>
      <c r="DB19" s="4">
        <v>3.0</v>
      </c>
      <c r="DC19" s="4">
        <v>2.0</v>
      </c>
      <c r="DD19" s="4">
        <v>10.0</v>
      </c>
      <c r="DE19" s="4">
        <v>12.0</v>
      </c>
      <c r="DF19" s="4">
        <v>2.0</v>
      </c>
      <c r="DG19" s="4">
        <v>2.0</v>
      </c>
      <c r="DH19" s="4">
        <v>5.0</v>
      </c>
      <c r="DI19" s="4">
        <v>3.0</v>
      </c>
      <c r="DJ19" s="4">
        <v>5.0</v>
      </c>
      <c r="DK19" s="4">
        <v>5.0</v>
      </c>
      <c r="DL19" s="4">
        <v>2.0</v>
      </c>
      <c r="DM19" s="4">
        <v>10.0</v>
      </c>
      <c r="DN19" s="4">
        <v>3.0</v>
      </c>
      <c r="DO19" s="4">
        <v>3.0</v>
      </c>
      <c r="DP19" s="4">
        <v>5.0</v>
      </c>
      <c r="DQ19" s="4">
        <v>5.0</v>
      </c>
      <c r="DR19" s="4">
        <v>5.0</v>
      </c>
      <c r="DS19" s="4">
        <v>3.0</v>
      </c>
      <c r="DT19" s="4">
        <v>3.0</v>
      </c>
      <c r="DU19" s="4">
        <v>3.0</v>
      </c>
      <c r="DV19" s="4">
        <v>8.0</v>
      </c>
      <c r="DW19" s="4">
        <v>5.0</v>
      </c>
    </row>
    <row r="20" hidden="1">
      <c r="A20" s="3" t="s">
        <v>17</v>
      </c>
      <c r="B20" s="4" t="s">
        <v>26</v>
      </c>
      <c r="C20" s="4">
        <v>3.0</v>
      </c>
      <c r="D20" s="4">
        <v>2.0</v>
      </c>
      <c r="E20" s="4">
        <v>2.0</v>
      </c>
      <c r="F20" s="4">
        <v>2.0</v>
      </c>
      <c r="G20" s="4">
        <v>2.0</v>
      </c>
      <c r="H20" s="4">
        <v>1.0</v>
      </c>
      <c r="I20" s="4">
        <v>2.0</v>
      </c>
      <c r="J20" s="4">
        <v>2.0</v>
      </c>
      <c r="K20" s="4">
        <v>5.0</v>
      </c>
      <c r="L20" s="4">
        <v>3.0</v>
      </c>
      <c r="M20" s="4">
        <v>2.0</v>
      </c>
      <c r="N20" s="4">
        <v>1.0</v>
      </c>
      <c r="O20" s="4">
        <v>1.0</v>
      </c>
      <c r="P20" s="4">
        <v>4.0</v>
      </c>
      <c r="Q20" s="4">
        <v>2.0</v>
      </c>
      <c r="R20" s="4">
        <v>4.0</v>
      </c>
      <c r="S20" s="4">
        <v>1.0</v>
      </c>
      <c r="T20" s="4">
        <v>2.0</v>
      </c>
      <c r="U20" s="4">
        <v>3.0</v>
      </c>
      <c r="V20" s="4">
        <v>2.0</v>
      </c>
      <c r="W20" s="4">
        <v>4.0</v>
      </c>
      <c r="X20" s="4">
        <v>1.0</v>
      </c>
      <c r="Y20" s="4">
        <v>1.0</v>
      </c>
      <c r="Z20" s="4">
        <v>2.0</v>
      </c>
      <c r="AA20" s="4">
        <v>4.0</v>
      </c>
      <c r="AB20" s="4">
        <v>2.0</v>
      </c>
      <c r="AC20" s="4">
        <v>2.0</v>
      </c>
      <c r="AD20" s="4">
        <v>2.0</v>
      </c>
      <c r="AE20" s="4">
        <v>2.0</v>
      </c>
      <c r="AF20" s="4">
        <v>5.0</v>
      </c>
      <c r="AG20" s="4">
        <v>3.0</v>
      </c>
      <c r="AH20" s="4">
        <v>2.0</v>
      </c>
      <c r="AI20" s="4">
        <v>3.0</v>
      </c>
      <c r="AJ20" s="4">
        <v>2.0</v>
      </c>
      <c r="AK20" s="4">
        <v>3.0</v>
      </c>
      <c r="AL20" s="4">
        <v>2.0</v>
      </c>
      <c r="AM20" s="4">
        <v>4.0</v>
      </c>
      <c r="AN20" s="4">
        <v>2.0</v>
      </c>
      <c r="AO20" s="4">
        <v>2.0</v>
      </c>
      <c r="AP20" s="4">
        <v>5.0</v>
      </c>
      <c r="AQ20" s="4">
        <v>2.0</v>
      </c>
      <c r="AR20" s="4">
        <v>4.0</v>
      </c>
      <c r="AS20" s="4">
        <v>2.0</v>
      </c>
      <c r="AT20" s="4">
        <v>1.0</v>
      </c>
      <c r="AU20" s="4">
        <v>2.0</v>
      </c>
      <c r="AV20" s="4">
        <v>2.0</v>
      </c>
      <c r="AW20" s="4">
        <v>2.0</v>
      </c>
      <c r="AX20" s="4">
        <v>2.0</v>
      </c>
      <c r="AY20" s="4">
        <v>2.0</v>
      </c>
      <c r="AZ20" s="4">
        <v>2.0</v>
      </c>
      <c r="BA20" s="4">
        <v>2.0</v>
      </c>
      <c r="BB20" s="4">
        <v>3.0</v>
      </c>
      <c r="BC20" s="4">
        <v>5.0</v>
      </c>
      <c r="BD20" s="4">
        <v>3.0</v>
      </c>
      <c r="BE20" s="4">
        <v>3.0</v>
      </c>
      <c r="BF20" s="4">
        <v>5.0</v>
      </c>
      <c r="BG20" s="4">
        <v>4.0</v>
      </c>
      <c r="BH20" s="4">
        <v>3.0</v>
      </c>
      <c r="BI20" s="4">
        <v>2.0</v>
      </c>
      <c r="BJ20" s="4">
        <v>2.0</v>
      </c>
      <c r="BK20" s="4">
        <v>5.0</v>
      </c>
      <c r="BL20" s="4">
        <v>2.0</v>
      </c>
      <c r="BM20" s="4">
        <v>5.0</v>
      </c>
      <c r="BN20" s="4">
        <v>4.0</v>
      </c>
      <c r="BO20" s="4">
        <v>3.0</v>
      </c>
      <c r="BP20" s="4">
        <v>3.0</v>
      </c>
      <c r="BQ20" s="4">
        <v>2.0</v>
      </c>
      <c r="BR20" s="4">
        <v>3.0</v>
      </c>
      <c r="BS20" s="4">
        <v>1.0</v>
      </c>
      <c r="BT20" s="4">
        <v>2.0</v>
      </c>
      <c r="BU20" s="4">
        <v>1.0</v>
      </c>
      <c r="BV20" s="4">
        <v>1.0</v>
      </c>
      <c r="BW20" s="4">
        <v>1.0</v>
      </c>
      <c r="BX20" s="4">
        <v>4.0</v>
      </c>
      <c r="BY20" s="4">
        <v>1.0</v>
      </c>
      <c r="BZ20" s="4">
        <v>2.0</v>
      </c>
      <c r="CA20" s="4">
        <v>2.0</v>
      </c>
      <c r="CB20" s="4">
        <v>2.0</v>
      </c>
      <c r="CC20" s="4">
        <v>2.0</v>
      </c>
      <c r="CD20" s="4">
        <v>1.0</v>
      </c>
      <c r="CE20" s="4">
        <v>3.0</v>
      </c>
      <c r="CF20" s="4">
        <v>3.0</v>
      </c>
      <c r="CG20" s="4">
        <v>5.0</v>
      </c>
      <c r="CH20" s="4">
        <v>2.0</v>
      </c>
      <c r="CI20" s="4">
        <v>2.0</v>
      </c>
      <c r="CJ20" s="4">
        <v>3.0</v>
      </c>
      <c r="CK20" s="4">
        <v>1.0</v>
      </c>
      <c r="CL20" s="4">
        <v>2.0</v>
      </c>
      <c r="CM20" s="4">
        <v>1.0</v>
      </c>
      <c r="CN20" s="4">
        <v>2.0</v>
      </c>
      <c r="CO20" s="4">
        <v>2.0</v>
      </c>
      <c r="CP20" s="4">
        <v>3.0</v>
      </c>
      <c r="CQ20" s="4">
        <v>5.0</v>
      </c>
      <c r="CR20" s="4">
        <v>2.0</v>
      </c>
      <c r="CS20" s="4">
        <v>2.0</v>
      </c>
      <c r="CT20" s="4">
        <v>2.0</v>
      </c>
      <c r="CU20" s="4">
        <v>2.0</v>
      </c>
      <c r="CV20" s="4">
        <v>2.0</v>
      </c>
      <c r="CW20" s="4">
        <v>5.0</v>
      </c>
      <c r="CX20" s="4">
        <v>3.0</v>
      </c>
      <c r="CY20" s="4">
        <v>2.0</v>
      </c>
      <c r="CZ20" s="4">
        <v>2.0</v>
      </c>
      <c r="DA20" s="4">
        <v>3.0</v>
      </c>
      <c r="DB20" s="4">
        <v>2.0</v>
      </c>
      <c r="DC20" s="4">
        <v>2.0</v>
      </c>
      <c r="DD20" s="4">
        <v>3.0</v>
      </c>
      <c r="DE20" s="4">
        <v>5.0</v>
      </c>
      <c r="DF20" s="4">
        <v>2.0</v>
      </c>
      <c r="DG20" s="4">
        <v>2.0</v>
      </c>
      <c r="DH20" s="4">
        <v>3.0</v>
      </c>
      <c r="DI20" s="4">
        <v>4.0</v>
      </c>
      <c r="DJ20" s="4">
        <v>2.0</v>
      </c>
      <c r="DK20" s="4">
        <v>4.0</v>
      </c>
      <c r="DL20" s="4">
        <v>3.0</v>
      </c>
      <c r="DM20" s="4">
        <v>3.0</v>
      </c>
      <c r="DN20" s="4">
        <v>2.0</v>
      </c>
      <c r="DO20" s="4">
        <v>4.0</v>
      </c>
      <c r="DP20" s="4">
        <v>2.0</v>
      </c>
      <c r="DQ20" s="4">
        <v>2.0</v>
      </c>
      <c r="DR20" s="4">
        <v>2.0</v>
      </c>
      <c r="DS20" s="4">
        <v>2.0</v>
      </c>
      <c r="DT20" s="4">
        <v>4.0</v>
      </c>
      <c r="DU20" s="4">
        <v>3.0</v>
      </c>
      <c r="DV20" s="4">
        <v>5.0</v>
      </c>
      <c r="DW20" s="4">
        <v>1.0</v>
      </c>
    </row>
    <row r="21">
      <c r="A21" s="3" t="s">
        <v>3</v>
      </c>
      <c r="B21" s="4" t="s">
        <v>27</v>
      </c>
      <c r="C21" s="4">
        <v>3.0</v>
      </c>
      <c r="D21" s="4">
        <v>2.0</v>
      </c>
      <c r="E21" s="4">
        <v>3.0</v>
      </c>
      <c r="F21" s="4">
        <v>3.0</v>
      </c>
      <c r="G21" s="4">
        <v>2.0</v>
      </c>
      <c r="H21" s="4">
        <v>3.0</v>
      </c>
      <c r="I21" s="4">
        <v>3.0</v>
      </c>
      <c r="J21" s="4">
        <v>2.0</v>
      </c>
      <c r="K21" s="4">
        <v>2.0</v>
      </c>
      <c r="L21" s="4">
        <v>3.0</v>
      </c>
      <c r="M21" s="4">
        <v>1.0</v>
      </c>
      <c r="N21" s="4">
        <v>2.0</v>
      </c>
      <c r="O21" s="4">
        <v>3.0</v>
      </c>
      <c r="P21" s="4">
        <v>2.0</v>
      </c>
      <c r="Q21" s="4">
        <v>3.0</v>
      </c>
      <c r="R21" s="4">
        <v>3.0</v>
      </c>
      <c r="S21" s="4">
        <v>2.0</v>
      </c>
      <c r="T21" s="4">
        <v>3.0</v>
      </c>
      <c r="U21" s="4">
        <v>2.0</v>
      </c>
      <c r="V21" s="4">
        <v>3.0</v>
      </c>
      <c r="W21" s="4">
        <v>2.0</v>
      </c>
      <c r="X21" s="4">
        <v>2.0</v>
      </c>
      <c r="Y21" s="4">
        <v>2.0</v>
      </c>
      <c r="Z21" s="4">
        <v>2.0</v>
      </c>
      <c r="AA21" s="4">
        <v>3.0</v>
      </c>
      <c r="AB21" s="4">
        <v>3.0</v>
      </c>
      <c r="AC21" s="4">
        <v>2.0</v>
      </c>
      <c r="AD21" s="4">
        <v>3.0</v>
      </c>
      <c r="AE21" s="4">
        <v>2.0</v>
      </c>
      <c r="AF21" s="4">
        <v>3.0</v>
      </c>
      <c r="AG21" s="4">
        <v>2.0</v>
      </c>
      <c r="AH21" s="4">
        <v>3.0</v>
      </c>
      <c r="AI21" s="4">
        <v>2.0</v>
      </c>
      <c r="AJ21" s="4">
        <v>3.0</v>
      </c>
      <c r="AK21" s="4">
        <v>3.0</v>
      </c>
      <c r="AL21" s="4">
        <v>3.0</v>
      </c>
      <c r="AM21" s="4">
        <v>2.0</v>
      </c>
      <c r="AN21" s="4">
        <v>2.0</v>
      </c>
      <c r="AO21" s="4">
        <v>3.0</v>
      </c>
      <c r="AP21" s="4">
        <v>3.0</v>
      </c>
      <c r="AQ21" s="4">
        <v>3.0</v>
      </c>
      <c r="AR21" s="4">
        <v>2.0</v>
      </c>
      <c r="AS21" s="4">
        <v>2.0</v>
      </c>
      <c r="AT21" s="4">
        <v>4.0</v>
      </c>
      <c r="AU21" s="4">
        <v>2.0</v>
      </c>
      <c r="AV21" s="4">
        <v>2.0</v>
      </c>
      <c r="AW21" s="4">
        <v>2.0</v>
      </c>
      <c r="AX21" s="4">
        <v>4.0</v>
      </c>
      <c r="AY21" s="4">
        <v>3.0</v>
      </c>
      <c r="AZ21" s="4">
        <v>4.0</v>
      </c>
      <c r="BA21" s="4">
        <v>3.0</v>
      </c>
      <c r="BB21" s="4">
        <v>3.0</v>
      </c>
      <c r="BC21" s="4">
        <v>4.0</v>
      </c>
      <c r="BD21" s="4">
        <v>4.0</v>
      </c>
      <c r="BE21" s="4">
        <v>3.0</v>
      </c>
      <c r="BF21" s="4">
        <v>3.0</v>
      </c>
      <c r="BG21" s="4">
        <v>3.0</v>
      </c>
      <c r="BH21" s="4">
        <v>2.0</v>
      </c>
      <c r="BI21" s="4">
        <v>2.0</v>
      </c>
      <c r="BJ21" s="4">
        <v>3.0</v>
      </c>
      <c r="BK21" s="4">
        <v>3.0</v>
      </c>
      <c r="BL21" s="4">
        <v>2.0</v>
      </c>
      <c r="BM21" s="4">
        <v>2.0</v>
      </c>
      <c r="BN21" s="4">
        <v>3.0</v>
      </c>
      <c r="BO21" s="4">
        <v>2.0</v>
      </c>
      <c r="BP21" s="4">
        <v>3.0</v>
      </c>
      <c r="BQ21" s="4">
        <v>3.0</v>
      </c>
      <c r="BR21" s="4">
        <v>2.0</v>
      </c>
      <c r="BS21" s="4">
        <v>3.0</v>
      </c>
      <c r="BT21" s="4">
        <v>3.0</v>
      </c>
      <c r="BU21" s="4">
        <v>2.0</v>
      </c>
      <c r="BV21" s="4">
        <v>2.0</v>
      </c>
      <c r="BW21" s="4">
        <v>2.0</v>
      </c>
      <c r="BX21" s="4">
        <v>3.0</v>
      </c>
      <c r="BY21" s="4">
        <v>3.0</v>
      </c>
      <c r="BZ21" s="4">
        <v>2.0</v>
      </c>
      <c r="CA21" s="4">
        <v>2.0</v>
      </c>
      <c r="CB21" s="4">
        <v>2.0</v>
      </c>
      <c r="CC21" s="4">
        <v>2.0</v>
      </c>
      <c r="CD21" s="4">
        <v>3.0</v>
      </c>
      <c r="CE21" s="4">
        <v>2.0</v>
      </c>
      <c r="CF21" s="4">
        <v>3.0</v>
      </c>
      <c r="CG21" s="4">
        <v>3.0</v>
      </c>
      <c r="CH21" s="4">
        <v>4.0</v>
      </c>
      <c r="CI21" s="4">
        <v>3.0</v>
      </c>
      <c r="CJ21" s="4">
        <v>2.0</v>
      </c>
      <c r="CK21" s="4">
        <v>3.0</v>
      </c>
      <c r="CL21" s="4">
        <v>2.0</v>
      </c>
      <c r="CM21" s="4">
        <v>2.0</v>
      </c>
      <c r="CN21" s="4">
        <v>2.0</v>
      </c>
      <c r="CO21" s="4">
        <v>3.0</v>
      </c>
      <c r="CP21" s="4">
        <v>2.0</v>
      </c>
      <c r="CQ21" s="4">
        <v>2.0</v>
      </c>
      <c r="CR21" s="4">
        <v>3.0</v>
      </c>
      <c r="CS21" s="4">
        <v>4.0</v>
      </c>
      <c r="CT21" s="4">
        <v>3.0</v>
      </c>
      <c r="CU21" s="4">
        <v>2.0</v>
      </c>
      <c r="CV21" s="4">
        <v>2.0</v>
      </c>
      <c r="CW21" s="4">
        <v>3.0</v>
      </c>
      <c r="CX21" s="4">
        <v>2.0</v>
      </c>
      <c r="CY21" s="4">
        <v>2.0</v>
      </c>
      <c r="CZ21" s="4">
        <v>2.0</v>
      </c>
      <c r="DA21" s="4">
        <v>3.0</v>
      </c>
      <c r="DB21" s="4">
        <v>2.0</v>
      </c>
      <c r="DC21" s="4">
        <v>2.0</v>
      </c>
      <c r="DD21" s="4">
        <v>4.0</v>
      </c>
      <c r="DE21" s="4">
        <v>4.0</v>
      </c>
      <c r="DF21" s="4">
        <v>2.0</v>
      </c>
      <c r="DG21" s="4">
        <v>3.0</v>
      </c>
      <c r="DH21" s="4">
        <v>2.0</v>
      </c>
      <c r="DI21" s="4">
        <v>3.0</v>
      </c>
      <c r="DJ21" s="4">
        <v>2.0</v>
      </c>
      <c r="DK21" s="4">
        <v>3.0</v>
      </c>
      <c r="DL21" s="4">
        <v>2.0</v>
      </c>
      <c r="DM21" s="4">
        <v>3.0</v>
      </c>
      <c r="DN21" s="4">
        <v>2.0</v>
      </c>
      <c r="DO21" s="4">
        <v>3.0</v>
      </c>
      <c r="DP21" s="4">
        <v>2.0</v>
      </c>
      <c r="DQ21" s="4">
        <v>2.0</v>
      </c>
      <c r="DR21" s="4">
        <v>2.0</v>
      </c>
      <c r="DS21" s="4">
        <v>1.0</v>
      </c>
      <c r="DT21" s="4">
        <v>3.0</v>
      </c>
      <c r="DU21" s="4">
        <v>3.0</v>
      </c>
      <c r="DV21" s="4">
        <v>2.0</v>
      </c>
      <c r="DW21" s="4">
        <v>2.0</v>
      </c>
    </row>
    <row r="22" hidden="1">
      <c r="A22" s="3" t="s">
        <v>10</v>
      </c>
      <c r="B22" s="4" t="s">
        <v>28</v>
      </c>
      <c r="C22" s="4">
        <v>1.0</v>
      </c>
      <c r="D22" s="4">
        <v>4.0</v>
      </c>
      <c r="E22" s="4">
        <v>5.0</v>
      </c>
      <c r="F22" s="4">
        <v>5.0</v>
      </c>
      <c r="G22" s="4">
        <v>4.0</v>
      </c>
      <c r="H22" s="4">
        <v>4.0</v>
      </c>
      <c r="I22" s="4">
        <v>5.0</v>
      </c>
      <c r="J22" s="4">
        <v>2.0</v>
      </c>
      <c r="K22" s="4">
        <v>5.0</v>
      </c>
      <c r="L22" s="4">
        <v>5.0</v>
      </c>
      <c r="M22" s="4">
        <v>5.0</v>
      </c>
      <c r="N22" s="4">
        <v>5.0</v>
      </c>
      <c r="O22" s="4">
        <v>4.0</v>
      </c>
      <c r="P22" s="4">
        <v>5.0</v>
      </c>
      <c r="Q22" s="4">
        <v>4.0</v>
      </c>
      <c r="R22" s="4">
        <v>1.0</v>
      </c>
      <c r="S22" s="4">
        <v>2.0</v>
      </c>
      <c r="T22" s="4">
        <v>4.0</v>
      </c>
      <c r="U22" s="4">
        <v>1.0</v>
      </c>
      <c r="V22" s="4">
        <v>3.0</v>
      </c>
      <c r="W22" s="4">
        <v>4.0</v>
      </c>
      <c r="X22" s="4">
        <v>3.0</v>
      </c>
      <c r="Y22" s="4">
        <v>3.0</v>
      </c>
      <c r="Z22" s="4">
        <v>5.0</v>
      </c>
      <c r="AA22" s="4">
        <v>4.0</v>
      </c>
      <c r="AB22" s="4">
        <v>2.0</v>
      </c>
      <c r="AC22" s="4">
        <v>2.0</v>
      </c>
      <c r="AD22" s="4">
        <v>3.0</v>
      </c>
      <c r="AE22" s="4">
        <v>2.0</v>
      </c>
      <c r="AF22" s="4">
        <v>5.0</v>
      </c>
      <c r="AG22" s="4">
        <v>4.0</v>
      </c>
      <c r="AH22" s="4">
        <v>5.0</v>
      </c>
      <c r="AI22" s="4">
        <v>5.0</v>
      </c>
      <c r="AJ22" s="4">
        <v>4.0</v>
      </c>
      <c r="AK22" s="4">
        <v>2.0</v>
      </c>
      <c r="AL22" s="4">
        <v>2.0</v>
      </c>
      <c r="AM22" s="4">
        <v>4.0</v>
      </c>
      <c r="AN22" s="4">
        <v>4.0</v>
      </c>
      <c r="AO22" s="4">
        <v>4.0</v>
      </c>
      <c r="AP22" s="4">
        <v>3.0</v>
      </c>
      <c r="AQ22" s="4">
        <v>4.0</v>
      </c>
      <c r="AR22" s="4">
        <v>4.0</v>
      </c>
      <c r="AS22" s="4">
        <v>3.0</v>
      </c>
      <c r="AT22" s="4">
        <v>5.0</v>
      </c>
      <c r="AU22" s="4">
        <v>5.0</v>
      </c>
      <c r="AV22" s="4">
        <v>5.0</v>
      </c>
      <c r="AW22" s="4">
        <v>4.0</v>
      </c>
      <c r="AX22" s="4">
        <v>3.0</v>
      </c>
      <c r="AY22" s="4">
        <v>4.0</v>
      </c>
      <c r="AZ22" s="4">
        <v>3.0</v>
      </c>
      <c r="BA22" s="4">
        <v>2.0</v>
      </c>
      <c r="BB22" s="4">
        <v>5.0</v>
      </c>
      <c r="BC22" s="4">
        <v>4.0</v>
      </c>
      <c r="BD22" s="4">
        <v>3.0</v>
      </c>
      <c r="BE22" s="4">
        <v>5.0</v>
      </c>
      <c r="BF22" s="4">
        <v>3.0</v>
      </c>
      <c r="BG22" s="4">
        <v>5.0</v>
      </c>
      <c r="BH22" s="4">
        <v>2.0</v>
      </c>
      <c r="BI22" s="4">
        <v>5.0</v>
      </c>
      <c r="BJ22" s="4">
        <v>5.0</v>
      </c>
      <c r="BK22" s="4">
        <v>5.0</v>
      </c>
      <c r="BL22" s="4">
        <v>4.0</v>
      </c>
      <c r="BM22" s="4">
        <v>2.0</v>
      </c>
      <c r="BN22" s="4">
        <v>5.0</v>
      </c>
      <c r="BO22" s="4">
        <v>4.0</v>
      </c>
      <c r="BP22" s="4">
        <v>3.0</v>
      </c>
      <c r="BQ22" s="4">
        <v>3.0</v>
      </c>
      <c r="BR22" s="4">
        <v>5.0</v>
      </c>
      <c r="BS22" s="4">
        <v>4.0</v>
      </c>
      <c r="BT22" s="4">
        <v>2.0</v>
      </c>
      <c r="BU22" s="4">
        <v>5.0</v>
      </c>
      <c r="BV22" s="4">
        <v>5.0</v>
      </c>
      <c r="BW22" s="4">
        <v>4.0</v>
      </c>
      <c r="BX22" s="4">
        <v>3.0</v>
      </c>
      <c r="BY22" s="4">
        <v>3.0</v>
      </c>
      <c r="BZ22" s="4">
        <v>5.0</v>
      </c>
      <c r="CA22" s="4">
        <v>2.0</v>
      </c>
      <c r="CB22" s="4">
        <v>1.0</v>
      </c>
      <c r="CC22" s="4">
        <v>3.0</v>
      </c>
      <c r="CD22" s="4">
        <v>5.0</v>
      </c>
      <c r="CE22" s="4">
        <v>4.0</v>
      </c>
      <c r="CF22" s="4">
        <v>4.0</v>
      </c>
      <c r="CG22" s="4">
        <v>4.0</v>
      </c>
      <c r="CH22" s="4">
        <v>5.0</v>
      </c>
      <c r="CI22" s="4">
        <v>5.0</v>
      </c>
      <c r="CJ22" s="4">
        <v>3.0</v>
      </c>
      <c r="CK22" s="4">
        <v>4.0</v>
      </c>
      <c r="CL22" s="4">
        <v>3.0</v>
      </c>
      <c r="CM22" s="4">
        <v>5.0</v>
      </c>
      <c r="CN22" s="4">
        <v>5.0</v>
      </c>
      <c r="CO22" s="4">
        <v>3.0</v>
      </c>
      <c r="CP22" s="4">
        <v>2.0</v>
      </c>
      <c r="CQ22" s="4">
        <v>1.0</v>
      </c>
      <c r="CR22" s="4">
        <v>5.0</v>
      </c>
      <c r="CS22" s="4">
        <v>5.0</v>
      </c>
      <c r="CT22" s="4">
        <v>4.0</v>
      </c>
      <c r="CU22" s="4">
        <v>4.0</v>
      </c>
      <c r="CV22" s="4">
        <v>3.0</v>
      </c>
      <c r="CW22" s="4">
        <v>5.0</v>
      </c>
      <c r="CX22" s="4">
        <v>3.0</v>
      </c>
      <c r="CY22" s="4">
        <v>5.0</v>
      </c>
      <c r="CZ22" s="4">
        <v>5.0</v>
      </c>
      <c r="DA22" s="4">
        <v>5.0</v>
      </c>
      <c r="DB22" s="4">
        <v>5.0</v>
      </c>
      <c r="DC22" s="4">
        <v>4.0</v>
      </c>
      <c r="DD22" s="4">
        <v>4.0</v>
      </c>
      <c r="DE22" s="4">
        <v>5.0</v>
      </c>
      <c r="DF22" s="4">
        <v>4.0</v>
      </c>
      <c r="DG22" s="4">
        <v>2.0</v>
      </c>
      <c r="DH22" s="4">
        <v>2.0</v>
      </c>
      <c r="DI22" s="4">
        <v>3.0</v>
      </c>
      <c r="DJ22" s="4">
        <v>3.0</v>
      </c>
      <c r="DK22" s="4">
        <v>5.0</v>
      </c>
      <c r="DL22" s="4">
        <v>3.0</v>
      </c>
      <c r="DM22" s="4">
        <v>4.0</v>
      </c>
      <c r="DN22" s="4">
        <v>2.0</v>
      </c>
      <c r="DO22" s="4">
        <v>4.0</v>
      </c>
      <c r="DP22" s="4">
        <v>4.0</v>
      </c>
      <c r="DQ22" s="4">
        <v>4.0</v>
      </c>
      <c r="DR22" s="4">
        <v>5.0</v>
      </c>
      <c r="DS22" s="4">
        <v>4.0</v>
      </c>
      <c r="DT22" s="4">
        <v>3.0</v>
      </c>
      <c r="DU22" s="4">
        <v>5.0</v>
      </c>
      <c r="DV22" s="4">
        <v>2.0</v>
      </c>
      <c r="DW22" s="4">
        <v>3.0</v>
      </c>
    </row>
    <row r="23" hidden="1">
      <c r="A23" s="3" t="s">
        <v>30</v>
      </c>
      <c r="B23" s="4" t="s">
        <v>29</v>
      </c>
      <c r="C23" s="4">
        <v>1.0</v>
      </c>
      <c r="D23" s="4">
        <v>1.0</v>
      </c>
      <c r="E23" s="4">
        <v>2.0</v>
      </c>
      <c r="F23" s="4">
        <v>3.0</v>
      </c>
      <c r="G23" s="4">
        <v>1.0</v>
      </c>
      <c r="H23" s="4">
        <v>2.0</v>
      </c>
      <c r="I23" s="4">
        <v>1.0</v>
      </c>
      <c r="J23" s="4">
        <v>2.0</v>
      </c>
      <c r="K23" s="4" t="s">
        <v>74</v>
      </c>
      <c r="L23" s="4">
        <v>1.0</v>
      </c>
      <c r="M23" s="4">
        <v>1.0</v>
      </c>
      <c r="N23" s="4">
        <v>1.0</v>
      </c>
      <c r="O23" s="4">
        <v>3.0</v>
      </c>
      <c r="P23" s="4">
        <v>2.0</v>
      </c>
      <c r="Q23" s="4">
        <v>2.0</v>
      </c>
      <c r="R23" s="4">
        <v>1.0</v>
      </c>
      <c r="S23" s="4">
        <v>2.0</v>
      </c>
      <c r="T23" s="4">
        <v>1.0</v>
      </c>
      <c r="U23" s="4">
        <v>3.0</v>
      </c>
      <c r="V23" s="4">
        <v>2.0</v>
      </c>
      <c r="W23" s="4">
        <v>1.0</v>
      </c>
      <c r="X23" s="4">
        <v>1.0</v>
      </c>
      <c r="Y23" s="4">
        <v>1.0</v>
      </c>
      <c r="Z23" s="4">
        <v>3.0</v>
      </c>
      <c r="AA23" s="4" t="s">
        <v>74</v>
      </c>
      <c r="AB23" s="4">
        <v>1.0</v>
      </c>
      <c r="AC23" s="4">
        <v>1.0</v>
      </c>
      <c r="AD23" s="4">
        <v>1.0</v>
      </c>
      <c r="AE23" s="4">
        <v>2.0</v>
      </c>
      <c r="AF23" s="4">
        <v>2.0</v>
      </c>
      <c r="AG23" s="4">
        <v>2.0</v>
      </c>
      <c r="AH23" s="4">
        <v>2.0</v>
      </c>
      <c r="AI23" s="4" t="s">
        <v>74</v>
      </c>
      <c r="AJ23" s="4">
        <v>3.0</v>
      </c>
      <c r="AK23" s="4">
        <v>1.0</v>
      </c>
      <c r="AL23" s="4">
        <v>1.0</v>
      </c>
      <c r="AM23" s="4">
        <v>1.0</v>
      </c>
      <c r="AN23" s="4">
        <v>3.0</v>
      </c>
      <c r="AO23" s="4">
        <v>2.0</v>
      </c>
      <c r="AP23" s="4">
        <v>1.0</v>
      </c>
      <c r="AQ23" s="4">
        <v>1.0</v>
      </c>
      <c r="AR23" s="4">
        <v>1.0</v>
      </c>
      <c r="AS23" s="4" t="s">
        <v>74</v>
      </c>
      <c r="AT23" s="4" t="s">
        <v>74</v>
      </c>
      <c r="AU23" s="4">
        <v>1.0</v>
      </c>
      <c r="AV23" s="4" t="s">
        <v>74</v>
      </c>
      <c r="AW23" s="4">
        <v>2.0</v>
      </c>
      <c r="AX23" s="4">
        <v>1.0</v>
      </c>
      <c r="AY23" s="4">
        <v>1.0</v>
      </c>
      <c r="AZ23" s="4">
        <v>2.0</v>
      </c>
      <c r="BA23" s="4">
        <v>1.0</v>
      </c>
      <c r="BB23" s="4">
        <v>1.0</v>
      </c>
      <c r="BC23" s="4">
        <v>1.0</v>
      </c>
      <c r="BD23" s="4" t="s">
        <v>74</v>
      </c>
      <c r="BE23" s="4">
        <v>1.0</v>
      </c>
      <c r="BF23" s="4">
        <v>1.0</v>
      </c>
      <c r="BG23" s="4">
        <v>1.0</v>
      </c>
      <c r="BH23" s="4">
        <v>1.0</v>
      </c>
      <c r="BI23" s="4">
        <v>2.0</v>
      </c>
      <c r="BJ23" s="4" t="s">
        <v>74</v>
      </c>
      <c r="BK23" s="4">
        <v>1.0</v>
      </c>
      <c r="BL23" s="4">
        <v>2.0</v>
      </c>
      <c r="BM23" s="4">
        <v>1.0</v>
      </c>
      <c r="BN23" s="4">
        <v>1.0</v>
      </c>
      <c r="BO23" s="4">
        <v>1.0</v>
      </c>
      <c r="BP23" s="4">
        <v>2.0</v>
      </c>
      <c r="BQ23" s="4" t="s">
        <v>74</v>
      </c>
      <c r="BR23" s="4">
        <v>2.0</v>
      </c>
      <c r="BS23" s="4">
        <v>1.0</v>
      </c>
      <c r="BT23" s="4">
        <v>2.0</v>
      </c>
      <c r="BU23" s="4">
        <v>2.0</v>
      </c>
      <c r="BV23" s="4">
        <v>1.0</v>
      </c>
      <c r="BW23" s="4">
        <v>2.0</v>
      </c>
      <c r="BX23" s="4">
        <v>1.0</v>
      </c>
      <c r="BY23" s="4">
        <v>2.0</v>
      </c>
      <c r="BZ23" s="4">
        <v>1.0</v>
      </c>
      <c r="CA23" s="4">
        <v>2.0</v>
      </c>
      <c r="CB23" s="4">
        <v>2.0</v>
      </c>
      <c r="CC23" s="4">
        <v>1.0</v>
      </c>
      <c r="CD23" s="4">
        <v>1.0</v>
      </c>
      <c r="CE23" s="4">
        <v>2.0</v>
      </c>
      <c r="CF23" s="4">
        <v>1.0</v>
      </c>
      <c r="CG23" s="4">
        <v>1.0</v>
      </c>
      <c r="CH23" s="4" t="s">
        <v>74</v>
      </c>
      <c r="CI23" s="4">
        <v>1.0</v>
      </c>
      <c r="CJ23" s="4">
        <v>3.0</v>
      </c>
      <c r="CK23" s="4">
        <v>2.0</v>
      </c>
      <c r="CL23" s="4">
        <v>1.0</v>
      </c>
      <c r="CM23" s="4">
        <v>1.0</v>
      </c>
      <c r="CN23" s="4">
        <v>1.0</v>
      </c>
      <c r="CO23" s="4">
        <v>1.0</v>
      </c>
      <c r="CP23" s="4">
        <v>2.0</v>
      </c>
      <c r="CQ23" s="4">
        <v>3.0</v>
      </c>
      <c r="CR23" s="4">
        <v>3.0</v>
      </c>
      <c r="CS23" s="4">
        <v>1.0</v>
      </c>
      <c r="CT23" s="4">
        <v>1.0</v>
      </c>
      <c r="CU23" s="4">
        <v>2.0</v>
      </c>
      <c r="CV23" s="4">
        <v>1.0</v>
      </c>
      <c r="CW23" s="4">
        <v>2.0</v>
      </c>
      <c r="CX23" s="4" t="s">
        <v>74</v>
      </c>
      <c r="CY23" s="4">
        <v>2.0</v>
      </c>
      <c r="CZ23" s="4">
        <v>3.0</v>
      </c>
      <c r="DA23" s="4">
        <v>1.0</v>
      </c>
      <c r="DB23" s="4">
        <v>2.0</v>
      </c>
      <c r="DC23" s="4" t="s">
        <v>74</v>
      </c>
      <c r="DD23" s="4">
        <v>2.0</v>
      </c>
      <c r="DE23" s="4">
        <v>2.0</v>
      </c>
      <c r="DF23" s="4">
        <v>1.0</v>
      </c>
      <c r="DG23" s="4">
        <v>1.0</v>
      </c>
      <c r="DH23" s="4">
        <v>3.0</v>
      </c>
      <c r="DI23" s="4">
        <v>2.0</v>
      </c>
      <c r="DJ23" s="4">
        <v>2.0</v>
      </c>
      <c r="DK23" s="4">
        <v>1.0</v>
      </c>
      <c r="DL23" s="4">
        <v>2.0</v>
      </c>
      <c r="DM23" s="4">
        <v>2.0</v>
      </c>
      <c r="DN23" s="4">
        <v>1.0</v>
      </c>
      <c r="DO23" s="4">
        <v>2.0</v>
      </c>
      <c r="DP23" s="4" t="s">
        <v>74</v>
      </c>
      <c r="DQ23" s="4">
        <v>2.0</v>
      </c>
      <c r="DR23" s="4">
        <v>2.0</v>
      </c>
      <c r="DS23" s="4">
        <v>2.0</v>
      </c>
      <c r="DT23" s="4">
        <v>2.0</v>
      </c>
      <c r="DU23" s="4">
        <v>2.0</v>
      </c>
      <c r="DV23" s="4">
        <v>1.0</v>
      </c>
      <c r="DW23" s="4">
        <v>2.0</v>
      </c>
    </row>
    <row r="24">
      <c r="A24" s="3" t="s">
        <v>3</v>
      </c>
      <c r="B24" s="4" t="s">
        <v>31</v>
      </c>
      <c r="C24" s="4">
        <v>5.0</v>
      </c>
      <c r="D24" s="4">
        <v>2.0</v>
      </c>
      <c r="E24" s="4">
        <v>2.0</v>
      </c>
      <c r="F24" s="4">
        <v>2.0</v>
      </c>
      <c r="G24" s="4">
        <v>4.0</v>
      </c>
      <c r="H24" s="4">
        <v>1.0</v>
      </c>
      <c r="I24" s="4">
        <v>4.0</v>
      </c>
      <c r="J24" s="4">
        <v>3.0</v>
      </c>
      <c r="K24" s="4">
        <v>5.0</v>
      </c>
      <c r="L24" s="4">
        <v>5.0</v>
      </c>
      <c r="M24" s="4">
        <v>2.0</v>
      </c>
      <c r="N24" s="4">
        <v>3.0</v>
      </c>
      <c r="O24" s="4">
        <v>3.0</v>
      </c>
      <c r="P24" s="4">
        <v>2.0</v>
      </c>
      <c r="Q24" s="4">
        <v>4.0</v>
      </c>
      <c r="R24" s="4">
        <v>5.0</v>
      </c>
      <c r="S24" s="4">
        <v>1.0</v>
      </c>
      <c r="T24" s="4">
        <v>2.0</v>
      </c>
      <c r="U24" s="4">
        <v>5.0</v>
      </c>
      <c r="V24" s="4">
        <v>5.0</v>
      </c>
      <c r="W24" s="4">
        <v>5.0</v>
      </c>
      <c r="X24" s="4">
        <v>4.0</v>
      </c>
      <c r="Y24" s="4">
        <v>4.0</v>
      </c>
      <c r="Z24" s="4">
        <v>4.0</v>
      </c>
      <c r="AA24" s="4">
        <v>3.0</v>
      </c>
      <c r="AB24" s="4">
        <v>4.0</v>
      </c>
      <c r="AC24" s="4">
        <v>4.0</v>
      </c>
      <c r="AD24" s="4">
        <v>5.0</v>
      </c>
      <c r="AE24" s="4">
        <v>4.0</v>
      </c>
      <c r="AF24" s="4">
        <v>5.0</v>
      </c>
      <c r="AG24" s="4">
        <v>2.0</v>
      </c>
      <c r="AH24" s="4">
        <v>4.0</v>
      </c>
      <c r="AI24" s="4">
        <v>5.0</v>
      </c>
      <c r="AJ24" s="4">
        <v>4.0</v>
      </c>
      <c r="AK24" s="4">
        <v>4.0</v>
      </c>
      <c r="AL24" s="4">
        <v>4.0</v>
      </c>
      <c r="AM24" s="4">
        <v>5.0</v>
      </c>
      <c r="AN24" s="4">
        <v>2.0</v>
      </c>
      <c r="AO24" s="4">
        <v>4.0</v>
      </c>
      <c r="AP24" s="4">
        <v>5.0</v>
      </c>
      <c r="AQ24" s="4">
        <v>4.0</v>
      </c>
      <c r="AR24" s="4">
        <v>2.0</v>
      </c>
      <c r="AS24" s="4">
        <v>4.0</v>
      </c>
      <c r="AT24" s="4">
        <v>2.0</v>
      </c>
      <c r="AU24" s="4">
        <v>4.0</v>
      </c>
      <c r="AV24" s="4">
        <v>4.0</v>
      </c>
      <c r="AW24" s="4">
        <v>3.0</v>
      </c>
      <c r="AX24" s="4">
        <v>5.0</v>
      </c>
      <c r="AY24" s="4">
        <v>4.0</v>
      </c>
      <c r="AZ24" s="4">
        <v>2.0</v>
      </c>
      <c r="BA24" s="4">
        <v>3.0</v>
      </c>
      <c r="BB24" s="4">
        <v>2.0</v>
      </c>
      <c r="BC24" s="4">
        <v>3.0</v>
      </c>
      <c r="BD24" s="4">
        <v>2.0</v>
      </c>
      <c r="BE24" s="4">
        <v>4.0</v>
      </c>
      <c r="BF24" s="4">
        <v>1.0</v>
      </c>
      <c r="BG24" s="4">
        <v>4.0</v>
      </c>
      <c r="BH24" s="4">
        <v>2.0</v>
      </c>
      <c r="BI24" s="4">
        <v>4.0</v>
      </c>
      <c r="BJ24" s="4">
        <v>4.0</v>
      </c>
      <c r="BK24" s="4">
        <v>4.0</v>
      </c>
      <c r="BL24" s="4">
        <v>2.0</v>
      </c>
      <c r="BM24" s="4">
        <v>2.0</v>
      </c>
      <c r="BN24" s="4">
        <v>4.0</v>
      </c>
      <c r="BO24" s="4">
        <v>2.0</v>
      </c>
      <c r="BP24" s="4">
        <v>5.0</v>
      </c>
      <c r="BQ24" s="4">
        <v>2.0</v>
      </c>
      <c r="BR24" s="4">
        <v>2.0</v>
      </c>
      <c r="BS24" s="4">
        <v>5.0</v>
      </c>
      <c r="BT24" s="4">
        <v>4.0</v>
      </c>
      <c r="BU24" s="4">
        <v>4.0</v>
      </c>
      <c r="BV24" s="4">
        <v>2.0</v>
      </c>
      <c r="BW24" s="4" t="s">
        <v>74</v>
      </c>
      <c r="BX24" s="4">
        <v>4.0</v>
      </c>
      <c r="BY24" s="4">
        <v>1.0</v>
      </c>
      <c r="BZ24" s="4">
        <v>4.0</v>
      </c>
      <c r="CA24" s="4">
        <v>2.0</v>
      </c>
      <c r="CB24" s="4">
        <v>2.0</v>
      </c>
      <c r="CC24" s="4">
        <v>2.0</v>
      </c>
      <c r="CD24" s="4">
        <v>3.0</v>
      </c>
      <c r="CE24" s="4">
        <v>2.0</v>
      </c>
      <c r="CF24" s="4">
        <v>4.0</v>
      </c>
      <c r="CG24" s="4">
        <v>4.0</v>
      </c>
      <c r="CH24" s="4">
        <v>2.0</v>
      </c>
      <c r="CI24" s="4">
        <v>4.0</v>
      </c>
      <c r="CJ24" s="4">
        <v>5.0</v>
      </c>
      <c r="CK24" s="4">
        <v>2.0</v>
      </c>
      <c r="CL24" s="4">
        <v>4.0</v>
      </c>
      <c r="CM24" s="4">
        <v>2.0</v>
      </c>
      <c r="CN24" s="4">
        <v>4.0</v>
      </c>
      <c r="CO24" s="4">
        <v>2.0</v>
      </c>
      <c r="CP24" s="4">
        <v>5.0</v>
      </c>
      <c r="CQ24" s="4">
        <v>2.0</v>
      </c>
      <c r="CR24" s="4">
        <v>5.0</v>
      </c>
      <c r="CS24" s="4">
        <v>4.0</v>
      </c>
      <c r="CT24" s="4">
        <v>4.0</v>
      </c>
      <c r="CU24" s="4">
        <v>2.0</v>
      </c>
      <c r="CV24" s="4">
        <v>5.0</v>
      </c>
      <c r="CW24" s="4">
        <v>4.0</v>
      </c>
      <c r="CX24" s="4">
        <v>3.0</v>
      </c>
      <c r="CY24" s="4">
        <v>2.0</v>
      </c>
      <c r="CZ24" s="4">
        <v>4.0</v>
      </c>
      <c r="DA24" s="4">
        <v>5.0</v>
      </c>
      <c r="DB24" s="4">
        <v>4.0</v>
      </c>
      <c r="DC24" s="4">
        <v>4.0</v>
      </c>
      <c r="DD24" s="4">
        <v>4.0</v>
      </c>
      <c r="DE24" s="4">
        <v>5.0</v>
      </c>
      <c r="DF24" s="4">
        <v>3.0</v>
      </c>
      <c r="DG24" s="4">
        <v>4.0</v>
      </c>
      <c r="DH24" s="4">
        <v>5.0</v>
      </c>
      <c r="DI24" s="4">
        <v>4.0</v>
      </c>
      <c r="DJ24" s="4">
        <v>2.0</v>
      </c>
      <c r="DK24" s="4">
        <v>5.0</v>
      </c>
      <c r="DL24" s="4">
        <v>4.0</v>
      </c>
      <c r="DM24" s="4">
        <v>5.0</v>
      </c>
      <c r="DN24" s="4">
        <v>5.0</v>
      </c>
      <c r="DO24" s="4">
        <v>3.0</v>
      </c>
      <c r="DP24" s="4">
        <v>2.0</v>
      </c>
      <c r="DQ24" s="4">
        <v>2.0</v>
      </c>
      <c r="DR24" s="4">
        <v>5.0</v>
      </c>
      <c r="DS24" s="4">
        <v>4.0</v>
      </c>
      <c r="DT24" s="4">
        <v>5.0</v>
      </c>
      <c r="DU24" s="4">
        <v>5.0</v>
      </c>
      <c r="DV24" s="4">
        <v>3.0</v>
      </c>
      <c r="DW24" s="4">
        <v>4.0</v>
      </c>
    </row>
    <row r="25">
      <c r="A25" s="3" t="s">
        <v>3</v>
      </c>
      <c r="B25" s="5" t="s">
        <v>32</v>
      </c>
      <c r="C25" s="5" t="s">
        <v>77</v>
      </c>
      <c r="D25" s="5" t="s">
        <v>89</v>
      </c>
      <c r="E25" s="5" t="s">
        <v>101</v>
      </c>
      <c r="F25" s="5" t="s">
        <v>111</v>
      </c>
      <c r="G25" s="5" t="s">
        <v>123</v>
      </c>
      <c r="H25" s="5" t="s">
        <v>134</v>
      </c>
      <c r="I25" s="5" t="s">
        <v>146</v>
      </c>
      <c r="J25" s="5" t="s">
        <v>158</v>
      </c>
      <c r="K25" s="5" t="s">
        <v>167</v>
      </c>
      <c r="L25" s="5" t="s">
        <v>178</v>
      </c>
      <c r="M25" s="5" t="s">
        <v>188</v>
      </c>
      <c r="N25" s="5" t="s">
        <v>199</v>
      </c>
      <c r="O25" s="5" t="s">
        <v>210</v>
      </c>
      <c r="P25" s="5" t="s">
        <v>222</v>
      </c>
      <c r="Q25" s="5" t="s">
        <v>232</v>
      </c>
      <c r="R25" s="5" t="s">
        <v>242</v>
      </c>
      <c r="S25" s="5" t="s">
        <v>252</v>
      </c>
      <c r="T25" s="5" t="s">
        <v>263</v>
      </c>
      <c r="U25" s="5" t="s">
        <v>274</v>
      </c>
      <c r="V25" s="5" t="s">
        <v>285</v>
      </c>
      <c r="W25" s="5" t="s">
        <v>295</v>
      </c>
      <c r="X25" s="5" t="s">
        <v>306</v>
      </c>
      <c r="Y25" s="5" t="s">
        <v>318</v>
      </c>
      <c r="Z25" s="5" t="s">
        <v>328</v>
      </c>
      <c r="AA25" s="5" t="s">
        <v>340</v>
      </c>
      <c r="AB25" s="5" t="s">
        <v>348</v>
      </c>
      <c r="AC25" s="5" t="s">
        <v>360</v>
      </c>
      <c r="AD25" s="5" t="s">
        <v>369</v>
      </c>
      <c r="AE25" s="5" t="s">
        <v>379</v>
      </c>
      <c r="AF25" s="5" t="s">
        <v>390</v>
      </c>
      <c r="AG25" s="5" t="s">
        <v>74</v>
      </c>
      <c r="AH25" s="5" t="s">
        <v>409</v>
      </c>
      <c r="AI25" s="5" t="s">
        <v>419</v>
      </c>
      <c r="AJ25" s="5" t="s">
        <v>429</v>
      </c>
      <c r="AK25" s="5" t="s">
        <v>438</v>
      </c>
      <c r="AL25" s="5" t="s">
        <v>449</v>
      </c>
      <c r="AM25" s="5" t="s">
        <v>458</v>
      </c>
      <c r="AN25" s="5" t="s">
        <v>252</v>
      </c>
      <c r="AO25" s="5" t="s">
        <v>476</v>
      </c>
      <c r="AP25" s="5" t="s">
        <v>485</v>
      </c>
      <c r="AQ25" s="5" t="s">
        <v>495</v>
      </c>
      <c r="AR25" s="5" t="s">
        <v>506</v>
      </c>
      <c r="AS25" s="5" t="s">
        <v>516</v>
      </c>
      <c r="AT25" s="5" t="s">
        <v>526</v>
      </c>
      <c r="AU25" s="5" t="s">
        <v>379</v>
      </c>
      <c r="AV25" s="5" t="s">
        <v>548</v>
      </c>
      <c r="AW25" s="5" t="s">
        <v>558</v>
      </c>
      <c r="AX25" s="5" t="s">
        <v>495</v>
      </c>
      <c r="AY25" s="5" t="s">
        <v>578</v>
      </c>
      <c r="AZ25" s="5" t="s">
        <v>587</v>
      </c>
      <c r="BA25" s="5" t="s">
        <v>596</v>
      </c>
      <c r="BB25" s="5" t="s">
        <v>605</v>
      </c>
      <c r="BC25" s="5" t="s">
        <v>614</v>
      </c>
      <c r="BD25" s="5" t="s">
        <v>622</v>
      </c>
      <c r="BE25" s="5" t="s">
        <v>633</v>
      </c>
      <c r="BF25" s="5" t="s">
        <v>641</v>
      </c>
      <c r="BG25" s="5" t="s">
        <v>651</v>
      </c>
      <c r="BH25" s="5" t="s">
        <v>660</v>
      </c>
      <c r="BI25" s="5" t="s">
        <v>290</v>
      </c>
      <c r="BJ25" s="5" t="s">
        <v>680</v>
      </c>
      <c r="BK25" s="5" t="s">
        <v>690</v>
      </c>
      <c r="BL25" s="5" t="s">
        <v>701</v>
      </c>
      <c r="BM25" s="5" t="s">
        <v>710</v>
      </c>
      <c r="BN25" s="5" t="s">
        <v>719</v>
      </c>
      <c r="BO25" s="5" t="s">
        <v>730</v>
      </c>
      <c r="BP25" s="5" t="s">
        <v>369</v>
      </c>
      <c r="BQ25" s="5" t="s">
        <v>111</v>
      </c>
      <c r="BR25" s="5" t="s">
        <v>754</v>
      </c>
      <c r="BS25" s="5" t="s">
        <v>369</v>
      </c>
      <c r="BT25" s="5" t="s">
        <v>775</v>
      </c>
      <c r="BU25" s="5" t="s">
        <v>784</v>
      </c>
      <c r="BV25" s="5" t="s">
        <v>795</v>
      </c>
      <c r="BW25" s="5" t="s">
        <v>804</v>
      </c>
      <c r="BX25" s="5" t="s">
        <v>813</v>
      </c>
      <c r="BY25" s="5" t="s">
        <v>819</v>
      </c>
      <c r="BZ25" s="5" t="s">
        <v>825</v>
      </c>
      <c r="CA25" s="5" t="s">
        <v>836</v>
      </c>
      <c r="CB25" s="5" t="s">
        <v>836</v>
      </c>
      <c r="CC25" s="5" t="s">
        <v>89</v>
      </c>
      <c r="CD25" s="5" t="s">
        <v>864</v>
      </c>
      <c r="CE25" s="5" t="s">
        <v>804</v>
      </c>
      <c r="CF25" s="5" t="s">
        <v>123</v>
      </c>
      <c r="CG25" s="5" t="s">
        <v>890</v>
      </c>
      <c r="CH25" s="5" t="s">
        <v>900</v>
      </c>
      <c r="CI25" s="5" t="s">
        <v>912</v>
      </c>
      <c r="CJ25" s="5" t="s">
        <v>419</v>
      </c>
      <c r="CK25" s="5" t="s">
        <v>931</v>
      </c>
      <c r="CL25" s="5" t="s">
        <v>274</v>
      </c>
      <c r="CM25" s="5" t="s">
        <v>951</v>
      </c>
      <c r="CN25" s="5" t="s">
        <v>961</v>
      </c>
      <c r="CO25" s="5" t="s">
        <v>759</v>
      </c>
      <c r="CP25" s="5" t="s">
        <v>301</v>
      </c>
      <c r="CQ25" s="5" t="s">
        <v>754</v>
      </c>
      <c r="CR25" s="5" t="s">
        <v>998</v>
      </c>
      <c r="CS25" s="5" t="s">
        <v>1008</v>
      </c>
      <c r="CT25" s="5" t="s">
        <v>1019</v>
      </c>
      <c r="CU25" s="5" t="s">
        <v>1028</v>
      </c>
      <c r="CV25" s="5" t="s">
        <v>74</v>
      </c>
      <c r="CW25" s="5" t="s">
        <v>222</v>
      </c>
      <c r="CX25" s="5" t="s">
        <v>222</v>
      </c>
      <c r="CY25" s="5" t="s">
        <v>1062</v>
      </c>
      <c r="CZ25" s="5" t="s">
        <v>651</v>
      </c>
      <c r="DA25" s="5" t="s">
        <v>1082</v>
      </c>
      <c r="DB25" s="5" t="s">
        <v>1089</v>
      </c>
      <c r="DC25" s="5" t="s">
        <v>222</v>
      </c>
      <c r="DD25" s="5" t="s">
        <v>1110</v>
      </c>
      <c r="DE25" s="5" t="s">
        <v>1120</v>
      </c>
      <c r="DF25" s="5" t="s">
        <v>1130</v>
      </c>
      <c r="DG25" s="5" t="s">
        <v>666</v>
      </c>
      <c r="DH25" s="5" t="s">
        <v>1150</v>
      </c>
      <c r="DI25" s="5" t="s">
        <v>1130</v>
      </c>
      <c r="DJ25" s="5" t="s">
        <v>74</v>
      </c>
      <c r="DK25" s="5" t="s">
        <v>1082</v>
      </c>
      <c r="DL25" s="5" t="s">
        <v>301</v>
      </c>
      <c r="DM25" s="5" t="s">
        <v>1188</v>
      </c>
      <c r="DN25" s="5" t="s">
        <v>1200</v>
      </c>
      <c r="DO25" s="5" t="s">
        <v>1210</v>
      </c>
      <c r="DP25" s="5" t="s">
        <v>1220</v>
      </c>
      <c r="DQ25" s="5" t="s">
        <v>1231</v>
      </c>
      <c r="DR25" s="5" t="s">
        <v>1241</v>
      </c>
      <c r="DS25" s="5" t="s">
        <v>318</v>
      </c>
      <c r="DT25" s="5" t="s">
        <v>1257</v>
      </c>
      <c r="DU25" s="5" t="s">
        <v>1267</v>
      </c>
      <c r="DV25" s="5" t="s">
        <v>1277</v>
      </c>
      <c r="DW25" s="5" t="s">
        <v>152</v>
      </c>
    </row>
    <row r="26" hidden="1">
      <c r="A26" s="3" t="s">
        <v>14</v>
      </c>
      <c r="B26" s="5" t="s">
        <v>33</v>
      </c>
      <c r="C26" s="5" t="s">
        <v>78</v>
      </c>
      <c r="D26" s="5" t="s">
        <v>90</v>
      </c>
      <c r="E26" s="5" t="s">
        <v>90</v>
      </c>
      <c r="F26" s="5" t="s">
        <v>112</v>
      </c>
      <c r="G26" s="5" t="s">
        <v>90</v>
      </c>
      <c r="H26" s="5" t="s">
        <v>135</v>
      </c>
      <c r="I26" s="5" t="s">
        <v>147</v>
      </c>
      <c r="J26" s="5" t="s">
        <v>159</v>
      </c>
      <c r="K26" s="5" t="s">
        <v>168</v>
      </c>
      <c r="L26" s="5" t="s">
        <v>90</v>
      </c>
      <c r="M26" s="5" t="s">
        <v>189</v>
      </c>
      <c r="N26" s="5" t="s">
        <v>90</v>
      </c>
      <c r="O26" s="5" t="s">
        <v>211</v>
      </c>
      <c r="P26" s="5" t="s">
        <v>90</v>
      </c>
      <c r="Q26" s="5" t="s">
        <v>211</v>
      </c>
      <c r="R26" s="5" t="s">
        <v>243</v>
      </c>
      <c r="S26" s="5" t="s">
        <v>253</v>
      </c>
      <c r="T26" s="5" t="s">
        <v>264</v>
      </c>
      <c r="U26" s="5" t="s">
        <v>275</v>
      </c>
      <c r="V26" s="5" t="s">
        <v>90</v>
      </c>
      <c r="W26" s="5" t="s">
        <v>296</v>
      </c>
      <c r="X26" s="5" t="s">
        <v>307</v>
      </c>
      <c r="Y26" s="5" t="s">
        <v>90</v>
      </c>
      <c r="Z26" s="5" t="s">
        <v>329</v>
      </c>
      <c r="AA26" s="5" t="s">
        <v>211</v>
      </c>
      <c r="AB26" s="5" t="s">
        <v>349</v>
      </c>
      <c r="AC26" s="5" t="s">
        <v>243</v>
      </c>
      <c r="AD26" s="5" t="s">
        <v>296</v>
      </c>
      <c r="AE26" s="5" t="s">
        <v>380</v>
      </c>
      <c r="AF26" s="5" t="s">
        <v>391</v>
      </c>
      <c r="AG26" s="5" t="s">
        <v>296</v>
      </c>
      <c r="AH26" s="5" t="s">
        <v>90</v>
      </c>
      <c r="AI26" s="5" t="s">
        <v>420</v>
      </c>
      <c r="AJ26" s="5" t="s">
        <v>90</v>
      </c>
      <c r="AK26" s="5" t="s">
        <v>439</v>
      </c>
      <c r="AL26" s="5" t="s">
        <v>264</v>
      </c>
      <c r="AM26" s="5" t="s">
        <v>459</v>
      </c>
      <c r="AN26" s="5" t="s">
        <v>90</v>
      </c>
      <c r="AO26" s="5" t="s">
        <v>90</v>
      </c>
      <c r="AP26" s="5" t="s">
        <v>296</v>
      </c>
      <c r="AQ26" s="5" t="s">
        <v>90</v>
      </c>
      <c r="AR26" s="5" t="s">
        <v>90</v>
      </c>
      <c r="AS26" s="5" t="s">
        <v>90</v>
      </c>
      <c r="AT26" s="5" t="s">
        <v>211</v>
      </c>
      <c r="AU26" s="5" t="s">
        <v>537</v>
      </c>
      <c r="AV26" s="5" t="s">
        <v>549</v>
      </c>
      <c r="AW26" s="5" t="s">
        <v>90</v>
      </c>
      <c r="AX26" s="5" t="s">
        <v>90</v>
      </c>
      <c r="AY26" s="5" t="s">
        <v>329</v>
      </c>
      <c r="AZ26" s="5" t="s">
        <v>90</v>
      </c>
      <c r="BA26" s="5" t="s">
        <v>597</v>
      </c>
      <c r="BB26" s="5" t="s">
        <v>606</v>
      </c>
      <c r="BC26" s="5" t="s">
        <v>296</v>
      </c>
      <c r="BD26" s="5" t="s">
        <v>623</v>
      </c>
      <c r="BE26" s="5" t="s">
        <v>90</v>
      </c>
      <c r="BF26" s="5" t="s">
        <v>90</v>
      </c>
      <c r="BG26" s="5" t="s">
        <v>147</v>
      </c>
      <c r="BH26" s="5" t="s">
        <v>661</v>
      </c>
      <c r="BI26" s="5" t="s">
        <v>296</v>
      </c>
      <c r="BJ26" s="5" t="s">
        <v>90</v>
      </c>
      <c r="BK26" s="5" t="s">
        <v>296</v>
      </c>
      <c r="BL26" s="5" t="s">
        <v>296</v>
      </c>
      <c r="BM26" s="5" t="s">
        <v>90</v>
      </c>
      <c r="BN26" s="5" t="s">
        <v>90</v>
      </c>
      <c r="BO26" s="5" t="s">
        <v>731</v>
      </c>
      <c r="BP26" s="5" t="s">
        <v>90</v>
      </c>
      <c r="BQ26" s="5" t="s">
        <v>597</v>
      </c>
      <c r="BR26" s="5" t="s">
        <v>90</v>
      </c>
      <c r="BS26" s="5" t="s">
        <v>90</v>
      </c>
      <c r="BT26" s="5" t="s">
        <v>90</v>
      </c>
      <c r="BU26" s="5" t="s">
        <v>90</v>
      </c>
      <c r="BV26" s="5" t="s">
        <v>90</v>
      </c>
      <c r="BW26" s="5" t="s">
        <v>805</v>
      </c>
      <c r="BX26" s="5" t="s">
        <v>296</v>
      </c>
      <c r="BY26" s="5" t="s">
        <v>621</v>
      </c>
      <c r="BZ26" s="5" t="s">
        <v>90</v>
      </c>
      <c r="CA26" s="5" t="s">
        <v>597</v>
      </c>
      <c r="CB26" s="5" t="s">
        <v>597</v>
      </c>
      <c r="CC26" s="5" t="s">
        <v>855</v>
      </c>
      <c r="CD26" s="5" t="s">
        <v>211</v>
      </c>
      <c r="CE26" s="5" t="s">
        <v>90</v>
      </c>
      <c r="CF26" s="5" t="s">
        <v>90</v>
      </c>
      <c r="CG26" s="5" t="s">
        <v>90</v>
      </c>
      <c r="CH26" s="5" t="s">
        <v>901</v>
      </c>
      <c r="CI26" s="5" t="s">
        <v>913</v>
      </c>
      <c r="CJ26" s="5" t="s">
        <v>329</v>
      </c>
      <c r="CK26" s="5" t="s">
        <v>932</v>
      </c>
      <c r="CL26" s="5" t="s">
        <v>943</v>
      </c>
      <c r="CM26" s="5" t="s">
        <v>296</v>
      </c>
      <c r="CN26" s="5" t="s">
        <v>962</v>
      </c>
      <c r="CO26" s="5" t="s">
        <v>971</v>
      </c>
      <c r="CP26" s="5" t="s">
        <v>597</v>
      </c>
      <c r="CQ26" s="5" t="s">
        <v>988</v>
      </c>
      <c r="CR26" s="5" t="s">
        <v>90</v>
      </c>
      <c r="CS26" s="5" t="s">
        <v>1009</v>
      </c>
      <c r="CT26" s="5" t="s">
        <v>597</v>
      </c>
      <c r="CU26" s="5" t="s">
        <v>90</v>
      </c>
      <c r="CV26" s="5" t="s">
        <v>90</v>
      </c>
      <c r="CW26" s="5" t="s">
        <v>90</v>
      </c>
      <c r="CX26" s="5" t="s">
        <v>90</v>
      </c>
      <c r="CY26" s="5" t="s">
        <v>90</v>
      </c>
      <c r="CZ26" s="5" t="s">
        <v>1073</v>
      </c>
      <c r="DA26" s="5" t="s">
        <v>90</v>
      </c>
      <c r="DB26" s="5" t="s">
        <v>1090</v>
      </c>
      <c r="DC26" s="5" t="s">
        <v>90</v>
      </c>
      <c r="DD26" s="5" t="s">
        <v>90</v>
      </c>
      <c r="DE26" s="5" t="s">
        <v>1121</v>
      </c>
      <c r="DF26" s="5" t="s">
        <v>1131</v>
      </c>
      <c r="DG26" s="5" t="s">
        <v>90</v>
      </c>
      <c r="DH26" s="5" t="s">
        <v>90</v>
      </c>
      <c r="DI26" s="5" t="s">
        <v>90</v>
      </c>
      <c r="DJ26" s="5" t="s">
        <v>621</v>
      </c>
      <c r="DK26" s="5" t="s">
        <v>90</v>
      </c>
      <c r="DL26" s="5" t="s">
        <v>90</v>
      </c>
      <c r="DM26" s="5" t="s">
        <v>1189</v>
      </c>
      <c r="DN26" s="5" t="s">
        <v>1201</v>
      </c>
      <c r="DO26" s="5" t="s">
        <v>211</v>
      </c>
      <c r="DP26" s="5" t="s">
        <v>1221</v>
      </c>
      <c r="DQ26" s="5" t="s">
        <v>597</v>
      </c>
      <c r="DR26" s="5" t="s">
        <v>307</v>
      </c>
      <c r="DS26" s="5" t="s">
        <v>90</v>
      </c>
      <c r="DT26" s="5" t="s">
        <v>1258</v>
      </c>
      <c r="DU26" s="5" t="s">
        <v>1189</v>
      </c>
      <c r="DV26" s="5" t="s">
        <v>90</v>
      </c>
      <c r="DW26" s="5" t="s">
        <v>1286</v>
      </c>
    </row>
    <row r="27" hidden="1">
      <c r="A27" s="4" t="s">
        <v>10</v>
      </c>
      <c r="B27" s="4" t="s">
        <v>34</v>
      </c>
      <c r="C27" s="4">
        <v>3.0</v>
      </c>
      <c r="D27" s="4">
        <v>1.0</v>
      </c>
      <c r="E27" s="4">
        <v>1.0</v>
      </c>
      <c r="F27" s="4">
        <v>3.0</v>
      </c>
      <c r="G27" s="4">
        <v>1.0</v>
      </c>
      <c r="H27" s="4">
        <v>6.0</v>
      </c>
      <c r="I27" s="4">
        <v>4.0</v>
      </c>
      <c r="J27" s="4">
        <v>5.0</v>
      </c>
      <c r="K27" s="4">
        <v>1.0</v>
      </c>
      <c r="L27" s="4">
        <v>1.0</v>
      </c>
      <c r="M27" s="4">
        <v>4.0</v>
      </c>
      <c r="N27" s="4">
        <v>1.0</v>
      </c>
      <c r="O27" s="4">
        <v>4.0</v>
      </c>
      <c r="P27" s="4">
        <v>1.0</v>
      </c>
      <c r="Q27" s="4">
        <v>4.0</v>
      </c>
      <c r="R27" s="4">
        <v>1.0</v>
      </c>
      <c r="S27" s="4">
        <v>7.0</v>
      </c>
      <c r="T27" s="4">
        <v>5.0</v>
      </c>
      <c r="U27" s="4">
        <v>5.0</v>
      </c>
      <c r="V27" s="4">
        <v>1.0</v>
      </c>
      <c r="W27" s="4">
        <v>2.0</v>
      </c>
      <c r="X27" s="4">
        <v>8.0</v>
      </c>
      <c r="Y27" s="4">
        <v>1.0</v>
      </c>
      <c r="Z27" s="4">
        <v>4.0</v>
      </c>
      <c r="AA27" s="4">
        <v>4.0</v>
      </c>
      <c r="AB27" s="4">
        <v>0.0</v>
      </c>
      <c r="AC27" s="4">
        <v>1.0</v>
      </c>
      <c r="AD27" s="4">
        <v>2.0</v>
      </c>
      <c r="AE27" s="4">
        <v>1.0</v>
      </c>
      <c r="AF27" s="4">
        <v>8.0</v>
      </c>
      <c r="AG27" s="4">
        <v>2.0</v>
      </c>
      <c r="AH27" s="4">
        <v>1.0</v>
      </c>
      <c r="AI27" s="4">
        <v>2.0</v>
      </c>
      <c r="AJ27" s="4">
        <v>1.0</v>
      </c>
      <c r="AK27" s="4">
        <v>1.0</v>
      </c>
      <c r="AL27" s="4">
        <v>5.0</v>
      </c>
      <c r="AM27" s="4">
        <v>1.0</v>
      </c>
      <c r="AN27" s="4">
        <v>1.0</v>
      </c>
      <c r="AO27" s="4">
        <v>1.0</v>
      </c>
      <c r="AP27" s="4">
        <v>2.0</v>
      </c>
      <c r="AQ27" s="4">
        <v>1.0</v>
      </c>
      <c r="AR27" s="4">
        <v>1.0</v>
      </c>
      <c r="AS27" s="4">
        <v>1.0</v>
      </c>
      <c r="AT27" s="4">
        <v>4.0</v>
      </c>
      <c r="AU27" s="4">
        <v>4.0</v>
      </c>
      <c r="AV27" s="4">
        <v>1.0</v>
      </c>
      <c r="AW27" s="4">
        <v>1.0</v>
      </c>
      <c r="AX27" s="4">
        <v>1.0</v>
      </c>
      <c r="AY27" s="4">
        <v>4.0</v>
      </c>
      <c r="AZ27" s="4">
        <v>1.0</v>
      </c>
      <c r="BA27" s="4">
        <v>5.0</v>
      </c>
      <c r="BB27" s="4">
        <v>0.0</v>
      </c>
      <c r="BC27" s="4">
        <v>2.0</v>
      </c>
      <c r="BD27" s="4">
        <v>5.0</v>
      </c>
      <c r="BE27" s="4">
        <v>1.0</v>
      </c>
      <c r="BF27" s="4">
        <v>1.0</v>
      </c>
      <c r="BG27" s="4">
        <v>4.0</v>
      </c>
      <c r="BH27" s="4">
        <v>5.0</v>
      </c>
      <c r="BI27" s="4">
        <v>2.0</v>
      </c>
      <c r="BJ27" s="4">
        <v>1.0</v>
      </c>
      <c r="BK27" s="4">
        <v>2.0</v>
      </c>
      <c r="BL27" s="4">
        <v>2.0</v>
      </c>
      <c r="BM27" s="4">
        <v>1.0</v>
      </c>
      <c r="BN27" s="4">
        <v>1.0</v>
      </c>
      <c r="BO27" s="4">
        <v>4.0</v>
      </c>
      <c r="BP27" s="4">
        <v>1.0</v>
      </c>
      <c r="BQ27" s="4">
        <v>5.0</v>
      </c>
      <c r="BR27" s="4">
        <v>1.0</v>
      </c>
      <c r="BS27" s="4">
        <v>1.0</v>
      </c>
      <c r="BT27" s="4">
        <v>1.0</v>
      </c>
      <c r="BU27" s="4">
        <v>1.0</v>
      </c>
      <c r="BV27" s="4">
        <v>1.0</v>
      </c>
      <c r="BW27" s="4">
        <v>0.0</v>
      </c>
      <c r="BX27" s="4">
        <v>2.0</v>
      </c>
      <c r="BY27" s="4">
        <v>0.0</v>
      </c>
      <c r="BZ27" s="4">
        <v>1.0</v>
      </c>
      <c r="CA27" s="4">
        <v>5.0</v>
      </c>
      <c r="CB27" s="4">
        <v>5.0</v>
      </c>
      <c r="CC27" s="4">
        <v>4.0</v>
      </c>
      <c r="CD27" s="4">
        <v>4.0</v>
      </c>
      <c r="CE27" s="4">
        <v>1.0</v>
      </c>
      <c r="CF27" s="4">
        <v>1.0</v>
      </c>
      <c r="CG27" s="4">
        <v>1.0</v>
      </c>
      <c r="CH27" s="4">
        <v>2.0</v>
      </c>
      <c r="CI27" s="4">
        <v>2.0</v>
      </c>
      <c r="CJ27" s="4">
        <v>4.0</v>
      </c>
      <c r="CK27" s="4">
        <v>4.0</v>
      </c>
      <c r="CL27" s="4">
        <v>5.0</v>
      </c>
      <c r="CM27" s="4">
        <v>2.0</v>
      </c>
      <c r="CN27" s="4">
        <v>4.0</v>
      </c>
      <c r="CO27" s="4">
        <v>1.0</v>
      </c>
      <c r="CP27" s="4">
        <v>5.0</v>
      </c>
      <c r="CQ27" s="4">
        <v>5.0</v>
      </c>
      <c r="CR27" s="4">
        <v>1.0</v>
      </c>
      <c r="CS27" s="4">
        <v>1.0</v>
      </c>
      <c r="CT27" s="4">
        <v>5.0</v>
      </c>
      <c r="CU27" s="4">
        <v>1.0</v>
      </c>
      <c r="CV27" s="4">
        <v>1.0</v>
      </c>
      <c r="CW27" s="4">
        <v>1.0</v>
      </c>
      <c r="CX27" s="4">
        <v>1.0</v>
      </c>
      <c r="CY27" s="4">
        <v>1.0</v>
      </c>
      <c r="CZ27" s="4">
        <v>4.0</v>
      </c>
      <c r="DA27" s="4">
        <v>1.0</v>
      </c>
      <c r="DB27" s="4">
        <v>8.0</v>
      </c>
      <c r="DC27" s="4">
        <v>1.0</v>
      </c>
      <c r="DD27" s="4">
        <v>1.0</v>
      </c>
      <c r="DE27" s="4">
        <v>4.0</v>
      </c>
      <c r="DF27" s="4">
        <v>1.0</v>
      </c>
      <c r="DG27" s="4">
        <v>1.0</v>
      </c>
      <c r="DH27" s="4">
        <v>1.0</v>
      </c>
      <c r="DI27" s="4">
        <v>1.0</v>
      </c>
      <c r="DJ27" s="4">
        <v>0.0</v>
      </c>
      <c r="DK27" s="4">
        <v>1.0</v>
      </c>
      <c r="DL27" s="4">
        <v>1.0</v>
      </c>
      <c r="DM27" s="4">
        <v>4.0</v>
      </c>
      <c r="DN27" s="4">
        <v>0.0</v>
      </c>
      <c r="DO27" s="4">
        <v>4.0</v>
      </c>
      <c r="DP27" s="4">
        <v>4.0</v>
      </c>
      <c r="DQ27" s="4">
        <v>5.0</v>
      </c>
      <c r="DR27" s="4">
        <v>8.0</v>
      </c>
      <c r="DS27" s="4">
        <v>1.0</v>
      </c>
      <c r="DT27" s="4">
        <v>2.0</v>
      </c>
      <c r="DU27" s="4">
        <v>4.0</v>
      </c>
      <c r="DV27" s="4">
        <v>1.0</v>
      </c>
      <c r="DW27" s="4">
        <v>2.0</v>
      </c>
    </row>
    <row r="28" hidden="1">
      <c r="A28" s="4" t="s">
        <v>10</v>
      </c>
      <c r="B28" s="4" t="s">
        <v>35</v>
      </c>
      <c r="C28" s="4">
        <v>1.0</v>
      </c>
      <c r="D28" s="4">
        <v>1.0</v>
      </c>
      <c r="E28" s="4">
        <v>3.0</v>
      </c>
      <c r="F28" s="4">
        <v>1.0</v>
      </c>
      <c r="G28" s="4">
        <v>3.0</v>
      </c>
      <c r="H28" s="4">
        <v>3.0</v>
      </c>
      <c r="I28" s="4">
        <v>1.0</v>
      </c>
      <c r="J28" s="4">
        <v>1.0</v>
      </c>
      <c r="K28" s="4">
        <v>3.0</v>
      </c>
      <c r="L28" s="4">
        <v>1.0</v>
      </c>
      <c r="M28" s="4">
        <v>1.0</v>
      </c>
      <c r="N28" s="4">
        <v>1.0</v>
      </c>
      <c r="O28" s="4">
        <v>3.0</v>
      </c>
      <c r="P28" s="4">
        <v>1.0</v>
      </c>
      <c r="Q28" s="4">
        <v>3.0</v>
      </c>
      <c r="R28" s="4">
        <v>2.0</v>
      </c>
      <c r="S28" s="4">
        <v>1.0</v>
      </c>
      <c r="T28" s="4">
        <v>3.0</v>
      </c>
      <c r="U28" s="4">
        <v>3.0</v>
      </c>
      <c r="V28" s="4">
        <v>1.0</v>
      </c>
      <c r="W28" s="4">
        <v>3.0</v>
      </c>
      <c r="X28" s="4">
        <v>2.0</v>
      </c>
      <c r="Y28" s="4">
        <v>1.0</v>
      </c>
      <c r="Z28" s="4">
        <v>1.0</v>
      </c>
      <c r="AA28" s="4">
        <v>1.0</v>
      </c>
      <c r="AB28" s="4">
        <v>3.0</v>
      </c>
      <c r="AC28" s="4">
        <v>1.0</v>
      </c>
      <c r="AD28" s="4">
        <v>1.0</v>
      </c>
      <c r="AE28" s="4">
        <v>1.0</v>
      </c>
      <c r="AF28" s="4">
        <v>1.0</v>
      </c>
      <c r="AG28" s="4">
        <v>2.0</v>
      </c>
      <c r="AH28" s="4">
        <v>1.0</v>
      </c>
      <c r="AI28" s="4" t="s">
        <v>74</v>
      </c>
      <c r="AJ28" s="4">
        <v>1.0</v>
      </c>
      <c r="AK28" s="4">
        <v>3.0</v>
      </c>
      <c r="AL28" s="4">
        <v>1.0</v>
      </c>
      <c r="AM28" s="4">
        <v>3.0</v>
      </c>
      <c r="AN28" s="4">
        <v>1.0</v>
      </c>
      <c r="AO28" s="4">
        <v>1.0</v>
      </c>
      <c r="AP28" s="4">
        <v>1.0</v>
      </c>
      <c r="AQ28" s="4">
        <v>1.0</v>
      </c>
      <c r="AR28" s="4">
        <v>1.0</v>
      </c>
      <c r="AS28" s="4">
        <v>1.0</v>
      </c>
      <c r="AT28" s="4">
        <v>3.0</v>
      </c>
      <c r="AU28" s="4">
        <v>1.0</v>
      </c>
      <c r="AV28" s="4">
        <v>1.0</v>
      </c>
      <c r="AW28" s="4">
        <v>1.0</v>
      </c>
      <c r="AX28" s="4">
        <v>3.0</v>
      </c>
      <c r="AY28" s="4">
        <v>1.0</v>
      </c>
      <c r="AZ28" s="4">
        <v>1.0</v>
      </c>
      <c r="BA28" s="4">
        <v>2.0</v>
      </c>
      <c r="BB28" s="4">
        <v>1.0</v>
      </c>
      <c r="BC28" s="4">
        <v>1.0</v>
      </c>
      <c r="BD28" s="4">
        <v>3.0</v>
      </c>
      <c r="BE28" s="4">
        <v>1.0</v>
      </c>
      <c r="BF28" s="4">
        <v>1.0</v>
      </c>
      <c r="BG28" s="4">
        <v>1.0</v>
      </c>
      <c r="BH28" s="4">
        <v>3.0</v>
      </c>
      <c r="BI28" s="4">
        <v>1.0</v>
      </c>
      <c r="BJ28" s="4">
        <v>3.0</v>
      </c>
      <c r="BK28" s="4">
        <v>1.0</v>
      </c>
      <c r="BL28" s="4">
        <v>2.0</v>
      </c>
      <c r="BM28" s="4">
        <v>1.0</v>
      </c>
      <c r="BN28" s="4">
        <v>1.0</v>
      </c>
      <c r="BO28" s="4">
        <v>3.0</v>
      </c>
      <c r="BP28" s="4">
        <v>3.0</v>
      </c>
      <c r="BQ28" s="4">
        <v>1.0</v>
      </c>
      <c r="BR28" s="4">
        <v>1.0</v>
      </c>
      <c r="BS28" s="4">
        <v>1.0</v>
      </c>
      <c r="BT28" s="4">
        <v>1.0</v>
      </c>
      <c r="BU28" s="4">
        <v>1.0</v>
      </c>
      <c r="BV28" s="4">
        <v>1.0</v>
      </c>
      <c r="BW28" s="4">
        <v>2.0</v>
      </c>
      <c r="BX28" s="4">
        <v>1.0</v>
      </c>
      <c r="BY28" s="4">
        <v>2.0</v>
      </c>
      <c r="BZ28" s="4">
        <v>1.0</v>
      </c>
      <c r="CA28" s="4">
        <v>3.0</v>
      </c>
      <c r="CB28" s="4">
        <v>2.0</v>
      </c>
      <c r="CC28" s="4">
        <v>1.0</v>
      </c>
      <c r="CD28" s="4">
        <v>1.0</v>
      </c>
      <c r="CE28" s="4">
        <v>3.0</v>
      </c>
      <c r="CF28" s="4">
        <v>1.0</v>
      </c>
      <c r="CG28" s="4">
        <v>1.0</v>
      </c>
      <c r="CH28" s="4">
        <v>1.0</v>
      </c>
      <c r="CI28" s="4">
        <v>3.0</v>
      </c>
      <c r="CJ28" s="4">
        <v>3.0</v>
      </c>
      <c r="CK28" s="4">
        <v>3.0</v>
      </c>
      <c r="CL28" s="4">
        <v>2.0</v>
      </c>
      <c r="CM28" s="4">
        <v>1.0</v>
      </c>
      <c r="CN28" s="4">
        <v>1.0</v>
      </c>
      <c r="CO28" s="4">
        <v>1.0</v>
      </c>
      <c r="CP28" s="4">
        <v>3.0</v>
      </c>
      <c r="CQ28" s="4">
        <v>1.0</v>
      </c>
      <c r="CR28" s="4">
        <v>1.0</v>
      </c>
      <c r="CS28" s="4">
        <v>1.0</v>
      </c>
      <c r="CT28" s="4">
        <v>3.0</v>
      </c>
      <c r="CU28" s="4">
        <v>3.0</v>
      </c>
      <c r="CV28" s="4">
        <v>1.0</v>
      </c>
      <c r="CW28" s="4" t="s">
        <v>74</v>
      </c>
      <c r="CX28" s="4">
        <v>1.0</v>
      </c>
      <c r="CY28" s="4">
        <v>1.0</v>
      </c>
      <c r="CZ28" s="4">
        <v>3.0</v>
      </c>
      <c r="DA28" s="4">
        <v>3.0</v>
      </c>
      <c r="DB28" s="4">
        <v>1.0</v>
      </c>
      <c r="DC28" s="4">
        <v>3.0</v>
      </c>
      <c r="DD28" s="4">
        <v>3.0</v>
      </c>
      <c r="DE28" s="4">
        <v>1.0</v>
      </c>
      <c r="DF28" s="4">
        <v>3.0</v>
      </c>
      <c r="DG28" s="4">
        <v>2.0</v>
      </c>
      <c r="DH28" s="4">
        <v>2.0</v>
      </c>
      <c r="DI28" s="4">
        <v>1.0</v>
      </c>
      <c r="DJ28" s="4">
        <v>1.0</v>
      </c>
      <c r="DK28" s="4">
        <v>3.0</v>
      </c>
      <c r="DL28" s="4">
        <v>1.0</v>
      </c>
      <c r="DM28" s="4">
        <v>3.0</v>
      </c>
      <c r="DN28" s="4">
        <v>3.0</v>
      </c>
      <c r="DO28" s="4">
        <v>2.0</v>
      </c>
      <c r="DP28" s="4">
        <v>3.0</v>
      </c>
      <c r="DQ28" s="4">
        <v>1.0</v>
      </c>
      <c r="DR28" s="4">
        <v>3.0</v>
      </c>
      <c r="DS28" s="4">
        <v>1.0</v>
      </c>
      <c r="DT28" s="4">
        <v>1.0</v>
      </c>
      <c r="DU28" s="4">
        <v>1.0</v>
      </c>
      <c r="DV28" s="4">
        <v>3.0</v>
      </c>
      <c r="DW28" s="4">
        <v>1.0</v>
      </c>
    </row>
    <row r="29" hidden="1">
      <c r="A29" s="3" t="s">
        <v>14</v>
      </c>
      <c r="B29" s="5" t="s">
        <v>36</v>
      </c>
      <c r="C29" s="5" t="s">
        <v>79</v>
      </c>
      <c r="D29" s="5" t="s">
        <v>91</v>
      </c>
      <c r="E29" s="5" t="s">
        <v>102</v>
      </c>
      <c r="F29" s="5" t="s">
        <v>113</v>
      </c>
      <c r="G29" s="5" t="s">
        <v>124</v>
      </c>
      <c r="H29" s="5" t="s">
        <v>136</v>
      </c>
      <c r="I29" s="5" t="s">
        <v>148</v>
      </c>
      <c r="J29" s="5" t="s">
        <v>160</v>
      </c>
      <c r="K29" s="5" t="s">
        <v>169</v>
      </c>
      <c r="L29" s="5" t="s">
        <v>179</v>
      </c>
      <c r="M29" s="5" t="s">
        <v>190</v>
      </c>
      <c r="N29" s="5" t="s">
        <v>200</v>
      </c>
      <c r="O29" s="5" t="s">
        <v>212</v>
      </c>
      <c r="P29" s="5" t="s">
        <v>223</v>
      </c>
      <c r="Q29" s="5" t="s">
        <v>233</v>
      </c>
      <c r="R29" s="5" t="s">
        <v>233</v>
      </c>
      <c r="S29" s="5" t="s">
        <v>254</v>
      </c>
      <c r="T29" s="5" t="s">
        <v>265</v>
      </c>
      <c r="U29" s="5" t="s">
        <v>190</v>
      </c>
      <c r="V29" s="5" t="s">
        <v>286</v>
      </c>
      <c r="W29" s="5" t="s">
        <v>297</v>
      </c>
      <c r="X29" s="5" t="s">
        <v>308</v>
      </c>
      <c r="Y29" s="5" t="s">
        <v>308</v>
      </c>
      <c r="Z29" s="5" t="s">
        <v>330</v>
      </c>
      <c r="AA29" s="5" t="s">
        <v>341</v>
      </c>
      <c r="AB29" s="5" t="s">
        <v>350</v>
      </c>
      <c r="AC29" s="5" t="s">
        <v>361</v>
      </c>
      <c r="AD29" s="5" t="s">
        <v>370</v>
      </c>
      <c r="AE29" s="5" t="s">
        <v>381</v>
      </c>
      <c r="AF29" s="5" t="s">
        <v>392</v>
      </c>
      <c r="AG29" s="5" t="s">
        <v>401</v>
      </c>
      <c r="AH29" s="5" t="s">
        <v>410</v>
      </c>
      <c r="AI29" s="5" t="s">
        <v>421</v>
      </c>
      <c r="AJ29" s="5" t="s">
        <v>430</v>
      </c>
      <c r="AK29" s="5" t="s">
        <v>440</v>
      </c>
      <c r="AL29" s="5" t="s">
        <v>450</v>
      </c>
      <c r="AM29" s="5" t="s">
        <v>460</v>
      </c>
      <c r="AN29" s="5" t="s">
        <v>308</v>
      </c>
      <c r="AO29" s="5" t="s">
        <v>477</v>
      </c>
      <c r="AP29" s="5" t="s">
        <v>486</v>
      </c>
      <c r="AQ29" s="5" t="s">
        <v>496</v>
      </c>
      <c r="AR29" s="5" t="s">
        <v>507</v>
      </c>
      <c r="AS29" s="5" t="s">
        <v>517</v>
      </c>
      <c r="AT29" s="5" t="s">
        <v>527</v>
      </c>
      <c r="AU29" s="5" t="s">
        <v>538</v>
      </c>
      <c r="AV29" s="5" t="s">
        <v>550</v>
      </c>
      <c r="AW29" s="5" t="s">
        <v>559</v>
      </c>
      <c r="AX29" s="5" t="s">
        <v>568</v>
      </c>
      <c r="AY29" s="5" t="s">
        <v>579</v>
      </c>
      <c r="AZ29" s="5" t="s">
        <v>588</v>
      </c>
      <c r="BA29" s="5" t="s">
        <v>233</v>
      </c>
      <c r="BB29" s="5" t="s">
        <v>370</v>
      </c>
      <c r="BC29" s="5" t="s">
        <v>615</v>
      </c>
      <c r="BD29" s="5" t="s">
        <v>624</v>
      </c>
      <c r="BE29" s="5" t="s">
        <v>634</v>
      </c>
      <c r="BF29" s="5" t="s">
        <v>642</v>
      </c>
      <c r="BG29" s="5" t="s">
        <v>652</v>
      </c>
      <c r="BH29" s="5" t="s">
        <v>662</v>
      </c>
      <c r="BI29" s="5" t="s">
        <v>370</v>
      </c>
      <c r="BJ29" s="5" t="s">
        <v>681</v>
      </c>
      <c r="BK29" s="5" t="s">
        <v>691</v>
      </c>
      <c r="BL29" s="5" t="s">
        <v>702</v>
      </c>
      <c r="BM29" s="5" t="s">
        <v>711</v>
      </c>
      <c r="BN29" s="5" t="s">
        <v>720</v>
      </c>
      <c r="BO29" s="5" t="s">
        <v>732</v>
      </c>
      <c r="BP29" s="5" t="s">
        <v>739</v>
      </c>
      <c r="BQ29" s="5" t="s">
        <v>681</v>
      </c>
      <c r="BR29" s="5" t="s">
        <v>755</v>
      </c>
      <c r="BS29" s="5" t="s">
        <v>766</v>
      </c>
      <c r="BT29" s="5" t="s">
        <v>776</v>
      </c>
      <c r="BU29" s="5" t="s">
        <v>785</v>
      </c>
      <c r="BV29" s="5" t="s">
        <v>341</v>
      </c>
      <c r="BW29" s="5" t="s">
        <v>806</v>
      </c>
      <c r="BX29" s="5" t="s">
        <v>233</v>
      </c>
      <c r="BY29" s="5" t="s">
        <v>74</v>
      </c>
      <c r="BZ29" s="5" t="s">
        <v>826</v>
      </c>
      <c r="CA29" s="5" t="s">
        <v>837</v>
      </c>
      <c r="CB29" s="5" t="s">
        <v>847</v>
      </c>
      <c r="CC29" s="5" t="s">
        <v>856</v>
      </c>
      <c r="CD29" s="5" t="s">
        <v>865</v>
      </c>
      <c r="CE29" s="5" t="s">
        <v>874</v>
      </c>
      <c r="CF29" s="5" t="s">
        <v>882</v>
      </c>
      <c r="CG29" s="5" t="s">
        <v>891</v>
      </c>
      <c r="CH29" s="5" t="s">
        <v>902</v>
      </c>
      <c r="CI29" s="5" t="s">
        <v>914</v>
      </c>
      <c r="CJ29" s="5" t="s">
        <v>924</v>
      </c>
      <c r="CK29" s="5" t="s">
        <v>933</v>
      </c>
      <c r="CL29" s="5" t="s">
        <v>233</v>
      </c>
      <c r="CM29" s="5" t="s">
        <v>952</v>
      </c>
      <c r="CN29" s="5" t="s">
        <v>963</v>
      </c>
      <c r="CO29" s="5" t="s">
        <v>972</v>
      </c>
      <c r="CP29" s="5" t="s">
        <v>980</v>
      </c>
      <c r="CQ29" s="5" t="s">
        <v>989</v>
      </c>
      <c r="CR29" s="5" t="s">
        <v>999</v>
      </c>
      <c r="CS29" s="5" t="s">
        <v>1010</v>
      </c>
      <c r="CT29" s="5" t="s">
        <v>1020</v>
      </c>
      <c r="CU29" s="5" t="s">
        <v>233</v>
      </c>
      <c r="CV29" s="5" t="s">
        <v>1037</v>
      </c>
      <c r="CW29" s="5" t="s">
        <v>1045</v>
      </c>
      <c r="CX29" s="5" t="s">
        <v>1053</v>
      </c>
      <c r="CY29" s="5" t="s">
        <v>1063</v>
      </c>
      <c r="CZ29" s="5" t="s">
        <v>1074</v>
      </c>
      <c r="DA29" s="5" t="s">
        <v>233</v>
      </c>
      <c r="DB29" s="5" t="s">
        <v>1091</v>
      </c>
      <c r="DC29" s="5" t="s">
        <v>1100</v>
      </c>
      <c r="DD29" s="5" t="s">
        <v>1111</v>
      </c>
      <c r="DE29" s="5" t="s">
        <v>1122</v>
      </c>
      <c r="DF29" s="5" t="s">
        <v>1132</v>
      </c>
      <c r="DG29" s="5" t="s">
        <v>1141</v>
      </c>
      <c r="DH29" s="5" t="s">
        <v>1151</v>
      </c>
      <c r="DI29" s="5" t="s">
        <v>341</v>
      </c>
      <c r="DJ29" s="5" t="s">
        <v>1165</v>
      </c>
      <c r="DK29" s="5" t="s">
        <v>1172</v>
      </c>
      <c r="DL29" s="5" t="s">
        <v>681</v>
      </c>
      <c r="DM29" s="5" t="s">
        <v>1190</v>
      </c>
      <c r="DN29" s="5" t="s">
        <v>1202</v>
      </c>
      <c r="DO29" s="5" t="s">
        <v>1211</v>
      </c>
      <c r="DP29" s="5" t="s">
        <v>1222</v>
      </c>
      <c r="DQ29" s="5" t="s">
        <v>1232</v>
      </c>
      <c r="DR29" s="5" t="s">
        <v>1242</v>
      </c>
      <c r="DS29" s="5" t="s">
        <v>1249</v>
      </c>
      <c r="DT29" s="5" t="s">
        <v>1259</v>
      </c>
      <c r="DU29" s="5" t="s">
        <v>1268</v>
      </c>
      <c r="DV29" s="5" t="s">
        <v>785</v>
      </c>
      <c r="DW29" s="5" t="s">
        <v>1287</v>
      </c>
    </row>
    <row r="30" hidden="1">
      <c r="A30" s="4" t="s">
        <v>6</v>
      </c>
      <c r="B30" s="4" t="s">
        <v>37</v>
      </c>
      <c r="C30" s="4">
        <v>2.0</v>
      </c>
      <c r="D30" s="4">
        <v>1.0</v>
      </c>
      <c r="E30" s="4">
        <v>1.0</v>
      </c>
      <c r="F30" s="4">
        <v>2.0</v>
      </c>
      <c r="G30" s="4">
        <v>1.0</v>
      </c>
      <c r="H30" s="4">
        <v>1.0</v>
      </c>
      <c r="I30" s="4">
        <v>1.0</v>
      </c>
      <c r="J30" s="4">
        <v>1.0</v>
      </c>
      <c r="K30" s="4">
        <v>1.0</v>
      </c>
      <c r="L30" s="4">
        <v>1.0</v>
      </c>
      <c r="M30" s="4">
        <v>1.0</v>
      </c>
      <c r="N30" s="4">
        <v>1.0</v>
      </c>
      <c r="O30" s="4">
        <v>1.0</v>
      </c>
      <c r="P30" s="4">
        <v>1.0</v>
      </c>
      <c r="Q30" s="4">
        <v>1.0</v>
      </c>
      <c r="R30" s="4">
        <v>1.0</v>
      </c>
      <c r="S30" s="4">
        <v>1.0</v>
      </c>
      <c r="T30" s="4">
        <v>1.0</v>
      </c>
      <c r="U30" s="4">
        <v>1.0</v>
      </c>
      <c r="V30" s="4">
        <v>1.0</v>
      </c>
      <c r="W30" s="4">
        <v>1.0</v>
      </c>
      <c r="X30" s="4">
        <v>1.0</v>
      </c>
      <c r="Y30" s="4">
        <v>2.0</v>
      </c>
      <c r="Z30" s="4">
        <v>1.0</v>
      </c>
      <c r="AA30" s="4">
        <v>1.0</v>
      </c>
      <c r="AB30" s="4">
        <v>1.0</v>
      </c>
      <c r="AC30" s="4">
        <v>1.0</v>
      </c>
      <c r="AD30" s="4">
        <v>1.0</v>
      </c>
      <c r="AE30" s="4">
        <v>1.0</v>
      </c>
      <c r="AF30" s="4">
        <v>1.0</v>
      </c>
      <c r="AG30" s="4">
        <v>1.0</v>
      </c>
      <c r="AH30" s="4">
        <v>1.0</v>
      </c>
      <c r="AI30" s="4">
        <v>1.0</v>
      </c>
      <c r="AJ30" s="4">
        <v>1.0</v>
      </c>
      <c r="AK30" s="4">
        <v>1.0</v>
      </c>
      <c r="AL30" s="4">
        <v>1.0</v>
      </c>
      <c r="AM30" s="4">
        <v>1.0</v>
      </c>
      <c r="AN30" s="4">
        <v>1.0</v>
      </c>
      <c r="AO30" s="4">
        <v>1.0</v>
      </c>
      <c r="AP30" s="4">
        <v>1.0</v>
      </c>
      <c r="AQ30" s="4">
        <v>1.0</v>
      </c>
      <c r="AR30" s="4">
        <v>1.0</v>
      </c>
      <c r="AS30" s="4">
        <v>1.0</v>
      </c>
      <c r="AT30" s="4">
        <v>1.0</v>
      </c>
      <c r="AU30" s="4">
        <v>1.0</v>
      </c>
      <c r="AV30" s="4">
        <v>1.0</v>
      </c>
      <c r="AW30" s="4">
        <v>1.0</v>
      </c>
      <c r="AX30" s="4">
        <v>1.0</v>
      </c>
      <c r="AY30" s="4">
        <v>1.0</v>
      </c>
      <c r="AZ30" s="4">
        <v>1.0</v>
      </c>
      <c r="BA30" s="4">
        <v>1.0</v>
      </c>
      <c r="BB30" s="4">
        <v>1.0</v>
      </c>
      <c r="BC30" s="4">
        <v>1.0</v>
      </c>
      <c r="BD30" s="4">
        <v>1.0</v>
      </c>
      <c r="BE30" s="4">
        <v>2.0</v>
      </c>
      <c r="BF30" s="4">
        <v>1.0</v>
      </c>
      <c r="BG30" s="4">
        <v>1.0</v>
      </c>
      <c r="BH30" s="4">
        <v>2.0</v>
      </c>
      <c r="BI30" s="4">
        <v>2.0</v>
      </c>
      <c r="BJ30" s="4">
        <v>1.0</v>
      </c>
      <c r="BK30" s="4">
        <v>1.0</v>
      </c>
      <c r="BL30" s="4">
        <v>2.0</v>
      </c>
      <c r="BM30" s="4">
        <v>1.0</v>
      </c>
      <c r="BN30" s="4">
        <v>1.0</v>
      </c>
      <c r="BO30" s="4">
        <v>1.0</v>
      </c>
      <c r="BP30" s="4">
        <v>1.0</v>
      </c>
      <c r="BQ30" s="4">
        <v>1.0</v>
      </c>
      <c r="BR30" s="4">
        <v>1.0</v>
      </c>
      <c r="BS30" s="4">
        <v>1.0</v>
      </c>
      <c r="BT30" s="4">
        <v>1.0</v>
      </c>
      <c r="BU30" s="4">
        <v>2.0</v>
      </c>
      <c r="BV30" s="4">
        <v>2.0</v>
      </c>
      <c r="BW30" s="4">
        <v>1.0</v>
      </c>
      <c r="BX30" s="4">
        <v>1.0</v>
      </c>
      <c r="BY30" s="4">
        <v>1.0</v>
      </c>
      <c r="BZ30" s="4">
        <v>1.0</v>
      </c>
      <c r="CA30" s="4">
        <v>1.0</v>
      </c>
      <c r="CB30" s="4">
        <v>1.0</v>
      </c>
      <c r="CC30" s="4">
        <v>2.0</v>
      </c>
      <c r="CD30" s="4">
        <v>1.0</v>
      </c>
      <c r="CE30" s="4">
        <v>1.0</v>
      </c>
      <c r="CF30" s="4">
        <v>1.0</v>
      </c>
      <c r="CG30" s="4">
        <v>1.0</v>
      </c>
      <c r="CH30" s="4">
        <v>1.0</v>
      </c>
      <c r="CI30" s="4">
        <v>1.0</v>
      </c>
      <c r="CJ30" s="4">
        <v>1.0</v>
      </c>
      <c r="CK30" s="4">
        <v>1.0</v>
      </c>
      <c r="CL30" s="4">
        <v>1.0</v>
      </c>
      <c r="CM30" s="4">
        <v>1.0</v>
      </c>
      <c r="CN30" s="4">
        <v>2.0</v>
      </c>
      <c r="CO30" s="4">
        <v>1.0</v>
      </c>
      <c r="CP30" s="4">
        <v>1.0</v>
      </c>
      <c r="CQ30" s="4">
        <v>1.0</v>
      </c>
      <c r="CR30" s="4">
        <v>1.0</v>
      </c>
      <c r="CS30" s="4">
        <v>1.0</v>
      </c>
      <c r="CT30" s="4">
        <v>1.0</v>
      </c>
      <c r="CU30" s="4">
        <v>1.0</v>
      </c>
      <c r="CV30" s="4">
        <v>1.0</v>
      </c>
      <c r="CW30" s="4">
        <v>1.0</v>
      </c>
      <c r="CX30" s="4">
        <v>1.0</v>
      </c>
      <c r="CY30" s="4">
        <v>1.0</v>
      </c>
      <c r="CZ30" s="4">
        <v>1.0</v>
      </c>
      <c r="DA30" s="4">
        <v>1.0</v>
      </c>
      <c r="DB30" s="4">
        <v>1.0</v>
      </c>
      <c r="DC30" s="4">
        <v>1.0</v>
      </c>
      <c r="DD30" s="4">
        <v>1.0</v>
      </c>
      <c r="DE30" s="4">
        <v>1.0</v>
      </c>
      <c r="DF30" s="4">
        <v>1.0</v>
      </c>
      <c r="DG30" s="4">
        <v>1.0</v>
      </c>
      <c r="DH30" s="4">
        <v>1.0</v>
      </c>
      <c r="DI30" s="4">
        <v>1.0</v>
      </c>
      <c r="DJ30" s="4">
        <v>1.0</v>
      </c>
      <c r="DK30" s="4">
        <v>1.0</v>
      </c>
      <c r="DL30" s="4">
        <v>1.0</v>
      </c>
      <c r="DM30" s="4">
        <v>1.0</v>
      </c>
      <c r="DN30" s="4">
        <v>1.0</v>
      </c>
      <c r="DO30" s="4">
        <v>1.0</v>
      </c>
      <c r="DP30" s="4">
        <v>1.0</v>
      </c>
      <c r="DQ30" s="4">
        <v>1.0</v>
      </c>
      <c r="DR30" s="4">
        <v>1.0</v>
      </c>
      <c r="DS30" s="4">
        <v>1.0</v>
      </c>
      <c r="DT30" s="4">
        <v>1.0</v>
      </c>
      <c r="DU30" s="4">
        <v>1.0</v>
      </c>
      <c r="DV30" s="4">
        <v>1.0</v>
      </c>
      <c r="DW30" s="4">
        <v>1.0</v>
      </c>
    </row>
    <row r="31" hidden="1">
      <c r="A31" s="4" t="s">
        <v>10</v>
      </c>
      <c r="B31" s="4" t="s">
        <v>38</v>
      </c>
      <c r="C31" s="4">
        <v>5.0</v>
      </c>
      <c r="D31" s="4">
        <v>4.0</v>
      </c>
      <c r="E31" s="4">
        <v>5.0</v>
      </c>
      <c r="F31" s="4">
        <v>4.0</v>
      </c>
      <c r="G31" s="4">
        <v>4.0</v>
      </c>
      <c r="H31" s="4">
        <v>2.0</v>
      </c>
      <c r="I31" s="4">
        <v>4.0</v>
      </c>
      <c r="J31" s="4">
        <v>5.0</v>
      </c>
      <c r="K31" s="4">
        <v>4.0</v>
      </c>
      <c r="L31" s="4">
        <v>5.0</v>
      </c>
      <c r="M31" s="4">
        <v>5.0</v>
      </c>
      <c r="N31" s="4">
        <v>5.0</v>
      </c>
      <c r="O31" s="4">
        <v>4.0</v>
      </c>
      <c r="P31" s="4">
        <v>5.0</v>
      </c>
      <c r="Q31" s="4">
        <v>5.0</v>
      </c>
      <c r="R31" s="4">
        <v>3.0</v>
      </c>
      <c r="S31" s="4">
        <v>5.0</v>
      </c>
      <c r="T31" s="4">
        <v>3.0</v>
      </c>
      <c r="U31" s="4">
        <v>5.0</v>
      </c>
      <c r="V31" s="4">
        <v>2.0</v>
      </c>
      <c r="W31" s="4">
        <v>2.0</v>
      </c>
      <c r="X31" s="4">
        <v>3.0</v>
      </c>
      <c r="Y31" s="4">
        <v>4.0</v>
      </c>
      <c r="Z31" s="4">
        <v>3.0</v>
      </c>
      <c r="AA31" s="4">
        <v>4.0</v>
      </c>
      <c r="AB31" s="4">
        <v>4.0</v>
      </c>
      <c r="AC31" s="4">
        <v>3.0</v>
      </c>
      <c r="AD31" s="4">
        <v>5.0</v>
      </c>
      <c r="AE31" s="4">
        <v>3.0</v>
      </c>
      <c r="AF31" s="4">
        <v>5.0</v>
      </c>
      <c r="AG31" s="4">
        <v>3.0</v>
      </c>
      <c r="AH31" s="4">
        <v>5.0</v>
      </c>
      <c r="AI31" s="4">
        <v>4.0</v>
      </c>
      <c r="AJ31" s="4">
        <v>3.0</v>
      </c>
      <c r="AK31" s="4">
        <v>5.0</v>
      </c>
      <c r="AL31" s="4">
        <v>5.0</v>
      </c>
      <c r="AM31" s="4">
        <v>5.0</v>
      </c>
      <c r="AN31" s="4">
        <v>3.0</v>
      </c>
      <c r="AO31" s="4">
        <v>4.0</v>
      </c>
      <c r="AP31" s="4">
        <v>5.0</v>
      </c>
      <c r="AQ31" s="4">
        <v>3.0</v>
      </c>
      <c r="AR31" s="4">
        <v>5.0</v>
      </c>
      <c r="AS31" s="4">
        <v>5.0</v>
      </c>
      <c r="AT31" s="4">
        <v>4.0</v>
      </c>
      <c r="AU31" s="4">
        <v>5.0</v>
      </c>
      <c r="AV31" s="4">
        <v>5.0</v>
      </c>
      <c r="AW31" s="4">
        <v>4.0</v>
      </c>
      <c r="AX31" s="4">
        <v>5.0</v>
      </c>
      <c r="AY31" s="4">
        <v>5.0</v>
      </c>
      <c r="AZ31" s="4">
        <v>3.0</v>
      </c>
      <c r="BA31" s="4">
        <v>4.0</v>
      </c>
      <c r="BB31" s="4">
        <v>5.0</v>
      </c>
      <c r="BC31" s="4">
        <v>5.0</v>
      </c>
      <c r="BD31" s="4">
        <v>4.0</v>
      </c>
      <c r="BE31" s="4">
        <v>5.0</v>
      </c>
      <c r="BF31" s="4">
        <v>4.0</v>
      </c>
      <c r="BG31" s="4">
        <v>5.0</v>
      </c>
      <c r="BH31" s="4">
        <v>4.0</v>
      </c>
      <c r="BI31" s="4">
        <v>5.0</v>
      </c>
      <c r="BJ31" s="4">
        <v>5.0</v>
      </c>
      <c r="BK31" s="4">
        <v>5.0</v>
      </c>
      <c r="BL31" s="4">
        <v>3.0</v>
      </c>
      <c r="BM31" s="4">
        <v>4.0</v>
      </c>
      <c r="BN31" s="4">
        <v>5.0</v>
      </c>
      <c r="BO31" s="4">
        <v>5.0</v>
      </c>
      <c r="BP31" s="4">
        <v>3.0</v>
      </c>
      <c r="BQ31" s="4">
        <v>5.0</v>
      </c>
      <c r="BR31" s="4">
        <v>5.0</v>
      </c>
      <c r="BS31" s="4">
        <v>5.0</v>
      </c>
      <c r="BT31" s="4">
        <v>3.0</v>
      </c>
      <c r="BU31" s="4">
        <v>5.0</v>
      </c>
      <c r="BV31" s="4">
        <v>5.0</v>
      </c>
      <c r="BW31" s="4">
        <v>5.0</v>
      </c>
      <c r="BX31" s="4">
        <v>3.0</v>
      </c>
      <c r="BY31" s="4">
        <v>4.0</v>
      </c>
      <c r="BZ31" s="4">
        <v>5.0</v>
      </c>
      <c r="CA31" s="4">
        <v>4.0</v>
      </c>
      <c r="CB31" s="4">
        <v>3.0</v>
      </c>
      <c r="CC31" s="4">
        <v>5.0</v>
      </c>
      <c r="CD31" s="4">
        <v>5.0</v>
      </c>
      <c r="CE31" s="4">
        <v>3.0</v>
      </c>
      <c r="CF31" s="4">
        <v>4.0</v>
      </c>
      <c r="CG31" s="4">
        <v>3.0</v>
      </c>
      <c r="CH31" s="4">
        <v>4.0</v>
      </c>
      <c r="CI31" s="4">
        <v>5.0</v>
      </c>
      <c r="CJ31" s="4">
        <v>5.0</v>
      </c>
      <c r="CK31" s="4">
        <v>5.0</v>
      </c>
      <c r="CL31" s="4">
        <v>4.0</v>
      </c>
      <c r="CM31" s="4">
        <v>4.0</v>
      </c>
      <c r="CN31" s="4">
        <v>5.0</v>
      </c>
      <c r="CO31" s="4">
        <v>5.0</v>
      </c>
      <c r="CP31" s="4">
        <v>2.0</v>
      </c>
      <c r="CQ31" s="4">
        <v>1.0</v>
      </c>
      <c r="CR31" s="4">
        <v>4.0</v>
      </c>
      <c r="CS31" s="4">
        <v>5.0</v>
      </c>
      <c r="CT31" s="4">
        <v>4.0</v>
      </c>
      <c r="CU31" s="4">
        <v>3.0</v>
      </c>
      <c r="CV31" s="4">
        <v>5.0</v>
      </c>
      <c r="CW31" s="4">
        <v>5.0</v>
      </c>
      <c r="CX31" s="4">
        <v>5.0</v>
      </c>
      <c r="CY31" s="4">
        <v>5.0</v>
      </c>
      <c r="CZ31" s="4">
        <v>5.0</v>
      </c>
      <c r="DA31" s="4">
        <v>5.0</v>
      </c>
      <c r="DB31" s="4">
        <v>5.0</v>
      </c>
      <c r="DC31" s="4">
        <v>4.0</v>
      </c>
      <c r="DD31" s="4">
        <v>3.0</v>
      </c>
      <c r="DE31" s="4">
        <v>5.0</v>
      </c>
      <c r="DF31" s="4">
        <v>4.0</v>
      </c>
      <c r="DG31" s="4">
        <v>5.0</v>
      </c>
      <c r="DH31" s="4">
        <v>4.0</v>
      </c>
      <c r="DI31" s="4">
        <v>3.0</v>
      </c>
      <c r="DJ31" s="4">
        <v>3.0</v>
      </c>
      <c r="DK31" s="4">
        <v>5.0</v>
      </c>
      <c r="DL31" s="4">
        <v>4.0</v>
      </c>
      <c r="DM31" s="4">
        <v>4.0</v>
      </c>
      <c r="DN31" s="4">
        <v>5.0</v>
      </c>
      <c r="DO31" s="4">
        <v>5.0</v>
      </c>
      <c r="DP31" s="4">
        <v>3.0</v>
      </c>
      <c r="DQ31" s="4">
        <v>5.0</v>
      </c>
      <c r="DR31" s="4">
        <v>5.0</v>
      </c>
      <c r="DS31" s="4">
        <v>5.0</v>
      </c>
      <c r="DT31" s="4">
        <v>4.0</v>
      </c>
      <c r="DU31" s="4">
        <v>4.0</v>
      </c>
      <c r="DV31" s="4">
        <v>5.0</v>
      </c>
      <c r="DW31" s="4">
        <v>3.0</v>
      </c>
    </row>
    <row r="32">
      <c r="A32" s="4" t="s">
        <v>3</v>
      </c>
      <c r="B32" s="4" t="s">
        <v>39</v>
      </c>
      <c r="C32" s="4">
        <v>2.0</v>
      </c>
      <c r="D32" s="4">
        <v>4.0</v>
      </c>
      <c r="E32" s="4">
        <v>3.0</v>
      </c>
      <c r="F32" s="4">
        <v>4.0</v>
      </c>
      <c r="G32" s="4">
        <v>4.0</v>
      </c>
      <c r="H32" s="4">
        <v>2.0</v>
      </c>
      <c r="I32" s="4">
        <v>4.0</v>
      </c>
      <c r="J32" s="4">
        <v>2.0</v>
      </c>
      <c r="K32" s="4">
        <v>1.0</v>
      </c>
      <c r="L32" s="4">
        <v>1.0</v>
      </c>
      <c r="M32" s="4">
        <v>3.0</v>
      </c>
      <c r="N32" s="4">
        <v>2.0</v>
      </c>
      <c r="O32" s="4">
        <v>1.0</v>
      </c>
      <c r="P32" s="4">
        <v>3.0</v>
      </c>
      <c r="Q32" s="4">
        <v>3.0</v>
      </c>
      <c r="R32" s="4">
        <v>1.0</v>
      </c>
      <c r="S32" s="4">
        <v>1.0</v>
      </c>
      <c r="T32" s="4">
        <v>1.0</v>
      </c>
      <c r="U32" s="4">
        <v>2.0</v>
      </c>
      <c r="V32" s="4">
        <v>1.0</v>
      </c>
      <c r="W32" s="4">
        <v>2.0</v>
      </c>
      <c r="X32" s="4">
        <v>4.0</v>
      </c>
      <c r="Y32" s="4">
        <v>1.0</v>
      </c>
      <c r="Z32" s="4">
        <v>3.0</v>
      </c>
      <c r="AA32" s="4">
        <v>3.0</v>
      </c>
      <c r="AB32" s="4">
        <v>1.0</v>
      </c>
      <c r="AC32" s="4">
        <v>2.0</v>
      </c>
      <c r="AD32" s="4">
        <v>1.0</v>
      </c>
      <c r="AE32" s="4">
        <v>3.0</v>
      </c>
      <c r="AF32" s="4">
        <v>3.0</v>
      </c>
      <c r="AG32" s="4">
        <v>4.0</v>
      </c>
      <c r="AH32" s="4">
        <v>2.0</v>
      </c>
      <c r="AI32" s="4">
        <v>4.0</v>
      </c>
      <c r="AJ32" s="4">
        <v>1.0</v>
      </c>
      <c r="AK32" s="4">
        <v>1.0</v>
      </c>
      <c r="AL32" s="4">
        <v>3.0</v>
      </c>
      <c r="AM32" s="4">
        <v>2.0</v>
      </c>
      <c r="AN32" s="4">
        <v>4.0</v>
      </c>
      <c r="AO32" s="4">
        <v>4.0</v>
      </c>
      <c r="AP32" s="4">
        <v>4.0</v>
      </c>
      <c r="AQ32" s="4">
        <v>1.0</v>
      </c>
      <c r="AR32" s="4">
        <v>2.0</v>
      </c>
      <c r="AS32" s="4">
        <v>2.0</v>
      </c>
      <c r="AT32" s="4">
        <v>3.0</v>
      </c>
      <c r="AU32" s="4">
        <v>4.0</v>
      </c>
      <c r="AV32" s="4">
        <v>2.0</v>
      </c>
      <c r="AW32" s="4">
        <v>1.0</v>
      </c>
      <c r="AX32" s="4">
        <v>1.0</v>
      </c>
      <c r="AY32" s="4">
        <v>2.0</v>
      </c>
      <c r="AZ32" s="4">
        <v>3.0</v>
      </c>
      <c r="BA32" s="4">
        <v>3.0</v>
      </c>
      <c r="BB32" s="4">
        <v>2.0</v>
      </c>
      <c r="BC32" s="4">
        <v>2.0</v>
      </c>
      <c r="BD32" s="4">
        <v>4.0</v>
      </c>
      <c r="BE32" s="4">
        <v>2.0</v>
      </c>
      <c r="BF32" s="4">
        <v>1.0</v>
      </c>
      <c r="BG32" s="4">
        <v>4.0</v>
      </c>
      <c r="BH32" s="4">
        <v>2.0</v>
      </c>
      <c r="BI32" s="4">
        <v>3.0</v>
      </c>
      <c r="BJ32" s="4">
        <v>4.0</v>
      </c>
      <c r="BK32" s="4">
        <v>1.0</v>
      </c>
      <c r="BL32" s="4">
        <v>4.0</v>
      </c>
      <c r="BM32" s="4">
        <v>4.0</v>
      </c>
      <c r="BN32" s="4">
        <v>3.0</v>
      </c>
      <c r="BO32" s="4">
        <v>2.0</v>
      </c>
      <c r="BP32" s="4">
        <v>2.0</v>
      </c>
      <c r="BQ32" s="4">
        <v>1.0</v>
      </c>
      <c r="BR32" s="4">
        <v>2.0</v>
      </c>
      <c r="BS32" s="4">
        <v>1.0</v>
      </c>
      <c r="BT32" s="4">
        <v>3.0</v>
      </c>
      <c r="BU32" s="4">
        <v>3.0</v>
      </c>
      <c r="BV32" s="4">
        <v>3.0</v>
      </c>
      <c r="BW32" s="4">
        <v>1.0</v>
      </c>
      <c r="BX32" s="4">
        <v>2.0</v>
      </c>
      <c r="BY32" s="4">
        <v>3.0</v>
      </c>
      <c r="BZ32" s="4">
        <v>1.0</v>
      </c>
      <c r="CA32" s="4">
        <v>4.0</v>
      </c>
      <c r="CB32" s="4">
        <v>4.0</v>
      </c>
      <c r="CC32" s="4">
        <v>2.0</v>
      </c>
      <c r="CD32" s="4">
        <v>1.0</v>
      </c>
      <c r="CE32" s="4">
        <v>1.0</v>
      </c>
      <c r="CF32" s="4">
        <v>4.0</v>
      </c>
      <c r="CG32" s="4">
        <v>3.0</v>
      </c>
      <c r="CH32" s="4">
        <v>1.0</v>
      </c>
      <c r="CI32" s="4">
        <v>2.0</v>
      </c>
      <c r="CJ32" s="4">
        <v>1.0</v>
      </c>
      <c r="CK32" s="4">
        <v>1.0</v>
      </c>
      <c r="CL32" s="4">
        <v>2.0</v>
      </c>
      <c r="CM32" s="4">
        <v>3.0</v>
      </c>
      <c r="CN32" s="4">
        <v>3.0</v>
      </c>
      <c r="CO32" s="4">
        <v>1.0</v>
      </c>
      <c r="CP32" s="4">
        <v>3.0</v>
      </c>
      <c r="CQ32" s="4">
        <v>3.0</v>
      </c>
      <c r="CR32" s="4">
        <v>1.0</v>
      </c>
      <c r="CS32" s="4">
        <v>4.0</v>
      </c>
      <c r="CT32" s="4">
        <v>3.0</v>
      </c>
      <c r="CU32" s="4">
        <v>1.0</v>
      </c>
      <c r="CV32" s="4">
        <v>2.0</v>
      </c>
      <c r="CW32" s="4">
        <v>4.0</v>
      </c>
      <c r="CX32" s="4">
        <v>1.0</v>
      </c>
      <c r="CY32" s="4">
        <v>1.0</v>
      </c>
      <c r="CZ32" s="4">
        <v>1.0</v>
      </c>
      <c r="DA32" s="4">
        <v>2.0</v>
      </c>
      <c r="DB32" s="4">
        <v>3.0</v>
      </c>
      <c r="DC32" s="4">
        <v>1.0</v>
      </c>
      <c r="DD32" s="4">
        <v>4.0</v>
      </c>
      <c r="DE32" s="4">
        <v>1.0</v>
      </c>
      <c r="DF32" s="4">
        <v>2.0</v>
      </c>
      <c r="DG32" s="4">
        <v>2.0</v>
      </c>
      <c r="DH32" s="4">
        <v>2.0</v>
      </c>
      <c r="DI32" s="4">
        <v>4.0</v>
      </c>
      <c r="DJ32" s="4">
        <v>3.0</v>
      </c>
      <c r="DK32" s="4">
        <v>4.0</v>
      </c>
      <c r="DL32" s="4">
        <v>4.0</v>
      </c>
      <c r="DM32" s="4">
        <v>2.0</v>
      </c>
      <c r="DN32" s="4">
        <v>1.0</v>
      </c>
      <c r="DO32" s="4">
        <v>1.0</v>
      </c>
      <c r="DP32" s="4">
        <v>2.0</v>
      </c>
      <c r="DQ32" s="4">
        <v>2.0</v>
      </c>
      <c r="DR32" s="4">
        <v>4.0</v>
      </c>
      <c r="DS32" s="4">
        <v>4.0</v>
      </c>
      <c r="DT32" s="4">
        <v>4.0</v>
      </c>
      <c r="DU32" s="4">
        <v>3.0</v>
      </c>
      <c r="DV32" s="4">
        <v>1.0</v>
      </c>
      <c r="DW32" s="4">
        <v>3.0</v>
      </c>
    </row>
    <row r="33" hidden="1">
      <c r="A33" s="4" t="s">
        <v>10</v>
      </c>
      <c r="B33" s="4" t="s">
        <v>40</v>
      </c>
      <c r="C33" s="4">
        <v>5.0</v>
      </c>
      <c r="D33" s="4">
        <v>4.0</v>
      </c>
      <c r="E33" s="4">
        <v>5.0</v>
      </c>
      <c r="F33" s="4">
        <v>5.0</v>
      </c>
      <c r="G33" s="4">
        <v>4.0</v>
      </c>
      <c r="H33" s="4">
        <v>2.0</v>
      </c>
      <c r="I33" s="4">
        <v>5.0</v>
      </c>
      <c r="J33" s="4">
        <v>3.0</v>
      </c>
      <c r="K33" s="4">
        <v>5.0</v>
      </c>
      <c r="L33" s="4">
        <v>5.0</v>
      </c>
      <c r="M33" s="4">
        <v>1.0</v>
      </c>
      <c r="N33" s="4">
        <v>5.0</v>
      </c>
      <c r="O33" s="4">
        <v>3.0</v>
      </c>
      <c r="P33" s="4">
        <v>4.0</v>
      </c>
      <c r="Q33" s="4">
        <v>4.0</v>
      </c>
      <c r="R33" s="4">
        <v>1.0</v>
      </c>
      <c r="S33" s="4">
        <v>2.0</v>
      </c>
      <c r="T33" s="4">
        <v>3.0</v>
      </c>
      <c r="U33" s="4">
        <v>3.0</v>
      </c>
      <c r="V33" s="4">
        <v>3.0</v>
      </c>
      <c r="W33" s="4">
        <v>2.0</v>
      </c>
      <c r="X33" s="4">
        <v>5.0</v>
      </c>
      <c r="Y33" s="4">
        <v>4.0</v>
      </c>
      <c r="Z33" s="4">
        <v>2.0</v>
      </c>
      <c r="AA33" s="4">
        <v>5.0</v>
      </c>
      <c r="AB33" s="4">
        <v>3.0</v>
      </c>
      <c r="AC33" s="4">
        <v>1.0</v>
      </c>
      <c r="AD33" s="4">
        <v>3.0</v>
      </c>
      <c r="AE33" s="4">
        <v>1.0</v>
      </c>
      <c r="AF33" s="4">
        <v>3.0</v>
      </c>
      <c r="AG33" s="4">
        <v>2.0</v>
      </c>
      <c r="AH33" s="4">
        <v>5.0</v>
      </c>
      <c r="AI33" s="4">
        <v>5.0</v>
      </c>
      <c r="AJ33" s="4">
        <v>5.0</v>
      </c>
      <c r="AK33" s="4">
        <v>3.0</v>
      </c>
      <c r="AL33" s="4">
        <v>3.0</v>
      </c>
      <c r="AM33" s="4">
        <v>3.0</v>
      </c>
      <c r="AN33" s="4">
        <v>5.0</v>
      </c>
      <c r="AO33" s="4">
        <v>3.0</v>
      </c>
      <c r="AP33" s="4">
        <v>1.0</v>
      </c>
      <c r="AQ33" s="4">
        <v>5.0</v>
      </c>
      <c r="AR33" s="4">
        <v>5.0</v>
      </c>
      <c r="AS33" s="4">
        <v>5.0</v>
      </c>
      <c r="AT33" s="4">
        <v>5.0</v>
      </c>
      <c r="AU33" s="4">
        <v>5.0</v>
      </c>
      <c r="AV33" s="4">
        <v>5.0</v>
      </c>
      <c r="AW33" s="4">
        <v>4.0</v>
      </c>
      <c r="AX33" s="4">
        <v>3.0</v>
      </c>
      <c r="AY33" s="4">
        <v>4.0</v>
      </c>
      <c r="AZ33" s="4">
        <v>4.0</v>
      </c>
      <c r="BA33" s="4">
        <v>1.0</v>
      </c>
      <c r="BB33" s="4">
        <v>5.0</v>
      </c>
      <c r="BC33" s="4">
        <v>5.0</v>
      </c>
      <c r="BD33" s="4">
        <v>4.0</v>
      </c>
      <c r="BE33" s="4">
        <v>5.0</v>
      </c>
      <c r="BF33" s="4">
        <v>3.0</v>
      </c>
      <c r="BG33" s="4">
        <v>4.0</v>
      </c>
      <c r="BH33" s="4">
        <v>5.0</v>
      </c>
      <c r="BI33" s="4">
        <v>5.0</v>
      </c>
      <c r="BJ33" s="4">
        <v>5.0</v>
      </c>
      <c r="BK33" s="4">
        <v>4.0</v>
      </c>
      <c r="BL33" s="4">
        <v>3.0</v>
      </c>
      <c r="BM33" s="4">
        <v>3.0</v>
      </c>
      <c r="BN33" s="4">
        <v>4.0</v>
      </c>
      <c r="BO33" s="4">
        <v>4.0</v>
      </c>
      <c r="BP33" s="4">
        <v>3.0</v>
      </c>
      <c r="BQ33" s="4">
        <v>4.0</v>
      </c>
      <c r="BR33" s="4">
        <v>2.0</v>
      </c>
      <c r="BS33" s="4">
        <v>3.0</v>
      </c>
      <c r="BT33" s="4">
        <v>1.0</v>
      </c>
      <c r="BU33" s="4">
        <v>5.0</v>
      </c>
      <c r="BV33" s="4">
        <v>3.0</v>
      </c>
      <c r="BW33" s="4">
        <v>2.0</v>
      </c>
      <c r="BX33" s="4">
        <v>3.0</v>
      </c>
      <c r="BY33" s="4">
        <v>3.0</v>
      </c>
      <c r="BZ33" s="4">
        <v>3.0</v>
      </c>
      <c r="CA33" s="4">
        <v>2.0</v>
      </c>
      <c r="CB33" s="4">
        <v>1.0</v>
      </c>
      <c r="CC33" s="4">
        <v>4.0</v>
      </c>
      <c r="CD33" s="4">
        <v>5.0</v>
      </c>
      <c r="CE33" s="4">
        <v>3.0</v>
      </c>
      <c r="CF33" s="4">
        <v>4.0</v>
      </c>
      <c r="CG33" s="4">
        <v>3.0</v>
      </c>
      <c r="CH33" s="4">
        <v>5.0</v>
      </c>
      <c r="CI33" s="4">
        <v>5.0</v>
      </c>
      <c r="CJ33" s="4">
        <v>4.0</v>
      </c>
      <c r="CK33" s="4">
        <v>4.0</v>
      </c>
      <c r="CL33" s="4">
        <v>1.0</v>
      </c>
      <c r="CM33" s="4">
        <v>5.0</v>
      </c>
      <c r="CN33" s="4">
        <v>4.0</v>
      </c>
      <c r="CO33" s="4">
        <v>4.0</v>
      </c>
      <c r="CP33" s="4">
        <v>1.0</v>
      </c>
      <c r="CQ33" s="4">
        <v>1.0</v>
      </c>
      <c r="CR33" s="4">
        <v>4.0</v>
      </c>
      <c r="CS33" s="4">
        <v>5.0</v>
      </c>
      <c r="CT33" s="4">
        <v>4.0</v>
      </c>
      <c r="CU33" s="4">
        <v>3.0</v>
      </c>
      <c r="CV33" s="4">
        <v>2.0</v>
      </c>
      <c r="CW33" s="4">
        <v>5.0</v>
      </c>
      <c r="CX33" s="4">
        <v>3.0</v>
      </c>
      <c r="CY33" s="4">
        <v>5.0</v>
      </c>
      <c r="CZ33" s="4">
        <v>5.0</v>
      </c>
      <c r="DA33" s="4">
        <v>2.0</v>
      </c>
      <c r="DB33" s="4">
        <v>3.0</v>
      </c>
      <c r="DC33" s="4">
        <v>3.0</v>
      </c>
      <c r="DD33" s="4">
        <v>5.0</v>
      </c>
      <c r="DE33" s="4">
        <v>5.0</v>
      </c>
      <c r="DF33" s="4">
        <v>3.0</v>
      </c>
      <c r="DG33" s="4">
        <v>2.0</v>
      </c>
      <c r="DH33" s="4">
        <v>2.0</v>
      </c>
      <c r="DI33" s="4">
        <v>4.0</v>
      </c>
      <c r="DJ33" s="4">
        <v>5.0</v>
      </c>
      <c r="DK33" s="4">
        <v>5.0</v>
      </c>
      <c r="DL33" s="4">
        <v>3.0</v>
      </c>
      <c r="DM33" s="4">
        <v>3.0</v>
      </c>
      <c r="DN33" s="4">
        <v>1.0</v>
      </c>
      <c r="DO33" s="4">
        <v>1.0</v>
      </c>
      <c r="DP33" s="4">
        <v>2.0</v>
      </c>
      <c r="DQ33" s="4">
        <v>3.0</v>
      </c>
      <c r="DR33" s="4">
        <v>5.0</v>
      </c>
      <c r="DS33" s="4">
        <v>5.0</v>
      </c>
      <c r="DT33" s="4">
        <v>1.0</v>
      </c>
      <c r="DU33" s="4">
        <v>5.0</v>
      </c>
      <c r="DV33" s="4">
        <v>1.0</v>
      </c>
      <c r="DW33" s="4">
        <v>2.0</v>
      </c>
    </row>
    <row r="34" hidden="1">
      <c r="A34" s="4" t="s">
        <v>30</v>
      </c>
      <c r="B34" s="4" t="s">
        <v>41</v>
      </c>
      <c r="C34" s="4">
        <v>2.0</v>
      </c>
      <c r="D34" s="4">
        <v>5.0</v>
      </c>
      <c r="E34" s="4">
        <v>6.0</v>
      </c>
      <c r="F34" s="4">
        <v>7.0</v>
      </c>
      <c r="G34" s="4">
        <v>6.0</v>
      </c>
      <c r="H34" s="4">
        <v>4.0</v>
      </c>
      <c r="I34" s="4">
        <v>4.0</v>
      </c>
      <c r="J34" s="4">
        <v>3.0</v>
      </c>
      <c r="K34" s="4">
        <v>7.0</v>
      </c>
      <c r="L34" s="4">
        <v>3.0</v>
      </c>
      <c r="M34" s="4">
        <v>9.0</v>
      </c>
      <c r="N34" s="4">
        <v>1.0</v>
      </c>
      <c r="O34" s="4">
        <v>9.0</v>
      </c>
      <c r="P34" s="4">
        <v>8.0</v>
      </c>
      <c r="Q34" s="4">
        <v>2.0</v>
      </c>
      <c r="R34" s="4">
        <v>6.0</v>
      </c>
      <c r="S34" s="4">
        <v>7.0</v>
      </c>
      <c r="T34" s="4">
        <v>8.0</v>
      </c>
      <c r="U34" s="4">
        <v>6.0</v>
      </c>
      <c r="V34" s="4">
        <v>4.0</v>
      </c>
      <c r="W34" s="4">
        <v>5.0</v>
      </c>
      <c r="X34" s="4">
        <v>8.0</v>
      </c>
      <c r="Y34" s="4">
        <v>2.0</v>
      </c>
      <c r="Z34" s="4">
        <v>4.0</v>
      </c>
      <c r="AA34" s="4">
        <v>5.0</v>
      </c>
      <c r="AB34" s="4">
        <v>8.0</v>
      </c>
      <c r="AC34" s="4">
        <v>9.0</v>
      </c>
      <c r="AD34" s="4">
        <v>9.0</v>
      </c>
      <c r="AE34" s="4">
        <v>4.0</v>
      </c>
      <c r="AF34" s="4">
        <v>9.0</v>
      </c>
      <c r="AG34" s="4">
        <v>7.0</v>
      </c>
      <c r="AH34" s="4">
        <v>5.0</v>
      </c>
      <c r="AI34" s="4">
        <v>5.0</v>
      </c>
      <c r="AJ34" s="4">
        <v>7.0</v>
      </c>
      <c r="AK34" s="4">
        <v>1.0</v>
      </c>
      <c r="AL34" s="4">
        <v>2.0</v>
      </c>
      <c r="AM34" s="4">
        <v>7.0</v>
      </c>
      <c r="AN34" s="4">
        <v>4.0</v>
      </c>
      <c r="AO34" s="4">
        <v>6.0</v>
      </c>
      <c r="AP34" s="4">
        <v>3.0</v>
      </c>
      <c r="AQ34" s="4">
        <v>10.0</v>
      </c>
      <c r="AR34" s="4">
        <v>6.0</v>
      </c>
      <c r="AS34" s="4">
        <v>6.0</v>
      </c>
      <c r="AT34" s="4">
        <v>6.0</v>
      </c>
      <c r="AU34" s="4">
        <v>8.0</v>
      </c>
      <c r="AV34" s="4">
        <v>3.0</v>
      </c>
      <c r="AW34" s="4">
        <v>4.0</v>
      </c>
      <c r="AX34" s="4">
        <v>8.0</v>
      </c>
      <c r="AY34" s="4">
        <v>2.0</v>
      </c>
      <c r="AZ34" s="4">
        <v>9.0</v>
      </c>
      <c r="BA34" s="4">
        <v>8.0</v>
      </c>
      <c r="BB34" s="4">
        <v>8.0</v>
      </c>
      <c r="BC34" s="4">
        <v>1.0</v>
      </c>
      <c r="BD34" s="4">
        <v>5.0</v>
      </c>
      <c r="BE34" s="4">
        <v>10.0</v>
      </c>
      <c r="BF34" s="4">
        <v>8.0</v>
      </c>
      <c r="BG34" s="4">
        <v>1.0</v>
      </c>
      <c r="BH34" s="4">
        <v>9.0</v>
      </c>
      <c r="BI34" s="4">
        <v>4.0</v>
      </c>
      <c r="BJ34" s="4">
        <v>7.0</v>
      </c>
      <c r="BK34" s="4">
        <v>3.0</v>
      </c>
      <c r="BL34" s="4">
        <v>2.0</v>
      </c>
      <c r="BM34" s="4">
        <v>2.0</v>
      </c>
      <c r="BN34" s="4">
        <v>8.0</v>
      </c>
      <c r="BO34" s="4">
        <v>3.0</v>
      </c>
      <c r="BP34" s="4">
        <v>3.0</v>
      </c>
      <c r="BQ34" s="4">
        <v>3.0</v>
      </c>
      <c r="BR34" s="4">
        <v>2.0</v>
      </c>
      <c r="BS34" s="4">
        <v>8.0</v>
      </c>
      <c r="BT34" s="4">
        <v>3.0</v>
      </c>
      <c r="BU34" s="4">
        <v>3.0</v>
      </c>
      <c r="BV34" s="4">
        <v>5.0</v>
      </c>
      <c r="BW34" s="4">
        <v>3.0</v>
      </c>
      <c r="BX34" s="4">
        <v>1.0</v>
      </c>
      <c r="BY34" s="4">
        <v>8.0</v>
      </c>
      <c r="BZ34" s="4">
        <v>6.0</v>
      </c>
      <c r="CA34" s="4">
        <v>4.0</v>
      </c>
      <c r="CB34" s="4">
        <v>4.0</v>
      </c>
      <c r="CC34" s="4">
        <v>8.0</v>
      </c>
      <c r="CD34" s="4">
        <v>1.0</v>
      </c>
      <c r="CE34" s="4">
        <v>4.0</v>
      </c>
      <c r="CF34" s="4">
        <v>2.0</v>
      </c>
      <c r="CG34" s="4">
        <v>8.0</v>
      </c>
      <c r="CH34" s="4">
        <v>4.0</v>
      </c>
      <c r="CI34" s="4">
        <v>9.0</v>
      </c>
      <c r="CJ34" s="4">
        <v>7.0</v>
      </c>
      <c r="CK34" s="4">
        <v>3.0</v>
      </c>
      <c r="CL34" s="4">
        <v>5.0</v>
      </c>
      <c r="CM34" s="4">
        <v>7.0</v>
      </c>
      <c r="CN34" s="4">
        <v>7.0</v>
      </c>
      <c r="CO34" s="4">
        <v>7.0</v>
      </c>
      <c r="CP34" s="4">
        <v>5.0</v>
      </c>
      <c r="CQ34" s="4">
        <v>8.0</v>
      </c>
      <c r="CR34" s="4">
        <v>6.0</v>
      </c>
      <c r="CS34" s="4">
        <v>7.0</v>
      </c>
      <c r="CT34" s="4">
        <v>10.0</v>
      </c>
      <c r="CU34" s="4">
        <v>2.0</v>
      </c>
      <c r="CV34" s="4">
        <v>1.0</v>
      </c>
      <c r="CW34" s="4">
        <v>8.0</v>
      </c>
      <c r="CX34" s="4">
        <v>3.0</v>
      </c>
      <c r="CY34" s="4">
        <v>2.0</v>
      </c>
      <c r="CZ34" s="4">
        <v>3.0</v>
      </c>
      <c r="DA34" s="4">
        <v>7.0</v>
      </c>
      <c r="DB34" s="4">
        <v>4.0</v>
      </c>
      <c r="DC34" s="4">
        <v>9.0</v>
      </c>
      <c r="DD34" s="4">
        <v>2.0</v>
      </c>
      <c r="DE34" s="4">
        <v>7.0</v>
      </c>
      <c r="DF34" s="4">
        <v>5.0</v>
      </c>
      <c r="DG34" s="4">
        <v>6.0</v>
      </c>
      <c r="DH34" s="4">
        <v>5.0</v>
      </c>
      <c r="DI34" s="4">
        <v>8.0</v>
      </c>
      <c r="DJ34" s="4">
        <v>9.0</v>
      </c>
      <c r="DK34" s="4">
        <v>10.0</v>
      </c>
      <c r="DL34" s="4">
        <v>9.0</v>
      </c>
      <c r="DM34" s="4">
        <v>7.0</v>
      </c>
      <c r="DN34" s="4">
        <v>10.0</v>
      </c>
      <c r="DO34" s="4">
        <v>5.0</v>
      </c>
      <c r="DP34" s="4">
        <v>9.0</v>
      </c>
      <c r="DQ34" s="4">
        <v>5.0</v>
      </c>
      <c r="DR34" s="4">
        <v>7.0</v>
      </c>
      <c r="DS34" s="4">
        <v>5.0</v>
      </c>
      <c r="DT34" s="4">
        <v>5.0</v>
      </c>
      <c r="DU34" s="4">
        <v>6.0</v>
      </c>
      <c r="DV34" s="4">
        <v>1.0</v>
      </c>
      <c r="DW34" s="4">
        <v>3.0</v>
      </c>
    </row>
    <row r="35" hidden="1">
      <c r="A35" s="3" t="s">
        <v>14</v>
      </c>
      <c r="B35" s="5" t="s">
        <v>42</v>
      </c>
      <c r="C35" s="5" t="s">
        <v>80</v>
      </c>
      <c r="D35" s="5" t="s">
        <v>92</v>
      </c>
      <c r="E35" s="5" t="s">
        <v>103</v>
      </c>
      <c r="F35" s="5" t="s">
        <v>114</v>
      </c>
      <c r="G35" s="5" t="s">
        <v>125</v>
      </c>
      <c r="H35" s="5" t="s">
        <v>137</v>
      </c>
      <c r="I35" s="5" t="s">
        <v>149</v>
      </c>
      <c r="J35" s="5" t="s">
        <v>161</v>
      </c>
      <c r="K35" s="5" t="s">
        <v>170</v>
      </c>
      <c r="L35" s="5" t="s">
        <v>180</v>
      </c>
      <c r="M35" s="5" t="s">
        <v>191</v>
      </c>
      <c r="N35" s="5" t="s">
        <v>201</v>
      </c>
      <c r="O35" s="5" t="s">
        <v>213</v>
      </c>
      <c r="P35" s="5" t="s">
        <v>224</v>
      </c>
      <c r="Q35" s="5" t="s">
        <v>234</v>
      </c>
      <c r="R35" s="5" t="s">
        <v>244</v>
      </c>
      <c r="S35" s="5" t="s">
        <v>255</v>
      </c>
      <c r="T35" s="5" t="s">
        <v>266</v>
      </c>
      <c r="U35" s="5" t="s">
        <v>276</v>
      </c>
      <c r="V35" s="5" t="s">
        <v>287</v>
      </c>
      <c r="W35" s="5" t="s">
        <v>298</v>
      </c>
      <c r="X35" s="5" t="s">
        <v>309</v>
      </c>
      <c r="Y35" s="5" t="s">
        <v>319</v>
      </c>
      <c r="Z35" s="5" t="s">
        <v>331</v>
      </c>
      <c r="AA35" s="5" t="s">
        <v>342</v>
      </c>
      <c r="AB35" s="5" t="s">
        <v>351</v>
      </c>
      <c r="AC35" s="5" t="s">
        <v>362</v>
      </c>
      <c r="AD35" s="5" t="s">
        <v>371</v>
      </c>
      <c r="AE35" s="5" t="s">
        <v>382</v>
      </c>
      <c r="AF35" s="5" t="s">
        <v>393</v>
      </c>
      <c r="AG35" s="5" t="s">
        <v>402</v>
      </c>
      <c r="AH35" s="5" t="s">
        <v>411</v>
      </c>
      <c r="AI35" s="5" t="s">
        <v>422</v>
      </c>
      <c r="AJ35" s="5" t="s">
        <v>431</v>
      </c>
      <c r="AK35" s="5" t="s">
        <v>441</v>
      </c>
      <c r="AL35" s="5" t="s">
        <v>451</v>
      </c>
      <c r="AM35" s="5" t="s">
        <v>461</v>
      </c>
      <c r="AN35" s="5" t="s">
        <v>468</v>
      </c>
      <c r="AO35" s="5" t="s">
        <v>478</v>
      </c>
      <c r="AP35" s="5" t="s">
        <v>487</v>
      </c>
      <c r="AQ35" s="5" t="s">
        <v>497</v>
      </c>
      <c r="AR35" s="5" t="s">
        <v>508</v>
      </c>
      <c r="AS35" s="5" t="s">
        <v>518</v>
      </c>
      <c r="AT35" s="5" t="s">
        <v>528</v>
      </c>
      <c r="AU35" s="5" t="s">
        <v>539</v>
      </c>
      <c r="AV35" s="5" t="s">
        <v>170</v>
      </c>
      <c r="AW35" s="5" t="s">
        <v>560</v>
      </c>
      <c r="AX35" s="5" t="s">
        <v>569</v>
      </c>
      <c r="AY35" s="5" t="s">
        <v>580</v>
      </c>
      <c r="AZ35" s="5" t="s">
        <v>589</v>
      </c>
      <c r="BA35" s="5" t="s">
        <v>598</v>
      </c>
      <c r="BB35" s="5" t="s">
        <v>190</v>
      </c>
      <c r="BC35" s="5" t="s">
        <v>616</v>
      </c>
      <c r="BD35" s="5" t="s">
        <v>625</v>
      </c>
      <c r="BE35" s="5" t="s">
        <v>635</v>
      </c>
      <c r="BF35" s="5" t="s">
        <v>643</v>
      </c>
      <c r="BG35" s="5" t="s">
        <v>653</v>
      </c>
      <c r="BH35" s="5" t="s">
        <v>663</v>
      </c>
      <c r="BI35" s="5" t="s">
        <v>671</v>
      </c>
      <c r="BJ35" s="5" t="s">
        <v>682</v>
      </c>
      <c r="BK35" s="5" t="s">
        <v>692</v>
      </c>
      <c r="BL35" s="5" t="s">
        <v>703</v>
      </c>
      <c r="BM35" s="5" t="s">
        <v>712</v>
      </c>
      <c r="BN35" s="5" t="s">
        <v>721</v>
      </c>
      <c r="BO35" s="5" t="s">
        <v>733</v>
      </c>
      <c r="BP35" s="5" t="s">
        <v>740</v>
      </c>
      <c r="BQ35" s="5" t="s">
        <v>747</v>
      </c>
      <c r="BR35" s="5" t="s">
        <v>756</v>
      </c>
      <c r="BS35" s="5" t="s">
        <v>767</v>
      </c>
      <c r="BT35" s="5" t="s">
        <v>777</v>
      </c>
      <c r="BU35" s="5" t="s">
        <v>786</v>
      </c>
      <c r="BV35" s="5" t="s">
        <v>796</v>
      </c>
      <c r="BW35" s="5" t="s">
        <v>807</v>
      </c>
      <c r="BX35" s="5" t="s">
        <v>814</v>
      </c>
      <c r="BY35" s="5" t="s">
        <v>74</v>
      </c>
      <c r="BZ35" s="5" t="s">
        <v>827</v>
      </c>
      <c r="CA35" s="5" t="s">
        <v>838</v>
      </c>
      <c r="CB35" s="5" t="s">
        <v>848</v>
      </c>
      <c r="CC35" s="5" t="s">
        <v>857</v>
      </c>
      <c r="CD35" s="5" t="s">
        <v>866</v>
      </c>
      <c r="CE35" s="5" t="s">
        <v>875</v>
      </c>
      <c r="CF35" s="5" t="s">
        <v>883</v>
      </c>
      <c r="CG35" s="5" t="s">
        <v>892</v>
      </c>
      <c r="CH35" s="5" t="s">
        <v>903</v>
      </c>
      <c r="CI35" s="5" t="s">
        <v>915</v>
      </c>
      <c r="CJ35" s="5" t="s">
        <v>925</v>
      </c>
      <c r="CK35" s="5" t="s">
        <v>934</v>
      </c>
      <c r="CL35" s="5" t="s">
        <v>944</v>
      </c>
      <c r="CM35" s="5" t="s">
        <v>953</v>
      </c>
      <c r="CN35" s="5" t="s">
        <v>964</v>
      </c>
      <c r="CO35" s="5" t="s">
        <v>973</v>
      </c>
      <c r="CP35" s="5" t="s">
        <v>981</v>
      </c>
      <c r="CQ35" s="5" t="s">
        <v>990</v>
      </c>
      <c r="CR35" s="5" t="s">
        <v>1000</v>
      </c>
      <c r="CS35" s="5" t="s">
        <v>1011</v>
      </c>
      <c r="CT35" s="5" t="s">
        <v>1021</v>
      </c>
      <c r="CU35" s="5" t="s">
        <v>1029</v>
      </c>
      <c r="CV35" s="5" t="s">
        <v>1038</v>
      </c>
      <c r="CW35" s="5" t="s">
        <v>1046</v>
      </c>
      <c r="CX35" s="5" t="s">
        <v>1054</v>
      </c>
      <c r="CY35" s="5" t="s">
        <v>1064</v>
      </c>
      <c r="CZ35" s="5" t="s">
        <v>1075</v>
      </c>
      <c r="DA35" s="5" t="s">
        <v>1083</v>
      </c>
      <c r="DB35" s="5" t="s">
        <v>1092</v>
      </c>
      <c r="DC35" s="5" t="s">
        <v>1101</v>
      </c>
      <c r="DD35" s="5" t="s">
        <v>1112</v>
      </c>
      <c r="DE35" s="5" t="s">
        <v>1123</v>
      </c>
      <c r="DF35" s="5" t="s">
        <v>1133</v>
      </c>
      <c r="DG35" s="5" t="s">
        <v>1142</v>
      </c>
      <c r="DH35" s="5" t="s">
        <v>1152</v>
      </c>
      <c r="DI35" s="5" t="s">
        <v>1159</v>
      </c>
      <c r="DJ35" s="5" t="s">
        <v>1166</v>
      </c>
      <c r="DK35" s="5" t="s">
        <v>1173</v>
      </c>
      <c r="DL35" s="5" t="s">
        <v>1181</v>
      </c>
      <c r="DM35" s="5" t="s">
        <v>1191</v>
      </c>
      <c r="DN35" s="5" t="s">
        <v>1203</v>
      </c>
      <c r="DO35" s="5" t="s">
        <v>1212</v>
      </c>
      <c r="DP35" s="5" t="s">
        <v>1223</v>
      </c>
      <c r="DQ35" s="5" t="s">
        <v>1233</v>
      </c>
      <c r="DR35" s="5" t="s">
        <v>1243</v>
      </c>
      <c r="DS35" s="5" t="s">
        <v>1250</v>
      </c>
      <c r="DT35" s="5" t="s">
        <v>1260</v>
      </c>
      <c r="DU35" s="5" t="s">
        <v>1269</v>
      </c>
      <c r="DV35" s="5" t="s">
        <v>1278</v>
      </c>
      <c r="DW35" s="5" t="s">
        <v>1288</v>
      </c>
    </row>
    <row r="36" hidden="1">
      <c r="A36" s="3" t="s">
        <v>14</v>
      </c>
      <c r="B36" s="5" t="s">
        <v>43</v>
      </c>
      <c r="C36" s="5" t="s">
        <v>81</v>
      </c>
      <c r="D36" s="5" t="s">
        <v>93</v>
      </c>
      <c r="E36" s="5" t="s">
        <v>104</v>
      </c>
      <c r="F36" s="5" t="s">
        <v>115</v>
      </c>
      <c r="G36" s="5" t="s">
        <v>126</v>
      </c>
      <c r="H36" s="5" t="s">
        <v>138</v>
      </c>
      <c r="I36" s="5" t="s">
        <v>150</v>
      </c>
      <c r="J36" s="5" t="s">
        <v>162</v>
      </c>
      <c r="K36" s="5" t="s">
        <v>171</v>
      </c>
      <c r="L36" s="5" t="s">
        <v>181</v>
      </c>
      <c r="M36" s="5" t="s">
        <v>192</v>
      </c>
      <c r="N36" s="5" t="s">
        <v>202</v>
      </c>
      <c r="O36" s="5" t="s">
        <v>214</v>
      </c>
      <c r="P36" s="5" t="s">
        <v>225</v>
      </c>
      <c r="Q36" s="5" t="s">
        <v>235</v>
      </c>
      <c r="R36" s="5" t="s">
        <v>245</v>
      </c>
      <c r="S36" s="5" t="s">
        <v>256</v>
      </c>
      <c r="T36" s="5" t="s">
        <v>267</v>
      </c>
      <c r="U36" s="5" t="s">
        <v>277</v>
      </c>
      <c r="V36" s="5" t="s">
        <v>288</v>
      </c>
      <c r="W36" s="5" t="s">
        <v>299</v>
      </c>
      <c r="X36" s="5" t="s">
        <v>310</v>
      </c>
      <c r="Y36" s="5" t="s">
        <v>320</v>
      </c>
      <c r="Z36" s="5" t="s">
        <v>332</v>
      </c>
      <c r="AA36" s="5" t="s">
        <v>343</v>
      </c>
      <c r="AB36" s="5" t="s">
        <v>352</v>
      </c>
      <c r="AC36" s="5" t="s">
        <v>363</v>
      </c>
      <c r="AD36" s="5" t="s">
        <v>372</v>
      </c>
      <c r="AE36" s="5" t="s">
        <v>383</v>
      </c>
      <c r="AF36" s="5" t="s">
        <v>394</v>
      </c>
      <c r="AG36" s="5" t="s">
        <v>403</v>
      </c>
      <c r="AH36" s="5" t="s">
        <v>412</v>
      </c>
      <c r="AI36" s="5" t="s">
        <v>423</v>
      </c>
      <c r="AJ36" s="5" t="s">
        <v>432</v>
      </c>
      <c r="AK36" s="5" t="s">
        <v>442</v>
      </c>
      <c r="AL36" s="5" t="s">
        <v>452</v>
      </c>
      <c r="AM36" s="5" t="s">
        <v>462</v>
      </c>
      <c r="AN36" s="5" t="s">
        <v>469</v>
      </c>
      <c r="AO36" s="5" t="s">
        <v>479</v>
      </c>
      <c r="AP36" s="5" t="s">
        <v>488</v>
      </c>
      <c r="AQ36" s="5" t="s">
        <v>498</v>
      </c>
      <c r="AR36" s="5" t="s">
        <v>509</v>
      </c>
      <c r="AS36" s="5" t="s">
        <v>519</v>
      </c>
      <c r="AT36" s="5" t="s">
        <v>529</v>
      </c>
      <c r="AU36" s="5" t="s">
        <v>540</v>
      </c>
      <c r="AV36" s="5" t="s">
        <v>551</v>
      </c>
      <c r="AW36" s="5" t="s">
        <v>561</v>
      </c>
      <c r="AX36" s="5" t="s">
        <v>570</v>
      </c>
      <c r="AY36" s="5" t="s">
        <v>581</v>
      </c>
      <c r="AZ36" s="5" t="s">
        <v>590</v>
      </c>
      <c r="BA36" s="5" t="s">
        <v>599</v>
      </c>
      <c r="BB36" s="5" t="s">
        <v>607</v>
      </c>
      <c r="BC36" s="5" t="s">
        <v>617</v>
      </c>
      <c r="BD36" s="5" t="s">
        <v>626</v>
      </c>
      <c r="BE36" s="5" t="s">
        <v>636</v>
      </c>
      <c r="BF36" s="5" t="s">
        <v>644</v>
      </c>
      <c r="BG36" s="5" t="s">
        <v>654</v>
      </c>
      <c r="BH36" s="5" t="s">
        <v>664</v>
      </c>
      <c r="BI36" s="5" t="s">
        <v>672</v>
      </c>
      <c r="BJ36" s="5" t="s">
        <v>683</v>
      </c>
      <c r="BK36" s="5" t="s">
        <v>693</v>
      </c>
      <c r="BL36" s="5" t="s">
        <v>704</v>
      </c>
      <c r="BM36" s="5" t="s">
        <v>713</v>
      </c>
      <c r="BN36" s="5" t="s">
        <v>722</v>
      </c>
      <c r="BO36" s="5" t="s">
        <v>734</v>
      </c>
      <c r="BP36" s="5" t="s">
        <v>741</v>
      </c>
      <c r="BQ36" s="5" t="s">
        <v>748</v>
      </c>
      <c r="BR36" s="5" t="s">
        <v>757</v>
      </c>
      <c r="BS36" s="5" t="s">
        <v>768</v>
      </c>
      <c r="BT36" s="5" t="s">
        <v>778</v>
      </c>
      <c r="BU36" s="5" t="s">
        <v>787</v>
      </c>
      <c r="BV36" s="5" t="s">
        <v>797</v>
      </c>
      <c r="BW36" s="5" t="s">
        <v>808</v>
      </c>
      <c r="BX36" s="5" t="s">
        <v>815</v>
      </c>
      <c r="BY36" s="5" t="s">
        <v>74</v>
      </c>
      <c r="BZ36" s="5" t="s">
        <v>828</v>
      </c>
      <c r="CA36" s="5" t="s">
        <v>839</v>
      </c>
      <c r="CB36" s="5" t="s">
        <v>849</v>
      </c>
      <c r="CC36" s="5" t="s">
        <v>858</v>
      </c>
      <c r="CD36" s="5" t="s">
        <v>867</v>
      </c>
      <c r="CE36" s="5" t="s">
        <v>876</v>
      </c>
      <c r="CF36" s="5" t="s">
        <v>884</v>
      </c>
      <c r="CG36" s="5" t="s">
        <v>893</v>
      </c>
      <c r="CH36" s="5" t="s">
        <v>904</v>
      </c>
      <c r="CI36" s="5" t="s">
        <v>916</v>
      </c>
      <c r="CJ36" s="5" t="s">
        <v>926</v>
      </c>
      <c r="CK36" s="5" t="s">
        <v>935</v>
      </c>
      <c r="CL36" s="5" t="s">
        <v>945</v>
      </c>
      <c r="CM36" s="5" t="s">
        <v>954</v>
      </c>
      <c r="CN36" s="5" t="s">
        <v>965</v>
      </c>
      <c r="CO36" s="5" t="s">
        <v>974</v>
      </c>
      <c r="CP36" s="5" t="s">
        <v>982</v>
      </c>
      <c r="CQ36" s="5" t="s">
        <v>991</v>
      </c>
      <c r="CR36" s="5" t="s">
        <v>1001</v>
      </c>
      <c r="CS36" s="5" t="s">
        <v>1012</v>
      </c>
      <c r="CT36" s="5" t="s">
        <v>1022</v>
      </c>
      <c r="CU36" s="5" t="s">
        <v>1030</v>
      </c>
      <c r="CV36" s="5" t="s">
        <v>1039</v>
      </c>
      <c r="CW36" s="5" t="s">
        <v>1047</v>
      </c>
      <c r="CX36" s="5" t="s">
        <v>1055</v>
      </c>
      <c r="CY36" s="5" t="s">
        <v>1065</v>
      </c>
      <c r="CZ36" s="5" t="s">
        <v>1076</v>
      </c>
      <c r="DA36" s="5" t="s">
        <v>1084</v>
      </c>
      <c r="DB36" s="5" t="s">
        <v>1093</v>
      </c>
      <c r="DC36" s="5" t="s">
        <v>1102</v>
      </c>
      <c r="DD36" s="5" t="s">
        <v>1113</v>
      </c>
      <c r="DE36" s="5" t="s">
        <v>1124</v>
      </c>
      <c r="DF36" s="5" t="s">
        <v>1134</v>
      </c>
      <c r="DG36" s="5" t="s">
        <v>1143</v>
      </c>
      <c r="DH36" s="5" t="s">
        <v>1153</v>
      </c>
      <c r="DI36" s="5" t="s">
        <v>1160</v>
      </c>
      <c r="DJ36" s="5" t="s">
        <v>1167</v>
      </c>
      <c r="DK36" s="5" t="s">
        <v>1174</v>
      </c>
      <c r="DL36" s="5" t="s">
        <v>1182</v>
      </c>
      <c r="DM36" s="5" t="s">
        <v>1192</v>
      </c>
      <c r="DN36" s="5" t="s">
        <v>1204</v>
      </c>
      <c r="DO36" s="5" t="s">
        <v>1213</v>
      </c>
      <c r="DP36" s="5" t="s">
        <v>1224</v>
      </c>
      <c r="DQ36" s="5" t="s">
        <v>1234</v>
      </c>
      <c r="DR36" s="5" t="s">
        <v>1244</v>
      </c>
      <c r="DS36" s="5" t="s">
        <v>1251</v>
      </c>
      <c r="DT36" s="5" t="s">
        <v>1261</v>
      </c>
      <c r="DU36" s="5" t="s">
        <v>1270</v>
      </c>
      <c r="DV36" s="5" t="s">
        <v>1279</v>
      </c>
      <c r="DW36" s="5" t="s">
        <v>1289</v>
      </c>
    </row>
    <row r="37" hidden="1">
      <c r="A37" s="4" t="s">
        <v>10</v>
      </c>
      <c r="B37" s="4" t="s">
        <v>44</v>
      </c>
      <c r="C37" s="4">
        <v>8.0</v>
      </c>
      <c r="D37" s="4">
        <v>3.0</v>
      </c>
      <c r="E37" s="4">
        <v>6.0</v>
      </c>
      <c r="F37" s="4">
        <v>2.0</v>
      </c>
      <c r="G37" s="4">
        <v>2.0</v>
      </c>
      <c r="H37" s="4">
        <v>2.0</v>
      </c>
      <c r="I37" s="4">
        <v>2.0</v>
      </c>
      <c r="J37" s="4">
        <v>2.0</v>
      </c>
      <c r="K37" s="4">
        <v>6.0</v>
      </c>
      <c r="L37" s="4">
        <v>2.0</v>
      </c>
      <c r="M37" s="4">
        <v>7.0</v>
      </c>
      <c r="N37" s="4">
        <v>2.0</v>
      </c>
      <c r="O37" s="4">
        <v>1.0</v>
      </c>
      <c r="P37" s="4">
        <v>2.0</v>
      </c>
      <c r="Q37" s="4">
        <v>1.0</v>
      </c>
      <c r="R37" s="4">
        <v>2.0</v>
      </c>
      <c r="S37" s="4">
        <v>2.0</v>
      </c>
      <c r="T37" s="4">
        <v>1.0</v>
      </c>
      <c r="U37" s="4">
        <v>2.0</v>
      </c>
      <c r="V37" s="4">
        <v>3.0</v>
      </c>
      <c r="W37" s="4">
        <v>1.0</v>
      </c>
      <c r="X37" s="4">
        <v>7.0</v>
      </c>
      <c r="Y37" s="4">
        <v>2.0</v>
      </c>
      <c r="Z37" s="4">
        <v>1.0</v>
      </c>
      <c r="AA37" s="4">
        <v>2.0</v>
      </c>
      <c r="AB37" s="4">
        <v>2.0</v>
      </c>
      <c r="AC37" s="4">
        <v>5.0</v>
      </c>
      <c r="AD37" s="4">
        <v>6.0</v>
      </c>
      <c r="AE37" s="4">
        <v>7.0</v>
      </c>
      <c r="AF37" s="4">
        <v>7.0</v>
      </c>
      <c r="AG37" s="4">
        <v>2.0</v>
      </c>
      <c r="AH37" s="4">
        <v>1.0</v>
      </c>
      <c r="AI37" s="4">
        <v>7.0</v>
      </c>
      <c r="AJ37" s="4">
        <v>2.0</v>
      </c>
      <c r="AK37" s="4">
        <v>7.0</v>
      </c>
      <c r="AL37" s="4">
        <v>6.0</v>
      </c>
      <c r="AM37" s="4">
        <v>5.0</v>
      </c>
      <c r="AN37" s="4">
        <v>2.0</v>
      </c>
      <c r="AO37" s="4">
        <v>2.0</v>
      </c>
      <c r="AP37" s="4">
        <v>2.0</v>
      </c>
      <c r="AQ37" s="4">
        <v>2.0</v>
      </c>
      <c r="AR37" s="4">
        <v>3.0</v>
      </c>
      <c r="AS37" s="4">
        <v>1.0</v>
      </c>
      <c r="AT37" s="4">
        <v>2.0</v>
      </c>
      <c r="AU37" s="4">
        <v>7.0</v>
      </c>
      <c r="AV37" s="4">
        <v>6.0</v>
      </c>
      <c r="AW37" s="4">
        <v>5.0</v>
      </c>
      <c r="AX37" s="4">
        <v>7.0</v>
      </c>
      <c r="AY37" s="4">
        <v>7.0</v>
      </c>
      <c r="AZ37" s="4">
        <v>2.0</v>
      </c>
      <c r="BA37" s="4">
        <v>4.0</v>
      </c>
      <c r="BB37" s="4">
        <v>5.0</v>
      </c>
      <c r="BC37" s="4">
        <v>3.0</v>
      </c>
      <c r="BD37" s="4">
        <v>3.0</v>
      </c>
      <c r="BE37" s="4">
        <v>7.0</v>
      </c>
      <c r="BF37" s="4">
        <v>5.0</v>
      </c>
      <c r="BG37" s="4">
        <v>2.0</v>
      </c>
      <c r="BH37" s="4">
        <v>2.0</v>
      </c>
      <c r="BI37" s="4">
        <v>6.0</v>
      </c>
      <c r="BJ37" s="4">
        <v>1.0</v>
      </c>
      <c r="BK37" s="4">
        <v>6.0</v>
      </c>
      <c r="BL37" s="4">
        <v>2.0</v>
      </c>
      <c r="BM37" s="4">
        <v>7.0</v>
      </c>
      <c r="BN37" s="4">
        <v>6.0</v>
      </c>
      <c r="BO37" s="4">
        <v>5.0</v>
      </c>
      <c r="BP37" s="4">
        <v>6.0</v>
      </c>
      <c r="BQ37" s="4">
        <v>5.0</v>
      </c>
      <c r="BR37" s="4">
        <v>7.0</v>
      </c>
      <c r="BS37" s="4">
        <v>3.0</v>
      </c>
      <c r="BT37" s="4">
        <v>4.0</v>
      </c>
      <c r="BU37" s="4">
        <v>1.0</v>
      </c>
      <c r="BV37" s="4">
        <v>3.0</v>
      </c>
      <c r="BW37" s="4">
        <v>7.0</v>
      </c>
      <c r="BX37" s="4">
        <v>3.0</v>
      </c>
      <c r="BY37" s="4">
        <v>8.0</v>
      </c>
      <c r="BZ37" s="4">
        <v>2.0</v>
      </c>
      <c r="CA37" s="4">
        <v>3.0</v>
      </c>
      <c r="CB37" s="4">
        <v>7.0</v>
      </c>
      <c r="CC37" s="4">
        <v>3.0</v>
      </c>
      <c r="CD37" s="4">
        <v>8.0</v>
      </c>
      <c r="CE37" s="4">
        <v>2.0</v>
      </c>
      <c r="CF37" s="4">
        <v>3.0</v>
      </c>
      <c r="CG37" s="4">
        <v>2.0</v>
      </c>
      <c r="CH37" s="4">
        <v>5.0</v>
      </c>
      <c r="CI37" s="4">
        <v>5.0</v>
      </c>
      <c r="CJ37" s="4">
        <v>5.0</v>
      </c>
      <c r="CK37" s="4">
        <v>5.0</v>
      </c>
      <c r="CL37" s="4">
        <v>2.0</v>
      </c>
      <c r="CM37" s="4">
        <v>6.0</v>
      </c>
      <c r="CN37" s="4">
        <v>2.0</v>
      </c>
      <c r="CO37" s="4">
        <v>4.0</v>
      </c>
      <c r="CP37" s="4">
        <v>2.0</v>
      </c>
      <c r="CQ37" s="4">
        <v>3.0</v>
      </c>
      <c r="CR37" s="4">
        <v>2.0</v>
      </c>
      <c r="CS37" s="4">
        <v>7.0</v>
      </c>
      <c r="CT37" s="4">
        <v>6.0</v>
      </c>
      <c r="CU37" s="4">
        <v>2.0</v>
      </c>
      <c r="CV37" s="4">
        <v>2.0</v>
      </c>
      <c r="CW37" s="4">
        <v>3.0</v>
      </c>
      <c r="CX37" s="4">
        <v>4.0</v>
      </c>
      <c r="CY37" s="4">
        <v>4.0</v>
      </c>
      <c r="CZ37" s="4">
        <v>2.0</v>
      </c>
      <c r="DA37" s="4">
        <v>3.0</v>
      </c>
      <c r="DB37" s="4">
        <v>2.0</v>
      </c>
      <c r="DC37" s="4">
        <v>2.0</v>
      </c>
      <c r="DD37" s="4">
        <v>5.0</v>
      </c>
      <c r="DE37" s="4">
        <v>1.0</v>
      </c>
      <c r="DF37" s="4">
        <v>2.0</v>
      </c>
      <c r="DG37" s="4">
        <v>1.0</v>
      </c>
      <c r="DH37" s="4">
        <v>2.0</v>
      </c>
      <c r="DI37" s="4">
        <v>2.0</v>
      </c>
      <c r="DJ37" s="4">
        <v>2.0</v>
      </c>
      <c r="DK37" s="4">
        <v>4.0</v>
      </c>
      <c r="DL37" s="4">
        <v>7.0</v>
      </c>
      <c r="DM37" s="4">
        <v>2.0</v>
      </c>
      <c r="DN37" s="4">
        <v>3.0</v>
      </c>
      <c r="DO37" s="4">
        <v>5.0</v>
      </c>
      <c r="DP37" s="4">
        <v>2.0</v>
      </c>
      <c r="DQ37" s="4">
        <v>5.0</v>
      </c>
      <c r="DR37" s="4">
        <v>3.0</v>
      </c>
      <c r="DS37" s="4">
        <v>6.0</v>
      </c>
      <c r="DT37" s="4">
        <v>5.0</v>
      </c>
      <c r="DU37" s="4">
        <v>2.0</v>
      </c>
      <c r="DV37" s="4">
        <v>6.0</v>
      </c>
      <c r="DW37" s="4">
        <v>3.0</v>
      </c>
    </row>
    <row r="38">
      <c r="A38" s="4" t="s">
        <v>3</v>
      </c>
      <c r="B38" s="4" t="s">
        <v>45</v>
      </c>
      <c r="C38" s="4">
        <v>5.0</v>
      </c>
      <c r="D38" s="4">
        <v>4.0</v>
      </c>
      <c r="E38" s="4">
        <v>6.0</v>
      </c>
      <c r="F38" s="4">
        <v>6.0</v>
      </c>
      <c r="G38" s="4">
        <v>6.0</v>
      </c>
      <c r="H38" s="4">
        <v>1.0</v>
      </c>
      <c r="I38" s="4">
        <v>4.0</v>
      </c>
      <c r="J38" s="4">
        <v>5.0</v>
      </c>
      <c r="K38" s="4">
        <v>5.0</v>
      </c>
      <c r="L38" s="4">
        <v>4.0</v>
      </c>
      <c r="M38" s="4">
        <v>3.0</v>
      </c>
      <c r="N38" s="4">
        <v>5.0</v>
      </c>
      <c r="O38" s="4">
        <v>5.0</v>
      </c>
      <c r="P38" s="4">
        <v>5.0</v>
      </c>
      <c r="Q38" s="4">
        <v>5.0</v>
      </c>
      <c r="R38" s="4">
        <v>4.0</v>
      </c>
      <c r="S38" s="4">
        <v>1.0</v>
      </c>
      <c r="T38" s="4">
        <v>6.0</v>
      </c>
      <c r="U38" s="4">
        <v>5.0</v>
      </c>
      <c r="V38" s="4">
        <v>5.0</v>
      </c>
      <c r="W38" s="4">
        <v>6.0</v>
      </c>
      <c r="X38" s="4">
        <v>6.0</v>
      </c>
      <c r="Y38" s="4">
        <v>6.0</v>
      </c>
      <c r="Z38" s="4">
        <v>4.0</v>
      </c>
      <c r="AA38" s="4">
        <v>4.0</v>
      </c>
      <c r="AB38" s="4">
        <v>6.0</v>
      </c>
      <c r="AC38" s="4">
        <v>5.0</v>
      </c>
      <c r="AD38" s="4">
        <v>6.0</v>
      </c>
      <c r="AE38" s="4">
        <v>5.0</v>
      </c>
      <c r="AF38" s="4">
        <v>5.0</v>
      </c>
      <c r="AG38" s="4">
        <v>5.0</v>
      </c>
      <c r="AH38" s="4">
        <v>4.0</v>
      </c>
      <c r="AI38" s="4">
        <v>5.0</v>
      </c>
      <c r="AJ38" s="4">
        <v>3.0</v>
      </c>
      <c r="AK38" s="4">
        <v>6.0</v>
      </c>
      <c r="AL38" s="4">
        <v>4.0</v>
      </c>
      <c r="AM38" s="4">
        <v>6.0</v>
      </c>
      <c r="AN38" s="4">
        <v>6.0</v>
      </c>
      <c r="AO38" s="4">
        <v>5.0</v>
      </c>
      <c r="AP38" s="4">
        <v>6.0</v>
      </c>
      <c r="AQ38" s="4">
        <v>6.0</v>
      </c>
      <c r="AR38" s="4">
        <v>3.0</v>
      </c>
      <c r="AS38" s="4">
        <v>6.0</v>
      </c>
      <c r="AT38" s="4">
        <v>3.0</v>
      </c>
      <c r="AU38" s="4">
        <v>5.0</v>
      </c>
      <c r="AV38" s="4">
        <v>6.0</v>
      </c>
      <c r="AW38" s="4">
        <v>4.0</v>
      </c>
      <c r="AX38" s="4">
        <v>6.0</v>
      </c>
      <c r="AY38" s="4">
        <v>5.0</v>
      </c>
      <c r="AZ38" s="4">
        <v>3.0</v>
      </c>
      <c r="BA38" s="4">
        <v>1.0</v>
      </c>
      <c r="BB38" s="4">
        <v>6.0</v>
      </c>
      <c r="BC38" s="4">
        <v>5.0</v>
      </c>
      <c r="BD38" s="4">
        <v>3.0</v>
      </c>
      <c r="BE38" s="4">
        <v>6.0</v>
      </c>
      <c r="BF38" s="4">
        <v>3.0</v>
      </c>
      <c r="BG38" s="4">
        <v>6.0</v>
      </c>
      <c r="BH38" s="4">
        <v>5.0</v>
      </c>
      <c r="BI38" s="4">
        <v>5.0</v>
      </c>
      <c r="BJ38" s="4">
        <v>6.0</v>
      </c>
      <c r="BK38" s="4">
        <v>6.0</v>
      </c>
      <c r="BL38" s="4">
        <v>4.0</v>
      </c>
      <c r="BM38" s="4">
        <v>6.0</v>
      </c>
      <c r="BN38" s="4">
        <v>5.0</v>
      </c>
      <c r="BO38" s="4">
        <v>2.0</v>
      </c>
      <c r="BP38" s="4">
        <v>6.0</v>
      </c>
      <c r="BQ38" s="4">
        <v>4.0</v>
      </c>
      <c r="BR38" s="4">
        <v>5.0</v>
      </c>
      <c r="BS38" s="4">
        <v>6.0</v>
      </c>
      <c r="BT38" s="4">
        <v>6.0</v>
      </c>
      <c r="BU38" s="4">
        <v>3.0</v>
      </c>
      <c r="BV38" s="4">
        <v>5.0</v>
      </c>
      <c r="BW38" s="4">
        <v>5.0</v>
      </c>
      <c r="BX38" s="4">
        <v>6.0</v>
      </c>
      <c r="BY38" s="4">
        <v>3.0</v>
      </c>
      <c r="BZ38" s="4">
        <v>5.0</v>
      </c>
      <c r="CA38" s="4">
        <v>3.0</v>
      </c>
      <c r="CB38" s="4">
        <v>3.0</v>
      </c>
      <c r="CC38" s="4">
        <v>5.0</v>
      </c>
      <c r="CD38" s="4">
        <v>6.0</v>
      </c>
      <c r="CE38" s="4">
        <v>4.0</v>
      </c>
      <c r="CF38" s="4">
        <v>4.0</v>
      </c>
      <c r="CG38" s="4">
        <v>3.0</v>
      </c>
      <c r="CH38" s="4">
        <v>1.0</v>
      </c>
      <c r="CI38" s="4">
        <v>5.0</v>
      </c>
      <c r="CJ38" s="4">
        <v>6.0</v>
      </c>
      <c r="CK38" s="4">
        <v>6.0</v>
      </c>
      <c r="CL38" s="4">
        <v>6.0</v>
      </c>
      <c r="CM38" s="4">
        <v>2.0</v>
      </c>
      <c r="CN38" s="4">
        <v>3.0</v>
      </c>
      <c r="CO38" s="4">
        <v>6.0</v>
      </c>
      <c r="CP38" s="4">
        <v>6.0</v>
      </c>
      <c r="CQ38" s="4">
        <v>3.0</v>
      </c>
      <c r="CR38" s="4">
        <v>4.0</v>
      </c>
      <c r="CS38" s="4">
        <v>6.0</v>
      </c>
      <c r="CT38" s="4">
        <v>5.0</v>
      </c>
      <c r="CU38" s="4">
        <v>6.0</v>
      </c>
      <c r="CV38" s="4">
        <v>5.0</v>
      </c>
      <c r="CW38" s="4">
        <v>6.0</v>
      </c>
      <c r="CX38" s="4">
        <v>4.0</v>
      </c>
      <c r="CY38" s="4">
        <v>2.0</v>
      </c>
      <c r="CZ38" s="4">
        <v>5.0</v>
      </c>
      <c r="DA38" s="4" t="s">
        <v>74</v>
      </c>
      <c r="DB38" s="4">
        <v>4.0</v>
      </c>
      <c r="DC38" s="4">
        <v>5.0</v>
      </c>
      <c r="DD38" s="4">
        <v>4.0</v>
      </c>
      <c r="DE38" s="4">
        <v>1.0</v>
      </c>
      <c r="DF38" s="4">
        <v>4.0</v>
      </c>
      <c r="DG38" s="4">
        <v>6.0</v>
      </c>
      <c r="DH38" s="4">
        <v>6.0</v>
      </c>
      <c r="DI38" s="4">
        <v>3.0</v>
      </c>
      <c r="DJ38" s="4">
        <v>5.0</v>
      </c>
      <c r="DK38" s="4">
        <v>6.0</v>
      </c>
      <c r="DL38" s="4">
        <v>6.0</v>
      </c>
      <c r="DM38" s="4">
        <v>3.0</v>
      </c>
      <c r="DN38" s="4">
        <v>6.0</v>
      </c>
      <c r="DO38" s="4">
        <v>1.0</v>
      </c>
      <c r="DP38" s="4">
        <v>2.0</v>
      </c>
      <c r="DQ38" s="4">
        <v>3.0</v>
      </c>
      <c r="DR38" s="4">
        <v>2.0</v>
      </c>
      <c r="DS38" s="4">
        <v>4.0</v>
      </c>
      <c r="DT38" s="4">
        <v>2.0</v>
      </c>
      <c r="DU38" s="4">
        <v>2.0</v>
      </c>
      <c r="DV38" s="4">
        <v>4.0</v>
      </c>
      <c r="DW38" s="4">
        <v>5.0</v>
      </c>
    </row>
    <row r="39" hidden="1">
      <c r="A39" s="4" t="s">
        <v>10</v>
      </c>
      <c r="B39" s="4" t="s">
        <v>46</v>
      </c>
      <c r="C39" s="4">
        <v>5.0</v>
      </c>
      <c r="D39" s="4">
        <v>4.0</v>
      </c>
      <c r="E39" s="4">
        <v>5.0</v>
      </c>
      <c r="F39" s="4">
        <v>5.0</v>
      </c>
      <c r="G39" s="4">
        <v>2.0</v>
      </c>
      <c r="H39" s="4">
        <v>5.0</v>
      </c>
      <c r="I39" s="4">
        <v>5.0</v>
      </c>
      <c r="J39" s="4">
        <v>1.0</v>
      </c>
      <c r="K39" s="4">
        <v>5.0</v>
      </c>
      <c r="L39" s="4">
        <v>4.0</v>
      </c>
      <c r="M39" s="4">
        <v>1.0</v>
      </c>
      <c r="N39" s="4">
        <v>5.0</v>
      </c>
      <c r="O39" s="4">
        <v>3.0</v>
      </c>
      <c r="P39" s="4">
        <v>3.0</v>
      </c>
      <c r="Q39" s="4">
        <v>2.0</v>
      </c>
      <c r="R39" s="4">
        <v>1.0</v>
      </c>
      <c r="S39" s="4">
        <v>5.0</v>
      </c>
      <c r="T39" s="4">
        <v>3.0</v>
      </c>
      <c r="U39" s="4">
        <v>1.0</v>
      </c>
      <c r="V39" s="4">
        <v>2.0</v>
      </c>
      <c r="W39" s="4">
        <v>1.0</v>
      </c>
      <c r="X39" s="4">
        <v>5.0</v>
      </c>
      <c r="Y39" s="4">
        <v>5.0</v>
      </c>
      <c r="Z39" s="4">
        <v>4.0</v>
      </c>
      <c r="AA39" s="4">
        <v>3.0</v>
      </c>
      <c r="AB39" s="4">
        <v>3.0</v>
      </c>
      <c r="AC39" s="4">
        <v>1.0</v>
      </c>
      <c r="AD39" s="4">
        <v>3.0</v>
      </c>
      <c r="AE39" s="4">
        <v>1.0</v>
      </c>
      <c r="AF39" s="4">
        <v>5.0</v>
      </c>
      <c r="AG39" s="4">
        <v>3.0</v>
      </c>
      <c r="AH39" s="4">
        <v>4.0</v>
      </c>
      <c r="AI39" s="4">
        <v>5.0</v>
      </c>
      <c r="AJ39" s="4">
        <v>2.0</v>
      </c>
      <c r="AK39" s="4">
        <v>1.0</v>
      </c>
      <c r="AL39" s="4">
        <v>1.0</v>
      </c>
      <c r="AM39" s="4">
        <v>2.0</v>
      </c>
      <c r="AN39" s="4">
        <v>3.0</v>
      </c>
      <c r="AO39" s="4">
        <v>3.0</v>
      </c>
      <c r="AP39" s="4">
        <v>3.0</v>
      </c>
      <c r="AQ39" s="4">
        <v>3.0</v>
      </c>
      <c r="AR39" s="4">
        <v>3.0</v>
      </c>
      <c r="AS39" s="4">
        <v>4.0</v>
      </c>
      <c r="AT39" s="4">
        <v>5.0</v>
      </c>
      <c r="AU39" s="4">
        <v>5.0</v>
      </c>
      <c r="AV39" s="4">
        <v>5.0</v>
      </c>
      <c r="AW39" s="4">
        <v>3.0</v>
      </c>
      <c r="AX39" s="4">
        <v>2.0</v>
      </c>
      <c r="AY39" s="4">
        <v>4.0</v>
      </c>
      <c r="AZ39" s="4">
        <v>4.0</v>
      </c>
      <c r="BA39" s="4">
        <v>1.0</v>
      </c>
      <c r="BB39" s="4">
        <v>5.0</v>
      </c>
      <c r="BC39" s="4">
        <v>3.0</v>
      </c>
      <c r="BD39" s="4">
        <v>2.0</v>
      </c>
      <c r="BE39" s="4">
        <v>4.0</v>
      </c>
      <c r="BF39" s="4">
        <v>2.0</v>
      </c>
      <c r="BG39" s="4">
        <v>5.0</v>
      </c>
      <c r="BH39" s="4">
        <v>2.0</v>
      </c>
      <c r="BI39" s="4">
        <v>5.0</v>
      </c>
      <c r="BJ39" s="4">
        <v>5.0</v>
      </c>
      <c r="BK39" s="4">
        <v>1.0</v>
      </c>
      <c r="BL39" s="4">
        <v>2.0</v>
      </c>
      <c r="BM39" s="4">
        <v>2.0</v>
      </c>
      <c r="BN39" s="4">
        <v>4.0</v>
      </c>
      <c r="BO39" s="4">
        <v>3.0</v>
      </c>
      <c r="BP39" s="4">
        <v>1.0</v>
      </c>
      <c r="BQ39" s="4">
        <v>3.0</v>
      </c>
      <c r="BR39" s="4">
        <v>2.0</v>
      </c>
      <c r="BS39" s="4">
        <v>2.0</v>
      </c>
      <c r="BT39" s="4">
        <v>1.0</v>
      </c>
      <c r="BU39" s="4">
        <v>5.0</v>
      </c>
      <c r="BV39" s="4">
        <v>4.0</v>
      </c>
      <c r="BW39" s="4">
        <v>3.0</v>
      </c>
      <c r="BX39" s="4">
        <v>1.0</v>
      </c>
      <c r="BY39" s="4">
        <v>3.0</v>
      </c>
      <c r="BZ39" s="4">
        <v>4.0</v>
      </c>
      <c r="CA39" s="4">
        <v>1.0</v>
      </c>
      <c r="CB39" s="4">
        <v>1.0</v>
      </c>
      <c r="CC39" s="4">
        <v>3.0</v>
      </c>
      <c r="CD39" s="4">
        <v>4.0</v>
      </c>
      <c r="CE39" s="4">
        <v>3.0</v>
      </c>
      <c r="CF39" s="4">
        <v>4.0</v>
      </c>
      <c r="CG39" s="4">
        <v>3.0</v>
      </c>
      <c r="CH39" s="4">
        <v>5.0</v>
      </c>
      <c r="CI39" s="4">
        <v>5.0</v>
      </c>
      <c r="CJ39" s="4">
        <v>2.0</v>
      </c>
      <c r="CK39" s="4">
        <v>4.0</v>
      </c>
      <c r="CL39" s="4">
        <v>1.0</v>
      </c>
      <c r="CM39" s="4">
        <v>5.0</v>
      </c>
      <c r="CN39" s="4">
        <v>5.0</v>
      </c>
      <c r="CO39" s="4">
        <v>3.0</v>
      </c>
      <c r="CP39" s="4">
        <v>1.0</v>
      </c>
      <c r="CQ39" s="4">
        <v>1.0</v>
      </c>
      <c r="CR39" s="4">
        <v>5.0</v>
      </c>
      <c r="CS39" s="4">
        <v>5.0</v>
      </c>
      <c r="CT39" s="4">
        <v>3.0</v>
      </c>
      <c r="CU39" s="4">
        <v>3.0</v>
      </c>
      <c r="CV39" s="4">
        <v>2.0</v>
      </c>
      <c r="CW39" s="4">
        <v>5.0</v>
      </c>
      <c r="CX39" s="4">
        <v>1.0</v>
      </c>
      <c r="CY39" s="4">
        <v>5.0</v>
      </c>
      <c r="CZ39" s="4">
        <v>4.0</v>
      </c>
      <c r="DA39" s="4">
        <v>1.0</v>
      </c>
      <c r="DB39" s="4">
        <v>5.0</v>
      </c>
      <c r="DC39" s="4">
        <v>3.0</v>
      </c>
      <c r="DD39" s="4">
        <v>3.0</v>
      </c>
      <c r="DE39" s="4">
        <v>5.0</v>
      </c>
      <c r="DF39" s="4">
        <v>3.0</v>
      </c>
      <c r="DG39" s="4">
        <v>5.0</v>
      </c>
      <c r="DH39" s="4">
        <v>1.0</v>
      </c>
      <c r="DI39" s="4">
        <v>3.0</v>
      </c>
      <c r="DJ39" s="4">
        <v>1.0</v>
      </c>
      <c r="DK39" s="4">
        <v>5.0</v>
      </c>
      <c r="DL39" s="4">
        <v>2.0</v>
      </c>
      <c r="DM39" s="4">
        <v>5.0</v>
      </c>
      <c r="DN39" s="4">
        <v>1.0</v>
      </c>
      <c r="DO39" s="4">
        <v>3.0</v>
      </c>
      <c r="DP39" s="4">
        <v>2.0</v>
      </c>
      <c r="DQ39" s="4">
        <v>3.0</v>
      </c>
      <c r="DR39" s="4">
        <v>5.0</v>
      </c>
      <c r="DS39" s="4">
        <v>3.0</v>
      </c>
      <c r="DT39" s="4">
        <v>5.0</v>
      </c>
      <c r="DU39" s="4">
        <v>5.0</v>
      </c>
      <c r="DV39" s="4">
        <v>1.0</v>
      </c>
      <c r="DW39" s="4">
        <v>2.0</v>
      </c>
    </row>
    <row r="40" hidden="1">
      <c r="A40" s="4" t="s">
        <v>10</v>
      </c>
      <c r="B40" s="4" t="s">
        <v>47</v>
      </c>
      <c r="C40" s="4">
        <v>5.0</v>
      </c>
      <c r="D40" s="4">
        <v>4.0</v>
      </c>
      <c r="E40" s="4">
        <v>5.0</v>
      </c>
      <c r="F40" s="4">
        <v>5.0</v>
      </c>
      <c r="G40" s="4">
        <v>5.0</v>
      </c>
      <c r="H40" s="4">
        <v>5.0</v>
      </c>
      <c r="I40" s="4">
        <v>5.0</v>
      </c>
      <c r="J40" s="4">
        <v>3.0</v>
      </c>
      <c r="K40" s="4">
        <v>5.0</v>
      </c>
      <c r="L40" s="4">
        <v>5.0</v>
      </c>
      <c r="M40" s="4">
        <v>5.0</v>
      </c>
      <c r="N40" s="4">
        <v>5.0</v>
      </c>
      <c r="O40" s="4">
        <v>4.0</v>
      </c>
      <c r="P40" s="4">
        <v>5.0</v>
      </c>
      <c r="Q40" s="4">
        <v>3.0</v>
      </c>
      <c r="R40" s="4">
        <v>5.0</v>
      </c>
      <c r="S40" s="4">
        <v>3.0</v>
      </c>
      <c r="T40" s="4">
        <v>5.0</v>
      </c>
      <c r="U40" s="4">
        <v>5.0</v>
      </c>
      <c r="V40" s="4">
        <v>5.0</v>
      </c>
      <c r="W40" s="4">
        <v>4.0</v>
      </c>
      <c r="X40" s="4">
        <v>5.0</v>
      </c>
      <c r="Y40" s="4">
        <v>5.0</v>
      </c>
      <c r="Z40" s="4">
        <v>5.0</v>
      </c>
      <c r="AA40" s="4">
        <v>5.0</v>
      </c>
      <c r="AB40" s="4">
        <v>3.0</v>
      </c>
      <c r="AC40" s="4">
        <v>5.0</v>
      </c>
      <c r="AD40" s="4">
        <v>4.0</v>
      </c>
      <c r="AE40" s="4">
        <v>5.0</v>
      </c>
      <c r="AF40" s="4">
        <v>5.0</v>
      </c>
      <c r="AG40" s="4">
        <v>4.0</v>
      </c>
      <c r="AH40" s="4">
        <v>5.0</v>
      </c>
      <c r="AI40" s="4">
        <v>5.0</v>
      </c>
      <c r="AJ40" s="4">
        <v>5.0</v>
      </c>
      <c r="AK40" s="4">
        <v>5.0</v>
      </c>
      <c r="AL40" s="4">
        <v>5.0</v>
      </c>
      <c r="AM40" s="4">
        <v>5.0</v>
      </c>
      <c r="AN40" s="4">
        <v>5.0</v>
      </c>
      <c r="AO40" s="4">
        <v>5.0</v>
      </c>
      <c r="AP40" s="4">
        <v>4.0</v>
      </c>
      <c r="AQ40" s="4">
        <v>5.0</v>
      </c>
      <c r="AR40" s="4">
        <v>5.0</v>
      </c>
      <c r="AS40" s="4">
        <v>5.0</v>
      </c>
      <c r="AT40" s="4">
        <v>5.0</v>
      </c>
      <c r="AU40" s="4">
        <v>5.0</v>
      </c>
      <c r="AV40" s="4">
        <v>5.0</v>
      </c>
      <c r="AW40" s="4">
        <v>5.0</v>
      </c>
      <c r="AX40" s="4">
        <v>4.0</v>
      </c>
      <c r="AY40" s="4">
        <v>5.0</v>
      </c>
      <c r="AZ40" s="4">
        <v>5.0</v>
      </c>
      <c r="BA40" s="4">
        <v>3.0</v>
      </c>
      <c r="BB40" s="4">
        <v>5.0</v>
      </c>
      <c r="BC40" s="4">
        <v>5.0</v>
      </c>
      <c r="BD40" s="4">
        <v>5.0</v>
      </c>
      <c r="BE40" s="4">
        <v>5.0</v>
      </c>
      <c r="BF40" s="4">
        <v>5.0</v>
      </c>
      <c r="BG40" s="4">
        <v>5.0</v>
      </c>
      <c r="BH40" s="4">
        <v>5.0</v>
      </c>
      <c r="BI40" s="4">
        <v>5.0</v>
      </c>
      <c r="BJ40" s="4">
        <v>5.0</v>
      </c>
      <c r="BK40" s="4">
        <v>5.0</v>
      </c>
      <c r="BL40" s="4">
        <v>4.0</v>
      </c>
      <c r="BM40" s="4">
        <v>5.0</v>
      </c>
      <c r="BN40" s="4">
        <v>4.0</v>
      </c>
      <c r="BO40" s="4">
        <v>5.0</v>
      </c>
      <c r="BP40" s="4">
        <v>5.0</v>
      </c>
      <c r="BQ40" s="4">
        <v>5.0</v>
      </c>
      <c r="BR40" s="4">
        <v>4.0</v>
      </c>
      <c r="BS40" s="4">
        <v>5.0</v>
      </c>
      <c r="BT40" s="4">
        <v>5.0</v>
      </c>
      <c r="BU40" s="4">
        <v>5.0</v>
      </c>
      <c r="BV40" s="4">
        <v>5.0</v>
      </c>
      <c r="BW40" s="4">
        <v>5.0</v>
      </c>
      <c r="BX40" s="4">
        <v>5.0</v>
      </c>
      <c r="BY40" s="4">
        <v>3.0</v>
      </c>
      <c r="BZ40" s="4">
        <v>5.0</v>
      </c>
      <c r="CA40" s="4">
        <v>5.0</v>
      </c>
      <c r="CB40" s="4">
        <v>4.0</v>
      </c>
      <c r="CC40" s="4">
        <v>4.0</v>
      </c>
      <c r="CD40" s="4">
        <v>5.0</v>
      </c>
      <c r="CE40" s="4">
        <v>5.0</v>
      </c>
      <c r="CF40" s="4">
        <v>5.0</v>
      </c>
      <c r="CG40" s="4">
        <v>5.0</v>
      </c>
      <c r="CH40" s="4">
        <v>5.0</v>
      </c>
      <c r="CI40" s="4">
        <v>5.0</v>
      </c>
      <c r="CJ40" s="4">
        <v>5.0</v>
      </c>
      <c r="CK40" s="4">
        <v>5.0</v>
      </c>
      <c r="CL40" s="4">
        <v>5.0</v>
      </c>
      <c r="CM40" s="4">
        <v>5.0</v>
      </c>
      <c r="CN40" s="4">
        <v>5.0</v>
      </c>
      <c r="CO40" s="4">
        <v>5.0</v>
      </c>
      <c r="CP40" s="4">
        <v>4.0</v>
      </c>
      <c r="CQ40" s="4">
        <v>5.0</v>
      </c>
      <c r="CR40" s="4">
        <v>5.0</v>
      </c>
      <c r="CS40" s="4">
        <v>5.0</v>
      </c>
      <c r="CT40" s="4">
        <v>5.0</v>
      </c>
      <c r="CU40" s="4">
        <v>5.0</v>
      </c>
      <c r="CV40" s="4">
        <v>5.0</v>
      </c>
      <c r="CW40" s="4">
        <v>5.0</v>
      </c>
      <c r="CX40" s="4">
        <v>5.0</v>
      </c>
      <c r="CY40" s="4">
        <v>5.0</v>
      </c>
      <c r="CZ40" s="4">
        <v>5.0</v>
      </c>
      <c r="DA40" s="4">
        <v>5.0</v>
      </c>
      <c r="DB40" s="4">
        <v>5.0</v>
      </c>
      <c r="DC40" s="4">
        <v>5.0</v>
      </c>
      <c r="DD40" s="4">
        <v>5.0</v>
      </c>
      <c r="DE40" s="4">
        <v>5.0</v>
      </c>
      <c r="DF40" s="4">
        <v>5.0</v>
      </c>
      <c r="DG40" s="4">
        <v>5.0</v>
      </c>
      <c r="DH40" s="4">
        <v>5.0</v>
      </c>
      <c r="DI40" s="4">
        <v>5.0</v>
      </c>
      <c r="DJ40" s="4">
        <v>3.0</v>
      </c>
      <c r="DK40" s="4">
        <v>5.0</v>
      </c>
      <c r="DL40" s="4">
        <v>5.0</v>
      </c>
      <c r="DM40" s="4">
        <v>4.0</v>
      </c>
      <c r="DN40" s="4">
        <v>4.0</v>
      </c>
      <c r="DO40" s="4">
        <v>5.0</v>
      </c>
      <c r="DP40" s="4">
        <v>4.0</v>
      </c>
      <c r="DQ40" s="4">
        <v>5.0</v>
      </c>
      <c r="DR40" s="4">
        <v>5.0</v>
      </c>
      <c r="DS40" s="4">
        <v>5.0</v>
      </c>
      <c r="DT40" s="4">
        <v>5.0</v>
      </c>
      <c r="DU40" s="4">
        <v>3.0</v>
      </c>
      <c r="DV40" s="4">
        <v>5.0</v>
      </c>
      <c r="DW40" s="4">
        <v>3.0</v>
      </c>
    </row>
    <row r="41" hidden="1">
      <c r="A41" s="4" t="s">
        <v>30</v>
      </c>
      <c r="B41" s="4" t="s">
        <v>48</v>
      </c>
      <c r="C41" s="4">
        <v>1.0</v>
      </c>
      <c r="D41" s="4">
        <v>1.0</v>
      </c>
      <c r="E41" s="4">
        <v>7.0</v>
      </c>
      <c r="F41" s="4">
        <v>2.0</v>
      </c>
      <c r="G41" s="4">
        <v>1.0</v>
      </c>
      <c r="H41" s="4">
        <v>4.0</v>
      </c>
      <c r="I41" s="4">
        <v>8.0</v>
      </c>
      <c r="J41" s="4">
        <v>3.0</v>
      </c>
      <c r="K41" s="4">
        <v>8.0</v>
      </c>
      <c r="L41" s="4">
        <v>3.0</v>
      </c>
      <c r="M41" s="4">
        <v>8.0</v>
      </c>
      <c r="N41" s="4">
        <v>1.0</v>
      </c>
      <c r="O41" s="4">
        <v>9.0</v>
      </c>
      <c r="P41" s="4">
        <v>10.0</v>
      </c>
      <c r="Q41" s="4">
        <v>1.0</v>
      </c>
      <c r="R41" s="4" t="s">
        <v>74</v>
      </c>
      <c r="S41" s="4">
        <v>9.0</v>
      </c>
      <c r="T41" s="4">
        <v>7.0</v>
      </c>
      <c r="U41" s="4">
        <v>9.0</v>
      </c>
      <c r="V41" s="4">
        <v>7.0</v>
      </c>
      <c r="W41" s="4">
        <v>2.0</v>
      </c>
      <c r="X41" s="4">
        <v>7.0</v>
      </c>
      <c r="Y41" s="4">
        <v>5.0</v>
      </c>
      <c r="Z41" s="4">
        <v>5.0</v>
      </c>
      <c r="AA41" s="4">
        <v>2.0</v>
      </c>
      <c r="AB41" s="4">
        <v>5.0</v>
      </c>
      <c r="AC41" s="4">
        <v>9.0</v>
      </c>
      <c r="AD41" s="4">
        <v>9.0</v>
      </c>
      <c r="AE41" s="4">
        <v>3.0</v>
      </c>
      <c r="AF41" s="4">
        <v>10.0</v>
      </c>
      <c r="AG41" s="4">
        <v>8.0</v>
      </c>
      <c r="AH41" s="4">
        <v>3.0</v>
      </c>
      <c r="AI41" s="4">
        <v>8.0</v>
      </c>
      <c r="AJ41" s="4">
        <v>3.0</v>
      </c>
      <c r="AK41" s="4">
        <v>3.0</v>
      </c>
      <c r="AL41" s="4">
        <v>3.0</v>
      </c>
      <c r="AM41" s="4">
        <v>7.0</v>
      </c>
      <c r="AN41" s="4">
        <v>2.0</v>
      </c>
      <c r="AO41" s="4">
        <v>8.0</v>
      </c>
      <c r="AP41" s="4">
        <v>5.0</v>
      </c>
      <c r="AQ41" s="4">
        <v>8.0</v>
      </c>
      <c r="AR41" s="4">
        <v>4.0</v>
      </c>
      <c r="AS41" s="4">
        <v>7.0</v>
      </c>
      <c r="AT41" s="4">
        <v>8.0</v>
      </c>
      <c r="AU41" s="4">
        <v>10.0</v>
      </c>
      <c r="AV41" s="4">
        <v>3.0</v>
      </c>
      <c r="AW41" s="4">
        <v>4.0</v>
      </c>
      <c r="AX41" s="4">
        <v>9.0</v>
      </c>
      <c r="AY41" s="4">
        <v>3.0</v>
      </c>
      <c r="AZ41" s="4">
        <v>9.0</v>
      </c>
      <c r="BA41" s="4">
        <v>8.0</v>
      </c>
      <c r="BB41" s="4">
        <v>8.0</v>
      </c>
      <c r="BC41" s="4">
        <v>5.0</v>
      </c>
      <c r="BD41" s="4">
        <v>1.0</v>
      </c>
      <c r="BE41" s="4">
        <v>10.0</v>
      </c>
      <c r="BF41" s="4">
        <v>8.0</v>
      </c>
      <c r="BG41" s="4">
        <v>1.0</v>
      </c>
      <c r="BH41" s="4">
        <v>10.0</v>
      </c>
      <c r="BI41" s="4">
        <v>1.0</v>
      </c>
      <c r="BJ41" s="4">
        <v>10.0</v>
      </c>
      <c r="BK41" s="4">
        <v>5.0</v>
      </c>
      <c r="BL41" s="4">
        <v>5.0</v>
      </c>
      <c r="BM41" s="4">
        <v>1.0</v>
      </c>
      <c r="BN41" s="4">
        <v>8.0</v>
      </c>
      <c r="BO41" s="4">
        <v>1.0</v>
      </c>
      <c r="BP41" s="4">
        <v>3.0</v>
      </c>
      <c r="BQ41" s="4">
        <v>3.0</v>
      </c>
      <c r="BR41" s="4">
        <v>2.0</v>
      </c>
      <c r="BS41" s="4">
        <v>8.0</v>
      </c>
      <c r="BT41" s="4">
        <v>3.0</v>
      </c>
      <c r="BU41" s="4">
        <v>2.0</v>
      </c>
      <c r="BV41" s="4">
        <v>2.0</v>
      </c>
      <c r="BW41" s="4">
        <v>2.0</v>
      </c>
      <c r="BX41" s="4">
        <v>2.0</v>
      </c>
      <c r="BY41" s="4">
        <v>10.0</v>
      </c>
      <c r="BZ41" s="4">
        <v>9.0</v>
      </c>
      <c r="CA41" s="4">
        <v>4.0</v>
      </c>
      <c r="CB41" s="4">
        <v>5.0</v>
      </c>
      <c r="CC41" s="4">
        <v>8.0</v>
      </c>
      <c r="CD41" s="4">
        <v>3.0</v>
      </c>
      <c r="CE41" s="4">
        <v>1.0</v>
      </c>
      <c r="CF41" s="4">
        <v>2.0</v>
      </c>
      <c r="CG41" s="4">
        <v>7.0</v>
      </c>
      <c r="CH41" s="4">
        <v>1.0</v>
      </c>
      <c r="CI41" s="4">
        <v>9.0</v>
      </c>
      <c r="CJ41" s="4">
        <v>7.0</v>
      </c>
      <c r="CK41" s="4">
        <v>1.0</v>
      </c>
      <c r="CL41" s="4">
        <v>4.0</v>
      </c>
      <c r="CM41" s="4">
        <v>1.0</v>
      </c>
      <c r="CN41" s="4">
        <v>1.0</v>
      </c>
      <c r="CO41" s="4">
        <v>8.0</v>
      </c>
      <c r="CP41" s="4">
        <v>2.0</v>
      </c>
      <c r="CQ41" s="4">
        <v>1.0</v>
      </c>
      <c r="CR41" s="4">
        <v>6.0</v>
      </c>
      <c r="CS41" s="4">
        <v>6.0</v>
      </c>
      <c r="CT41" s="4">
        <v>10.0</v>
      </c>
      <c r="CU41" s="4">
        <v>8.0</v>
      </c>
      <c r="CV41" s="4">
        <v>1.0</v>
      </c>
      <c r="CW41" s="4">
        <v>1.0</v>
      </c>
      <c r="CX41" s="4">
        <v>2.0</v>
      </c>
      <c r="CY41" s="4">
        <v>1.0</v>
      </c>
      <c r="CZ41" s="4">
        <v>3.0</v>
      </c>
      <c r="DA41" s="4">
        <v>7.0</v>
      </c>
      <c r="DB41" s="4">
        <v>8.0</v>
      </c>
      <c r="DC41" s="4">
        <v>3.0</v>
      </c>
      <c r="DD41" s="4">
        <v>1.0</v>
      </c>
      <c r="DE41" s="4">
        <v>6.0</v>
      </c>
      <c r="DF41" s="4">
        <v>4.0</v>
      </c>
      <c r="DG41" s="4">
        <v>5.0</v>
      </c>
      <c r="DH41" s="4">
        <v>1.0</v>
      </c>
      <c r="DI41" s="4">
        <v>9.0</v>
      </c>
      <c r="DJ41" s="4">
        <v>7.0</v>
      </c>
      <c r="DK41" s="4">
        <v>9.0</v>
      </c>
      <c r="DL41" s="4">
        <v>1.0</v>
      </c>
      <c r="DM41" s="4">
        <v>7.0</v>
      </c>
      <c r="DN41" s="4">
        <v>10.0</v>
      </c>
      <c r="DO41" s="4">
        <v>2.0</v>
      </c>
      <c r="DP41" s="4">
        <v>7.0</v>
      </c>
      <c r="DQ41" s="4">
        <v>8.0</v>
      </c>
      <c r="DR41" s="4">
        <v>6.0</v>
      </c>
      <c r="DS41" s="4">
        <v>7.0</v>
      </c>
      <c r="DT41" s="4">
        <v>7.0</v>
      </c>
      <c r="DU41" s="4">
        <v>10.0</v>
      </c>
      <c r="DV41" s="4">
        <v>1.0</v>
      </c>
      <c r="DW41" s="4">
        <v>5.0</v>
      </c>
    </row>
    <row r="42">
      <c r="A42" s="4" t="s">
        <v>3</v>
      </c>
      <c r="B42" s="4" t="s">
        <v>49</v>
      </c>
      <c r="C42" s="4">
        <v>1.0</v>
      </c>
      <c r="D42" s="4">
        <v>2.0</v>
      </c>
      <c r="E42" s="4">
        <v>2.0</v>
      </c>
      <c r="F42" s="4">
        <v>2.0</v>
      </c>
      <c r="G42" s="4">
        <v>1.0</v>
      </c>
      <c r="H42" s="4">
        <v>2.0</v>
      </c>
      <c r="I42" s="4">
        <v>1.0</v>
      </c>
      <c r="J42" s="4">
        <v>1.0</v>
      </c>
      <c r="K42" s="4">
        <v>2.0</v>
      </c>
      <c r="L42" s="4">
        <v>2.0</v>
      </c>
      <c r="M42" s="4">
        <v>1.0</v>
      </c>
      <c r="N42" s="4">
        <v>2.0</v>
      </c>
      <c r="O42" s="4">
        <v>2.0</v>
      </c>
      <c r="P42" s="4">
        <v>2.0</v>
      </c>
      <c r="Q42" s="4">
        <v>1.0</v>
      </c>
      <c r="R42" s="4">
        <v>2.0</v>
      </c>
      <c r="S42" s="4">
        <v>2.0</v>
      </c>
      <c r="T42" s="4">
        <v>2.0</v>
      </c>
      <c r="U42" s="4">
        <v>2.0</v>
      </c>
      <c r="V42" s="4">
        <v>1.0</v>
      </c>
      <c r="W42" s="4">
        <v>1.0</v>
      </c>
      <c r="X42" s="4">
        <v>2.0</v>
      </c>
      <c r="Y42" s="4">
        <v>1.0</v>
      </c>
      <c r="Z42" s="4">
        <v>1.0</v>
      </c>
      <c r="AA42" s="4">
        <v>2.0</v>
      </c>
      <c r="AB42" s="4">
        <v>1.0</v>
      </c>
      <c r="AC42" s="4">
        <v>2.0</v>
      </c>
      <c r="AD42" s="4">
        <v>2.0</v>
      </c>
      <c r="AE42" s="4">
        <v>1.0</v>
      </c>
      <c r="AF42" s="4">
        <v>1.0</v>
      </c>
      <c r="AG42" s="4">
        <v>2.0</v>
      </c>
      <c r="AH42" s="4">
        <v>1.0</v>
      </c>
      <c r="AI42" s="4">
        <v>1.0</v>
      </c>
      <c r="AJ42" s="4">
        <v>1.0</v>
      </c>
      <c r="AK42" s="4">
        <v>1.0</v>
      </c>
      <c r="AL42" s="4">
        <v>2.0</v>
      </c>
      <c r="AM42" s="4">
        <v>1.0</v>
      </c>
      <c r="AN42" s="4">
        <v>2.0</v>
      </c>
      <c r="AO42" s="4">
        <v>2.0</v>
      </c>
      <c r="AP42" s="4">
        <v>2.0</v>
      </c>
      <c r="AQ42" s="4">
        <v>1.0</v>
      </c>
      <c r="AR42" s="4">
        <v>1.0</v>
      </c>
      <c r="AS42" s="4">
        <v>1.0</v>
      </c>
      <c r="AT42" s="4">
        <v>2.0</v>
      </c>
      <c r="AU42" s="4">
        <v>1.0</v>
      </c>
      <c r="AV42" s="4">
        <v>2.0</v>
      </c>
      <c r="AW42" s="4">
        <v>1.0</v>
      </c>
      <c r="AX42" s="4">
        <v>1.0</v>
      </c>
      <c r="AY42" s="4">
        <v>1.0</v>
      </c>
      <c r="AZ42" s="4">
        <v>2.0</v>
      </c>
      <c r="BA42" s="4">
        <v>1.0</v>
      </c>
      <c r="BB42" s="4">
        <v>1.0</v>
      </c>
      <c r="BC42" s="4">
        <v>1.0</v>
      </c>
      <c r="BD42" s="4">
        <v>1.0</v>
      </c>
      <c r="BE42" s="4">
        <v>1.0</v>
      </c>
      <c r="BF42" s="4">
        <v>1.0</v>
      </c>
      <c r="BG42" s="4">
        <v>1.0</v>
      </c>
      <c r="BH42" s="4">
        <v>1.0</v>
      </c>
      <c r="BI42" s="4">
        <v>1.0</v>
      </c>
      <c r="BJ42" s="4">
        <v>1.0</v>
      </c>
      <c r="BK42" s="4">
        <v>1.0</v>
      </c>
      <c r="BL42" s="4">
        <v>2.0</v>
      </c>
      <c r="BM42" s="4">
        <v>1.0</v>
      </c>
      <c r="BN42" s="4">
        <v>2.0</v>
      </c>
      <c r="BO42" s="4">
        <v>2.0</v>
      </c>
      <c r="BP42" s="4">
        <v>2.0</v>
      </c>
      <c r="BQ42" s="4">
        <v>2.0</v>
      </c>
      <c r="BR42" s="4">
        <v>2.0</v>
      </c>
      <c r="BS42" s="4">
        <v>2.0</v>
      </c>
      <c r="BT42" s="4">
        <v>2.0</v>
      </c>
      <c r="BU42" s="4">
        <v>2.0</v>
      </c>
      <c r="BV42" s="4">
        <v>2.0</v>
      </c>
      <c r="BW42" s="4">
        <v>1.0</v>
      </c>
      <c r="BX42" s="4">
        <v>2.0</v>
      </c>
      <c r="BY42" s="4">
        <v>4.0</v>
      </c>
      <c r="BZ42" s="4">
        <v>2.0</v>
      </c>
      <c r="CA42" s="4">
        <v>1.0</v>
      </c>
      <c r="CB42" s="4">
        <v>2.0</v>
      </c>
      <c r="CC42" s="4">
        <v>2.0</v>
      </c>
      <c r="CD42" s="4">
        <v>1.0</v>
      </c>
      <c r="CE42" s="4">
        <v>1.0</v>
      </c>
      <c r="CF42" s="4">
        <v>2.0</v>
      </c>
      <c r="CG42" s="4">
        <v>1.0</v>
      </c>
      <c r="CH42" s="4" t="s">
        <v>74</v>
      </c>
      <c r="CI42" s="4">
        <v>2.0</v>
      </c>
      <c r="CJ42" s="4">
        <v>2.0</v>
      </c>
      <c r="CK42" s="4">
        <v>1.0</v>
      </c>
      <c r="CL42" s="4">
        <v>1.0</v>
      </c>
      <c r="CM42" s="4">
        <v>1.0</v>
      </c>
      <c r="CN42" s="4">
        <v>1.0</v>
      </c>
      <c r="CO42" s="4">
        <v>1.0</v>
      </c>
      <c r="CP42" s="4">
        <v>2.0</v>
      </c>
      <c r="CQ42" s="4">
        <v>2.0</v>
      </c>
      <c r="CR42" s="4">
        <v>1.0</v>
      </c>
      <c r="CS42" s="4">
        <v>2.0</v>
      </c>
      <c r="CT42" s="4">
        <v>2.0</v>
      </c>
      <c r="CU42" s="4">
        <v>1.0</v>
      </c>
      <c r="CV42" s="4">
        <v>1.0</v>
      </c>
      <c r="CW42" s="4">
        <v>2.0</v>
      </c>
      <c r="CX42" s="4">
        <v>2.0</v>
      </c>
      <c r="CY42" s="4">
        <v>2.0</v>
      </c>
      <c r="CZ42" s="4">
        <v>1.0</v>
      </c>
      <c r="DA42" s="4">
        <v>1.0</v>
      </c>
      <c r="DB42" s="4">
        <v>1.0</v>
      </c>
      <c r="DC42" s="4">
        <v>1.0</v>
      </c>
      <c r="DD42" s="4">
        <v>2.0</v>
      </c>
      <c r="DE42" s="4">
        <v>1.0</v>
      </c>
      <c r="DF42" s="4">
        <v>1.0</v>
      </c>
      <c r="DG42" s="4">
        <v>2.0</v>
      </c>
      <c r="DH42" s="4">
        <v>1.0</v>
      </c>
      <c r="DI42" s="4">
        <v>2.0</v>
      </c>
      <c r="DJ42" s="4">
        <v>1.0</v>
      </c>
      <c r="DK42" s="4">
        <v>2.0</v>
      </c>
      <c r="DL42" s="4">
        <v>2.0</v>
      </c>
      <c r="DM42" s="4">
        <v>2.0</v>
      </c>
      <c r="DN42" s="4">
        <v>2.0</v>
      </c>
      <c r="DO42" s="4">
        <v>1.0</v>
      </c>
      <c r="DP42" s="4">
        <v>1.0</v>
      </c>
      <c r="DQ42" s="4">
        <v>2.0</v>
      </c>
      <c r="DR42" s="4">
        <v>2.0</v>
      </c>
      <c r="DS42" s="4">
        <v>1.0</v>
      </c>
      <c r="DT42" s="4">
        <v>1.0</v>
      </c>
      <c r="DU42" s="4">
        <v>1.0</v>
      </c>
      <c r="DV42" s="4">
        <v>1.0</v>
      </c>
      <c r="DW42" s="4">
        <v>2.0</v>
      </c>
    </row>
    <row r="43" hidden="1">
      <c r="A43" s="3" t="s">
        <v>14</v>
      </c>
      <c r="B43" s="5" t="s">
        <v>50</v>
      </c>
      <c r="C43" s="5" t="s">
        <v>82</v>
      </c>
      <c r="D43" s="5" t="s">
        <v>94</v>
      </c>
      <c r="E43" s="5" t="s">
        <v>105</v>
      </c>
      <c r="F43" s="5" t="s">
        <v>116</v>
      </c>
      <c r="G43" s="5" t="s">
        <v>127</v>
      </c>
      <c r="H43" s="5" t="s">
        <v>139</v>
      </c>
      <c r="I43" s="5" t="s">
        <v>151</v>
      </c>
      <c r="J43" s="5" t="s">
        <v>163</v>
      </c>
      <c r="K43" s="5" t="s">
        <v>172</v>
      </c>
      <c r="L43" s="5" t="s">
        <v>182</v>
      </c>
      <c r="M43" s="5" t="s">
        <v>193</v>
      </c>
      <c r="N43" s="5" t="s">
        <v>203</v>
      </c>
      <c r="O43" s="5" t="s">
        <v>215</v>
      </c>
      <c r="P43" s="5" t="s">
        <v>226</v>
      </c>
      <c r="Q43" s="5" t="s">
        <v>236</v>
      </c>
      <c r="R43" s="5" t="s">
        <v>246</v>
      </c>
      <c r="S43" s="5" t="s">
        <v>257</v>
      </c>
      <c r="T43" s="5" t="s">
        <v>268</v>
      </c>
      <c r="U43" s="5" t="s">
        <v>278</v>
      </c>
      <c r="V43" s="5" t="s">
        <v>289</v>
      </c>
      <c r="W43" s="5" t="s">
        <v>300</v>
      </c>
      <c r="X43" s="5" t="s">
        <v>311</v>
      </c>
      <c r="Y43" s="5" t="s">
        <v>321</v>
      </c>
      <c r="Z43" s="5" t="s">
        <v>333</v>
      </c>
      <c r="AA43" s="5" t="s">
        <v>344</v>
      </c>
      <c r="AB43" s="5" t="s">
        <v>353</v>
      </c>
      <c r="AC43" s="5" t="s">
        <v>364</v>
      </c>
      <c r="AD43" s="5" t="s">
        <v>373</v>
      </c>
      <c r="AE43" s="5" t="s">
        <v>384</v>
      </c>
      <c r="AF43" s="5" t="s">
        <v>395</v>
      </c>
      <c r="AG43" s="5" t="s">
        <v>404</v>
      </c>
      <c r="AH43" s="5" t="s">
        <v>163</v>
      </c>
      <c r="AI43" s="5" t="s">
        <v>424</v>
      </c>
      <c r="AJ43" s="5" t="s">
        <v>433</v>
      </c>
      <c r="AK43" s="5" t="s">
        <v>443</v>
      </c>
      <c r="AL43" s="5" t="s">
        <v>453</v>
      </c>
      <c r="AM43" s="5" t="s">
        <v>463</v>
      </c>
      <c r="AN43" s="5" t="s">
        <v>470</v>
      </c>
      <c r="AO43" s="5" t="s">
        <v>480</v>
      </c>
      <c r="AP43" s="5" t="s">
        <v>489</v>
      </c>
      <c r="AQ43" s="5" t="s">
        <v>499</v>
      </c>
      <c r="AR43" s="5" t="s">
        <v>510</v>
      </c>
      <c r="AS43" s="5" t="s">
        <v>520</v>
      </c>
      <c r="AT43" s="5" t="s">
        <v>530</v>
      </c>
      <c r="AU43" s="5" t="s">
        <v>541</v>
      </c>
      <c r="AV43" s="5" t="s">
        <v>552</v>
      </c>
      <c r="AW43" s="5" t="s">
        <v>562</v>
      </c>
      <c r="AX43" s="5" t="s">
        <v>571</v>
      </c>
      <c r="AY43" s="5" t="s">
        <v>582</v>
      </c>
      <c r="AZ43" s="5" t="s">
        <v>591</v>
      </c>
      <c r="BA43" s="5" t="s">
        <v>600</v>
      </c>
      <c r="BB43" s="5" t="s">
        <v>608</v>
      </c>
      <c r="BC43" s="5" t="s">
        <v>364</v>
      </c>
      <c r="BD43" s="5" t="s">
        <v>627</v>
      </c>
      <c r="BE43" s="5" t="s">
        <v>163</v>
      </c>
      <c r="BF43" s="5" t="s">
        <v>645</v>
      </c>
      <c r="BG43" s="5" t="s">
        <v>655</v>
      </c>
      <c r="BH43" s="5" t="s">
        <v>665</v>
      </c>
      <c r="BI43" s="5" t="s">
        <v>673</v>
      </c>
      <c r="BJ43" s="5" t="s">
        <v>684</v>
      </c>
      <c r="BK43" s="5" t="s">
        <v>694</v>
      </c>
      <c r="BL43" s="5" t="s">
        <v>705</v>
      </c>
      <c r="BM43" s="5" t="s">
        <v>714</v>
      </c>
      <c r="BN43" s="5" t="s">
        <v>723</v>
      </c>
      <c r="BO43" s="5" t="s">
        <v>735</v>
      </c>
      <c r="BP43" s="5" t="s">
        <v>742</v>
      </c>
      <c r="BQ43" s="5" t="s">
        <v>749</v>
      </c>
      <c r="BR43" s="5" t="s">
        <v>758</v>
      </c>
      <c r="BS43" s="5" t="s">
        <v>769</v>
      </c>
      <c r="BT43" s="5" t="s">
        <v>779</v>
      </c>
      <c r="BU43" s="5" t="s">
        <v>788</v>
      </c>
      <c r="BV43" s="5" t="s">
        <v>798</v>
      </c>
      <c r="BW43" s="5" t="s">
        <v>94</v>
      </c>
      <c r="BX43" s="5" t="s">
        <v>816</v>
      </c>
      <c r="BY43" s="5" t="s">
        <v>820</v>
      </c>
      <c r="BZ43" s="5" t="s">
        <v>829</v>
      </c>
      <c r="CA43" s="5" t="s">
        <v>840</v>
      </c>
      <c r="CB43" s="5" t="s">
        <v>850</v>
      </c>
      <c r="CC43" s="5" t="s">
        <v>859</v>
      </c>
      <c r="CD43" s="5" t="s">
        <v>868</v>
      </c>
      <c r="CE43" s="5" t="s">
        <v>877</v>
      </c>
      <c r="CF43" s="5" t="s">
        <v>885</v>
      </c>
      <c r="CG43" s="5" t="s">
        <v>894</v>
      </c>
      <c r="CH43" s="5" t="s">
        <v>905</v>
      </c>
      <c r="CI43" s="5" t="s">
        <v>917</v>
      </c>
      <c r="CJ43" s="5" t="s">
        <v>924</v>
      </c>
      <c r="CK43" s="5" t="s">
        <v>936</v>
      </c>
      <c r="CL43" s="5" t="s">
        <v>946</v>
      </c>
      <c r="CM43" s="5" t="s">
        <v>955</v>
      </c>
      <c r="CN43" s="5" t="s">
        <v>966</v>
      </c>
      <c r="CO43" s="5" t="s">
        <v>975</v>
      </c>
      <c r="CP43" s="5" t="s">
        <v>980</v>
      </c>
      <c r="CQ43" s="5" t="s">
        <v>992</v>
      </c>
      <c r="CR43" s="5" t="s">
        <v>1002</v>
      </c>
      <c r="CS43" s="5" t="s">
        <v>1013</v>
      </c>
      <c r="CT43" s="5" t="s">
        <v>172</v>
      </c>
      <c r="CU43" s="5" t="s">
        <v>1031</v>
      </c>
      <c r="CV43" s="5" t="s">
        <v>1040</v>
      </c>
      <c r="CW43" s="5" t="s">
        <v>1048</v>
      </c>
      <c r="CX43" s="5" t="s">
        <v>1056</v>
      </c>
      <c r="CY43" s="5" t="s">
        <v>1066</v>
      </c>
      <c r="CZ43" s="5" t="s">
        <v>74</v>
      </c>
      <c r="DA43" s="5" t="s">
        <v>74</v>
      </c>
      <c r="DB43" s="5" t="s">
        <v>1094</v>
      </c>
      <c r="DC43" s="5" t="s">
        <v>1103</v>
      </c>
      <c r="DD43" s="5" t="s">
        <v>1114</v>
      </c>
      <c r="DE43" s="5" t="s">
        <v>1125</v>
      </c>
      <c r="DF43" s="5" t="s">
        <v>1135</v>
      </c>
      <c r="DG43" s="5" t="s">
        <v>1144</v>
      </c>
      <c r="DH43" s="5" t="s">
        <v>1154</v>
      </c>
      <c r="DI43" s="5" t="s">
        <v>1161</v>
      </c>
      <c r="DJ43" s="5" t="s">
        <v>74</v>
      </c>
      <c r="DK43" s="5" t="s">
        <v>1175</v>
      </c>
      <c r="DL43" s="5" t="s">
        <v>1183</v>
      </c>
      <c r="DM43" s="5" t="s">
        <v>1193</v>
      </c>
      <c r="DN43" s="5" t="s">
        <v>980</v>
      </c>
      <c r="DO43" s="5" t="s">
        <v>1214</v>
      </c>
      <c r="DP43" s="5" t="s">
        <v>1225</v>
      </c>
      <c r="DQ43" s="5" t="s">
        <v>1235</v>
      </c>
      <c r="DR43" s="5" t="s">
        <v>1245</v>
      </c>
      <c r="DS43" s="5" t="s">
        <v>172</v>
      </c>
      <c r="DT43" s="5" t="s">
        <v>1262</v>
      </c>
      <c r="DU43" s="5" t="s">
        <v>1271</v>
      </c>
      <c r="DV43" s="5" t="s">
        <v>1280</v>
      </c>
      <c r="DW43" s="5" t="s">
        <v>1290</v>
      </c>
    </row>
    <row r="44">
      <c r="A44" s="4" t="s">
        <v>3</v>
      </c>
      <c r="B44" s="4" t="s">
        <v>51</v>
      </c>
      <c r="C44" s="4">
        <v>1.0</v>
      </c>
      <c r="D44" s="4">
        <v>4.0</v>
      </c>
      <c r="E44" s="4">
        <v>2.0</v>
      </c>
      <c r="F44" s="4">
        <v>4.0</v>
      </c>
      <c r="G44" s="4">
        <v>5.0</v>
      </c>
      <c r="H44" s="4">
        <v>1.0</v>
      </c>
      <c r="I44" s="4">
        <v>4.0</v>
      </c>
      <c r="J44" s="4">
        <v>2.0</v>
      </c>
      <c r="K44" s="4">
        <v>5.0</v>
      </c>
      <c r="L44" s="4">
        <v>5.0</v>
      </c>
      <c r="M44" s="4">
        <v>4.0</v>
      </c>
      <c r="N44" s="4">
        <v>4.0</v>
      </c>
      <c r="O44" s="4">
        <v>4.0</v>
      </c>
      <c r="P44" s="4">
        <v>4.0</v>
      </c>
      <c r="Q44" s="4">
        <v>4.0</v>
      </c>
      <c r="R44" s="4">
        <v>4.0</v>
      </c>
      <c r="S44" s="4">
        <v>2.0</v>
      </c>
      <c r="T44" s="4">
        <v>2.0</v>
      </c>
      <c r="U44" s="4">
        <v>3.0</v>
      </c>
      <c r="V44" s="4">
        <v>4.0</v>
      </c>
      <c r="W44" s="4">
        <v>4.0</v>
      </c>
      <c r="X44" s="4">
        <v>2.0</v>
      </c>
      <c r="Y44" s="4">
        <v>4.0</v>
      </c>
      <c r="Z44" s="4">
        <v>2.0</v>
      </c>
      <c r="AA44" s="4">
        <v>2.0</v>
      </c>
      <c r="AB44" s="4">
        <v>3.0</v>
      </c>
      <c r="AC44" s="4">
        <v>2.0</v>
      </c>
      <c r="AD44" s="4">
        <v>5.0</v>
      </c>
      <c r="AE44" s="4">
        <v>4.0</v>
      </c>
      <c r="AF44" s="4">
        <v>5.0</v>
      </c>
      <c r="AG44" s="4">
        <v>5.0</v>
      </c>
      <c r="AH44" s="4">
        <v>2.0</v>
      </c>
      <c r="AI44" s="4">
        <v>5.0</v>
      </c>
      <c r="AJ44" s="4" t="s">
        <v>74</v>
      </c>
      <c r="AK44" s="4">
        <v>4.0</v>
      </c>
      <c r="AL44" s="4">
        <v>4.0</v>
      </c>
      <c r="AM44" s="4">
        <v>2.0</v>
      </c>
      <c r="AN44" s="4">
        <v>3.0</v>
      </c>
      <c r="AO44" s="4">
        <v>4.0</v>
      </c>
      <c r="AP44" s="4">
        <v>2.0</v>
      </c>
      <c r="AQ44" s="4">
        <v>4.0</v>
      </c>
      <c r="AR44" s="4">
        <v>3.0</v>
      </c>
      <c r="AS44" s="4">
        <v>4.0</v>
      </c>
      <c r="AT44" s="4">
        <v>2.0</v>
      </c>
      <c r="AU44" s="4">
        <v>2.0</v>
      </c>
      <c r="AV44" s="4">
        <v>4.0</v>
      </c>
      <c r="AW44" s="4">
        <v>4.0</v>
      </c>
      <c r="AX44" s="4">
        <v>5.0</v>
      </c>
      <c r="AY44" s="4">
        <v>4.0</v>
      </c>
      <c r="AZ44" s="4">
        <v>4.0</v>
      </c>
      <c r="BA44" s="4">
        <v>2.0</v>
      </c>
      <c r="BB44" s="4">
        <v>2.0</v>
      </c>
      <c r="BC44" s="4">
        <v>2.0</v>
      </c>
      <c r="BD44" s="4">
        <v>5.0</v>
      </c>
      <c r="BE44" s="4">
        <v>5.0</v>
      </c>
      <c r="BF44" s="4">
        <v>3.0</v>
      </c>
      <c r="BG44" s="4">
        <v>4.0</v>
      </c>
      <c r="BH44" s="4">
        <v>4.0</v>
      </c>
      <c r="BI44" s="4">
        <v>5.0</v>
      </c>
      <c r="BJ44" s="4">
        <v>4.0</v>
      </c>
      <c r="BK44" s="4">
        <v>4.0</v>
      </c>
      <c r="BL44" s="4">
        <v>4.0</v>
      </c>
      <c r="BM44" s="4">
        <v>2.0</v>
      </c>
      <c r="BN44" s="4">
        <v>4.0</v>
      </c>
      <c r="BO44" s="4">
        <v>2.0</v>
      </c>
      <c r="BP44" s="4" t="s">
        <v>74</v>
      </c>
      <c r="BQ44" s="4">
        <v>4.0</v>
      </c>
      <c r="BR44" s="4">
        <v>3.0</v>
      </c>
      <c r="BS44" s="4">
        <v>5.0</v>
      </c>
      <c r="BT44" s="4">
        <v>4.0</v>
      </c>
      <c r="BU44" s="4">
        <v>2.0</v>
      </c>
      <c r="BV44" s="4">
        <v>4.0</v>
      </c>
      <c r="BW44" s="4">
        <v>4.0</v>
      </c>
      <c r="BX44" s="4">
        <v>2.0</v>
      </c>
      <c r="BY44" s="4">
        <v>1.0</v>
      </c>
      <c r="BZ44" s="4">
        <v>4.0</v>
      </c>
      <c r="CA44" s="4">
        <v>5.0</v>
      </c>
      <c r="CB44" s="4">
        <v>5.0</v>
      </c>
      <c r="CC44" s="4">
        <v>2.0</v>
      </c>
      <c r="CD44" s="4">
        <v>2.0</v>
      </c>
      <c r="CE44" s="4">
        <v>4.0</v>
      </c>
      <c r="CF44" s="4">
        <v>4.0</v>
      </c>
      <c r="CG44" s="4">
        <v>4.0</v>
      </c>
      <c r="CH44" s="4">
        <v>1.0</v>
      </c>
      <c r="CI44" s="4">
        <v>3.0</v>
      </c>
      <c r="CJ44" s="4">
        <v>3.0</v>
      </c>
      <c r="CK44" s="4">
        <v>4.0</v>
      </c>
      <c r="CL44" s="4">
        <v>5.0</v>
      </c>
      <c r="CM44" s="4" t="s">
        <v>74</v>
      </c>
      <c r="CN44" s="4">
        <v>2.0</v>
      </c>
      <c r="CO44" s="4">
        <v>3.0</v>
      </c>
      <c r="CP44" s="4">
        <v>5.0</v>
      </c>
      <c r="CQ44" s="4">
        <v>3.0</v>
      </c>
      <c r="CR44" s="4">
        <v>4.0</v>
      </c>
      <c r="CS44" s="4">
        <v>4.0</v>
      </c>
      <c r="CT44" s="4">
        <v>4.0</v>
      </c>
      <c r="CU44" s="4">
        <v>5.0</v>
      </c>
      <c r="CV44" s="4">
        <v>3.0</v>
      </c>
      <c r="CW44" s="4">
        <v>2.0</v>
      </c>
      <c r="CX44" s="4">
        <v>4.0</v>
      </c>
      <c r="CY44" s="4">
        <v>2.0</v>
      </c>
      <c r="CZ44" s="4">
        <v>4.0</v>
      </c>
      <c r="DA44" s="4">
        <v>5.0</v>
      </c>
      <c r="DB44" s="4">
        <v>4.0</v>
      </c>
      <c r="DC44" s="4">
        <v>3.0</v>
      </c>
      <c r="DD44" s="4">
        <v>3.0</v>
      </c>
      <c r="DE44" s="4">
        <v>4.0</v>
      </c>
      <c r="DF44" s="4">
        <v>3.0</v>
      </c>
      <c r="DG44" s="4">
        <v>3.0</v>
      </c>
      <c r="DH44" s="4">
        <v>5.0</v>
      </c>
      <c r="DI44" s="4">
        <v>4.0</v>
      </c>
      <c r="DJ44" s="4">
        <v>2.0</v>
      </c>
      <c r="DK44" s="4">
        <v>5.0</v>
      </c>
      <c r="DL44" s="4">
        <v>4.0</v>
      </c>
      <c r="DM44" s="4">
        <v>5.0</v>
      </c>
      <c r="DN44" s="4">
        <v>5.0</v>
      </c>
      <c r="DO44" s="4">
        <v>3.0</v>
      </c>
      <c r="DP44" s="4">
        <v>2.0</v>
      </c>
      <c r="DQ44" s="4">
        <v>2.0</v>
      </c>
      <c r="DR44" s="4">
        <v>5.0</v>
      </c>
      <c r="DS44" s="4">
        <v>3.0</v>
      </c>
      <c r="DT44" s="4">
        <v>2.0</v>
      </c>
      <c r="DU44" s="4">
        <v>1.0</v>
      </c>
      <c r="DV44" s="4">
        <v>2.0</v>
      </c>
      <c r="DW44" s="4">
        <v>3.0</v>
      </c>
    </row>
    <row r="45">
      <c r="A45" s="3" t="s">
        <v>3</v>
      </c>
      <c r="B45" s="5" t="s">
        <v>52</v>
      </c>
      <c r="C45" s="5" t="s">
        <v>83</v>
      </c>
      <c r="D45" s="5" t="s">
        <v>95</v>
      </c>
      <c r="E45" s="5" t="s">
        <v>101</v>
      </c>
      <c r="F45" s="5" t="s">
        <v>117</v>
      </c>
      <c r="G45" s="5" t="s">
        <v>128</v>
      </c>
      <c r="H45" s="5" t="s">
        <v>140</v>
      </c>
      <c r="I45" s="5" t="s">
        <v>152</v>
      </c>
      <c r="J45" s="5" t="s">
        <v>18</v>
      </c>
      <c r="K45" s="5" t="s">
        <v>173</v>
      </c>
      <c r="L45" s="5" t="s">
        <v>183</v>
      </c>
      <c r="M45" s="5" t="s">
        <v>194</v>
      </c>
      <c r="N45" s="5" t="s">
        <v>204</v>
      </c>
      <c r="O45" s="5" t="s">
        <v>216</v>
      </c>
      <c r="P45" s="5" t="s">
        <v>222</v>
      </c>
      <c r="Q45" s="5" t="s">
        <v>237</v>
      </c>
      <c r="R45" s="5" t="s">
        <v>247</v>
      </c>
      <c r="S45" s="5" t="s">
        <v>258</v>
      </c>
      <c r="T45" s="5" t="s">
        <v>269</v>
      </c>
      <c r="U45" s="5" t="s">
        <v>279</v>
      </c>
      <c r="V45" s="5" t="s">
        <v>290</v>
      </c>
      <c r="W45" s="5" t="s">
        <v>301</v>
      </c>
      <c r="X45" s="5" t="s">
        <v>312</v>
      </c>
      <c r="Y45" s="5" t="s">
        <v>322</v>
      </c>
      <c r="Z45" s="5" t="s">
        <v>334</v>
      </c>
      <c r="AA45" s="5" t="s">
        <v>83</v>
      </c>
      <c r="AB45" s="5" t="s">
        <v>354</v>
      </c>
      <c r="AC45" s="5" t="s">
        <v>365</v>
      </c>
      <c r="AD45" s="5" t="s">
        <v>369</v>
      </c>
      <c r="AE45" s="5" t="s">
        <v>385</v>
      </c>
      <c r="AF45" s="5" t="s">
        <v>396</v>
      </c>
      <c r="AG45" s="5" t="s">
        <v>301</v>
      </c>
      <c r="AH45" s="5" t="s">
        <v>413</v>
      </c>
      <c r="AI45" s="5" t="s">
        <v>419</v>
      </c>
      <c r="AJ45" s="5" t="s">
        <v>83</v>
      </c>
      <c r="AK45" s="5" t="s">
        <v>444</v>
      </c>
      <c r="AL45" s="5" t="s">
        <v>454</v>
      </c>
      <c r="AM45" s="5" t="s">
        <v>464</v>
      </c>
      <c r="AN45" s="5" t="s">
        <v>471</v>
      </c>
      <c r="AO45" s="5" t="s">
        <v>318</v>
      </c>
      <c r="AP45" s="5" t="s">
        <v>490</v>
      </c>
      <c r="AQ45" s="5" t="s">
        <v>500</v>
      </c>
      <c r="AR45" s="5" t="s">
        <v>511</v>
      </c>
      <c r="AS45" s="5" t="s">
        <v>521</v>
      </c>
      <c r="AT45" s="5" t="s">
        <v>531</v>
      </c>
      <c r="AU45" s="5" t="s">
        <v>542</v>
      </c>
      <c r="AV45" s="5" t="s">
        <v>553</v>
      </c>
      <c r="AW45" s="5" t="s">
        <v>563</v>
      </c>
      <c r="AX45" s="5" t="s">
        <v>572</v>
      </c>
      <c r="AY45" s="5" t="s">
        <v>548</v>
      </c>
      <c r="AZ45" s="5" t="s">
        <v>592</v>
      </c>
      <c r="BA45" s="5" t="s">
        <v>542</v>
      </c>
      <c r="BB45" s="5" t="s">
        <v>609</v>
      </c>
      <c r="BC45" s="5" t="s">
        <v>83</v>
      </c>
      <c r="BD45" s="5" t="s">
        <v>628</v>
      </c>
      <c r="BE45" s="5" t="s">
        <v>301</v>
      </c>
      <c r="BF45" s="5" t="s">
        <v>646</v>
      </c>
      <c r="BG45" s="5" t="s">
        <v>572</v>
      </c>
      <c r="BH45" s="5" t="s">
        <v>666</v>
      </c>
      <c r="BI45" s="5" t="s">
        <v>674</v>
      </c>
      <c r="BJ45" s="5" t="s">
        <v>685</v>
      </c>
      <c r="BK45" s="5" t="s">
        <v>695</v>
      </c>
      <c r="BL45" s="5" t="s">
        <v>706</v>
      </c>
      <c r="BM45" s="5" t="s">
        <v>715</v>
      </c>
      <c r="BN45" s="5" t="s">
        <v>724</v>
      </c>
      <c r="BO45" s="5" t="s">
        <v>736</v>
      </c>
      <c r="BP45" s="5" t="s">
        <v>743</v>
      </c>
      <c r="BQ45" s="5" t="s">
        <v>750</v>
      </c>
      <c r="BR45" s="5" t="s">
        <v>759</v>
      </c>
      <c r="BS45" s="5" t="s">
        <v>770</v>
      </c>
      <c r="BT45" s="5" t="s">
        <v>464</v>
      </c>
      <c r="BU45" s="5" t="s">
        <v>789</v>
      </c>
      <c r="BV45" s="5" t="s">
        <v>799</v>
      </c>
      <c r="BW45" s="5" t="s">
        <v>809</v>
      </c>
      <c r="BX45" s="5" t="s">
        <v>817</v>
      </c>
      <c r="BY45" s="5" t="s">
        <v>74</v>
      </c>
      <c r="BZ45" s="5" t="s">
        <v>830</v>
      </c>
      <c r="CA45" s="5" t="s">
        <v>841</v>
      </c>
      <c r="CB45" s="5" t="s">
        <v>851</v>
      </c>
      <c r="CC45" s="5" t="s">
        <v>89</v>
      </c>
      <c r="CD45" s="5" t="s">
        <v>72</v>
      </c>
      <c r="CE45" s="5" t="s">
        <v>878</v>
      </c>
      <c r="CF45" s="5" t="s">
        <v>542</v>
      </c>
      <c r="CG45" s="5" t="s">
        <v>895</v>
      </c>
      <c r="CH45" s="5" t="s">
        <v>906</v>
      </c>
      <c r="CI45" s="5" t="s">
        <v>918</v>
      </c>
      <c r="CJ45" s="5" t="s">
        <v>572</v>
      </c>
      <c r="CK45" s="5" t="s">
        <v>937</v>
      </c>
      <c r="CL45" s="5" t="s">
        <v>947</v>
      </c>
      <c r="CM45" s="5" t="s">
        <v>956</v>
      </c>
      <c r="CN45" s="5" t="s">
        <v>967</v>
      </c>
      <c r="CO45" s="5" t="s">
        <v>542</v>
      </c>
      <c r="CP45" s="5" t="s">
        <v>301</v>
      </c>
      <c r="CQ45" s="5" t="s">
        <v>993</v>
      </c>
      <c r="CR45" s="5" t="s">
        <v>1003</v>
      </c>
      <c r="CS45" s="5" t="s">
        <v>301</v>
      </c>
      <c r="CT45" s="5" t="s">
        <v>1023</v>
      </c>
      <c r="CU45" s="5" t="s">
        <v>1032</v>
      </c>
      <c r="CV45" s="5" t="s">
        <v>318</v>
      </c>
      <c r="CW45" s="5" t="s">
        <v>464</v>
      </c>
      <c r="CX45" s="5" t="s">
        <v>1057</v>
      </c>
      <c r="CY45" s="5" t="s">
        <v>1067</v>
      </c>
      <c r="CZ45" s="5" t="s">
        <v>1077</v>
      </c>
      <c r="DA45" s="5" t="s">
        <v>542</v>
      </c>
      <c r="DB45" s="5" t="s">
        <v>706</v>
      </c>
      <c r="DC45" s="5" t="s">
        <v>1104</v>
      </c>
      <c r="DD45" s="5" t="s">
        <v>1115</v>
      </c>
      <c r="DE45" s="5" t="s">
        <v>1019</v>
      </c>
      <c r="DF45" s="5" t="s">
        <v>1136</v>
      </c>
      <c r="DG45" s="5" t="s">
        <v>1145</v>
      </c>
      <c r="DH45" s="5" t="s">
        <v>1150</v>
      </c>
      <c r="DI45" s="5" t="s">
        <v>409</v>
      </c>
      <c r="DJ45" s="5" t="s">
        <v>74</v>
      </c>
      <c r="DK45" s="5" t="s">
        <v>1176</v>
      </c>
      <c r="DL45" s="5" t="s">
        <v>318</v>
      </c>
      <c r="DM45" s="5" t="s">
        <v>1194</v>
      </c>
      <c r="DN45" s="5" t="s">
        <v>1205</v>
      </c>
      <c r="DO45" s="5" t="s">
        <v>1215</v>
      </c>
      <c r="DP45" s="5" t="s">
        <v>1226</v>
      </c>
      <c r="DQ45" s="5" t="s">
        <v>1236</v>
      </c>
      <c r="DR45" s="5" t="s">
        <v>548</v>
      </c>
      <c r="DS45" s="5" t="s">
        <v>1252</v>
      </c>
      <c r="DT45" s="5" t="s">
        <v>1263</v>
      </c>
      <c r="DU45" s="5" t="s">
        <v>1272</v>
      </c>
      <c r="DV45" s="5" t="s">
        <v>1281</v>
      </c>
      <c r="DW45" s="5" t="s">
        <v>1291</v>
      </c>
    </row>
    <row r="46" hidden="1">
      <c r="A46" s="4" t="s">
        <v>17</v>
      </c>
      <c r="B46" s="4" t="s">
        <v>53</v>
      </c>
      <c r="C46" s="4">
        <v>5.0</v>
      </c>
      <c r="D46" s="4">
        <v>4.0</v>
      </c>
      <c r="E46" s="4">
        <v>4.0</v>
      </c>
      <c r="F46" s="4">
        <v>2.0</v>
      </c>
      <c r="G46" s="4">
        <v>3.0</v>
      </c>
      <c r="H46" s="4">
        <v>1.0</v>
      </c>
      <c r="I46" s="4">
        <v>4.0</v>
      </c>
      <c r="J46" s="4">
        <v>4.0</v>
      </c>
      <c r="K46" s="4">
        <v>2.0</v>
      </c>
      <c r="L46" s="4">
        <v>5.0</v>
      </c>
      <c r="M46" s="4">
        <v>2.0</v>
      </c>
      <c r="N46" s="4">
        <v>5.0</v>
      </c>
      <c r="O46" s="4">
        <v>2.0</v>
      </c>
      <c r="P46" s="4">
        <v>2.0</v>
      </c>
      <c r="Q46" s="4">
        <v>2.0</v>
      </c>
      <c r="R46" s="4">
        <v>1.0</v>
      </c>
      <c r="S46" s="4">
        <v>4.0</v>
      </c>
      <c r="T46" s="4">
        <v>4.0</v>
      </c>
      <c r="U46" s="4">
        <v>2.0</v>
      </c>
      <c r="V46" s="4">
        <v>1.0</v>
      </c>
      <c r="W46" s="4">
        <v>2.0</v>
      </c>
      <c r="X46" s="4">
        <v>4.0</v>
      </c>
      <c r="Y46" s="4">
        <v>3.0</v>
      </c>
      <c r="Z46" s="4">
        <v>2.0</v>
      </c>
      <c r="AA46" s="4">
        <v>2.0</v>
      </c>
      <c r="AB46" s="4">
        <v>4.0</v>
      </c>
      <c r="AC46" s="4">
        <v>2.0</v>
      </c>
      <c r="AD46" s="4">
        <v>4.0</v>
      </c>
      <c r="AE46" s="4">
        <v>5.0</v>
      </c>
      <c r="AF46" s="4">
        <v>2.0</v>
      </c>
      <c r="AG46" s="4">
        <v>4.0</v>
      </c>
      <c r="AH46" s="4">
        <v>4.0</v>
      </c>
      <c r="AI46" s="4">
        <v>4.0</v>
      </c>
      <c r="AJ46" s="4">
        <v>4.0</v>
      </c>
      <c r="AK46" s="4">
        <v>4.0</v>
      </c>
      <c r="AL46" s="4">
        <v>2.0</v>
      </c>
      <c r="AM46" s="4">
        <v>3.0</v>
      </c>
      <c r="AN46" s="4">
        <v>4.0</v>
      </c>
      <c r="AO46" s="4">
        <v>4.0</v>
      </c>
      <c r="AP46" s="4">
        <v>1.0</v>
      </c>
      <c r="AQ46" s="4">
        <v>3.0</v>
      </c>
      <c r="AR46" s="4">
        <v>4.0</v>
      </c>
      <c r="AS46" s="4">
        <v>1.0</v>
      </c>
      <c r="AT46" s="4">
        <v>3.0</v>
      </c>
      <c r="AU46" s="4">
        <v>4.0</v>
      </c>
      <c r="AV46" s="4">
        <v>2.0</v>
      </c>
      <c r="AW46" s="4">
        <v>3.0</v>
      </c>
      <c r="AX46" s="4">
        <v>2.0</v>
      </c>
      <c r="AY46" s="4">
        <v>3.0</v>
      </c>
      <c r="AZ46" s="4">
        <v>2.0</v>
      </c>
      <c r="BA46" s="4">
        <v>5.0</v>
      </c>
      <c r="BB46" s="4">
        <v>5.0</v>
      </c>
      <c r="BC46" s="4">
        <v>5.0</v>
      </c>
      <c r="BD46" s="4">
        <v>1.0</v>
      </c>
      <c r="BE46" s="4">
        <v>4.0</v>
      </c>
      <c r="BF46" s="4">
        <v>3.0</v>
      </c>
      <c r="BG46" s="4">
        <v>4.0</v>
      </c>
      <c r="BH46" s="4">
        <v>5.0</v>
      </c>
      <c r="BI46" s="4">
        <v>2.0</v>
      </c>
      <c r="BJ46" s="4">
        <v>2.0</v>
      </c>
      <c r="BK46" s="4">
        <v>4.0</v>
      </c>
      <c r="BL46" s="4">
        <v>4.0</v>
      </c>
      <c r="BM46" s="4">
        <v>4.0</v>
      </c>
      <c r="BN46" s="4">
        <v>4.0</v>
      </c>
      <c r="BO46" s="4">
        <v>4.0</v>
      </c>
      <c r="BP46" s="4">
        <v>1.0</v>
      </c>
      <c r="BQ46" s="4">
        <v>4.0</v>
      </c>
      <c r="BR46" s="4">
        <v>2.0</v>
      </c>
      <c r="BS46" s="4">
        <v>3.0</v>
      </c>
      <c r="BT46" s="4">
        <v>4.0</v>
      </c>
      <c r="BU46" s="4">
        <v>2.0</v>
      </c>
      <c r="BV46" s="4">
        <v>4.0</v>
      </c>
      <c r="BW46" s="4">
        <v>2.0</v>
      </c>
      <c r="BX46" s="4">
        <v>5.0</v>
      </c>
      <c r="BY46" s="4">
        <v>2.0</v>
      </c>
      <c r="BZ46" s="4">
        <v>4.0</v>
      </c>
      <c r="CA46" s="4">
        <v>3.0</v>
      </c>
      <c r="CB46" s="4">
        <v>1.0</v>
      </c>
      <c r="CC46" s="4">
        <v>4.0</v>
      </c>
      <c r="CD46" s="4">
        <v>4.0</v>
      </c>
      <c r="CE46" s="4">
        <v>2.0</v>
      </c>
      <c r="CF46" s="4">
        <v>2.0</v>
      </c>
      <c r="CG46" s="4">
        <v>3.0</v>
      </c>
      <c r="CH46" s="4">
        <v>3.0</v>
      </c>
      <c r="CI46" s="4">
        <v>5.0</v>
      </c>
      <c r="CJ46" s="4">
        <v>3.0</v>
      </c>
      <c r="CK46" s="4">
        <v>5.0</v>
      </c>
      <c r="CL46" s="4">
        <v>2.0</v>
      </c>
      <c r="CM46" s="4">
        <v>5.0</v>
      </c>
      <c r="CN46" s="4">
        <v>5.0</v>
      </c>
      <c r="CO46" s="4">
        <v>2.0</v>
      </c>
      <c r="CP46" s="4">
        <v>3.0</v>
      </c>
      <c r="CQ46" s="4">
        <v>2.0</v>
      </c>
      <c r="CR46" s="4">
        <v>1.0</v>
      </c>
      <c r="CS46" s="4">
        <v>4.0</v>
      </c>
      <c r="CT46" s="4">
        <v>3.0</v>
      </c>
      <c r="CU46" s="4">
        <v>2.0</v>
      </c>
      <c r="CV46" s="4">
        <v>4.0</v>
      </c>
      <c r="CW46" s="4">
        <v>3.0</v>
      </c>
      <c r="CX46" s="4">
        <v>2.0</v>
      </c>
      <c r="CY46" s="4">
        <v>2.0</v>
      </c>
      <c r="CZ46" s="4">
        <v>4.0</v>
      </c>
      <c r="DA46" s="4">
        <v>5.0</v>
      </c>
      <c r="DB46" s="4">
        <v>4.0</v>
      </c>
      <c r="DC46" s="4">
        <v>4.0</v>
      </c>
      <c r="DD46" s="4">
        <v>2.0</v>
      </c>
      <c r="DE46" s="4">
        <v>4.0</v>
      </c>
      <c r="DF46" s="4">
        <v>2.0</v>
      </c>
      <c r="DG46" s="4">
        <v>4.0</v>
      </c>
      <c r="DH46" s="4">
        <v>4.0</v>
      </c>
      <c r="DI46" s="4">
        <v>3.0</v>
      </c>
      <c r="DJ46" s="4">
        <v>4.0</v>
      </c>
      <c r="DK46" s="4">
        <v>4.0</v>
      </c>
      <c r="DL46" s="4">
        <v>4.0</v>
      </c>
      <c r="DM46" s="4">
        <v>3.0</v>
      </c>
      <c r="DN46" s="4">
        <v>1.0</v>
      </c>
      <c r="DO46" s="4">
        <v>2.0</v>
      </c>
      <c r="DP46" s="4">
        <v>2.0</v>
      </c>
      <c r="DQ46" s="4">
        <v>2.0</v>
      </c>
      <c r="DR46" s="4">
        <v>2.0</v>
      </c>
      <c r="DS46" s="4">
        <v>5.0</v>
      </c>
      <c r="DT46" s="4">
        <v>3.0</v>
      </c>
      <c r="DU46" s="4">
        <v>3.0</v>
      </c>
      <c r="DV46" s="4">
        <v>4.0</v>
      </c>
      <c r="DW46" s="4">
        <v>5.0</v>
      </c>
    </row>
    <row r="47">
      <c r="A47" s="4" t="s">
        <v>3</v>
      </c>
      <c r="B47" s="4" t="s">
        <v>54</v>
      </c>
      <c r="C47" s="4">
        <v>1.0</v>
      </c>
      <c r="D47" s="4">
        <v>1.0</v>
      </c>
      <c r="E47" s="4">
        <v>2.0</v>
      </c>
      <c r="F47" s="4">
        <v>1.0</v>
      </c>
      <c r="G47" s="4">
        <v>1.0</v>
      </c>
      <c r="H47" s="4">
        <v>1.0</v>
      </c>
      <c r="I47" s="4">
        <v>2.0</v>
      </c>
      <c r="J47" s="4">
        <v>1.0</v>
      </c>
      <c r="K47" s="4">
        <v>1.0</v>
      </c>
      <c r="L47" s="4">
        <v>1.0</v>
      </c>
      <c r="M47" s="4">
        <v>3.0</v>
      </c>
      <c r="N47" s="4">
        <v>1.0</v>
      </c>
      <c r="O47" s="4">
        <v>1.0</v>
      </c>
      <c r="P47" s="4">
        <v>2.0</v>
      </c>
      <c r="Q47" s="4">
        <v>2.0</v>
      </c>
      <c r="R47" s="4">
        <v>1.0</v>
      </c>
      <c r="S47" s="4">
        <v>1.0</v>
      </c>
      <c r="T47" s="4">
        <v>1.0</v>
      </c>
      <c r="U47" s="4">
        <v>1.0</v>
      </c>
      <c r="V47" s="4">
        <v>1.0</v>
      </c>
      <c r="W47" s="4">
        <v>1.0</v>
      </c>
      <c r="X47" s="4">
        <v>1.0</v>
      </c>
      <c r="Y47" s="4">
        <v>1.0</v>
      </c>
      <c r="Z47" s="4">
        <v>1.0</v>
      </c>
      <c r="AA47" s="4">
        <v>1.0</v>
      </c>
      <c r="AB47" s="4">
        <v>1.0</v>
      </c>
      <c r="AC47" s="4">
        <v>1.0</v>
      </c>
      <c r="AD47" s="4">
        <v>1.0</v>
      </c>
      <c r="AE47" s="4">
        <v>1.0</v>
      </c>
      <c r="AF47" s="4">
        <v>1.0</v>
      </c>
      <c r="AG47" s="4">
        <v>3.0</v>
      </c>
      <c r="AH47" s="4">
        <v>4.0</v>
      </c>
      <c r="AI47" s="4">
        <v>1.0</v>
      </c>
      <c r="AJ47" s="4">
        <v>1.0</v>
      </c>
      <c r="AK47" s="4">
        <v>1.0</v>
      </c>
      <c r="AL47" s="4">
        <v>2.0</v>
      </c>
      <c r="AM47" s="4">
        <v>1.0</v>
      </c>
      <c r="AN47" s="4">
        <v>1.0</v>
      </c>
      <c r="AO47" s="4">
        <v>1.0</v>
      </c>
      <c r="AP47" s="4">
        <v>2.0</v>
      </c>
      <c r="AQ47" s="4">
        <v>1.0</v>
      </c>
      <c r="AR47" s="4">
        <v>1.0</v>
      </c>
      <c r="AS47" s="4">
        <v>1.0</v>
      </c>
      <c r="AT47" s="4" t="s">
        <v>74</v>
      </c>
      <c r="AU47" s="4">
        <v>2.0</v>
      </c>
      <c r="AV47" s="4">
        <v>1.0</v>
      </c>
      <c r="AW47" s="4">
        <v>1.0</v>
      </c>
      <c r="AX47" s="4">
        <v>1.0</v>
      </c>
      <c r="AY47" s="4">
        <v>1.0</v>
      </c>
      <c r="AZ47" s="4">
        <v>1.0</v>
      </c>
      <c r="BA47" s="4">
        <v>3.0</v>
      </c>
      <c r="BB47" s="4">
        <v>1.0</v>
      </c>
      <c r="BC47" s="4">
        <v>1.0</v>
      </c>
      <c r="BD47" s="4">
        <v>3.0</v>
      </c>
      <c r="BE47" s="4">
        <v>1.0</v>
      </c>
      <c r="BF47" s="4">
        <v>1.0</v>
      </c>
      <c r="BG47" s="4">
        <v>2.0</v>
      </c>
      <c r="BH47" s="4">
        <v>1.0</v>
      </c>
      <c r="BI47" s="4">
        <v>2.0</v>
      </c>
      <c r="BJ47" s="4">
        <v>2.0</v>
      </c>
      <c r="BK47" s="4">
        <v>1.0</v>
      </c>
      <c r="BL47" s="4">
        <v>3.0</v>
      </c>
      <c r="BM47" s="4">
        <v>1.0</v>
      </c>
      <c r="BN47" s="4">
        <v>1.0</v>
      </c>
      <c r="BO47" s="4">
        <v>1.0</v>
      </c>
      <c r="BP47" s="4">
        <v>1.0</v>
      </c>
      <c r="BQ47" s="4">
        <v>1.0</v>
      </c>
      <c r="BR47" s="4">
        <v>1.0</v>
      </c>
      <c r="BS47" s="4">
        <v>1.0</v>
      </c>
      <c r="BT47" s="4">
        <v>2.0</v>
      </c>
      <c r="BU47" s="4">
        <v>1.0</v>
      </c>
      <c r="BV47" s="4">
        <v>1.0</v>
      </c>
      <c r="BW47" s="4">
        <v>1.0</v>
      </c>
      <c r="BX47" s="4">
        <v>3.0</v>
      </c>
      <c r="BY47" s="4">
        <v>2.0</v>
      </c>
      <c r="BZ47" s="4">
        <v>1.0</v>
      </c>
      <c r="CA47" s="4">
        <v>2.0</v>
      </c>
      <c r="CB47" s="4">
        <v>1.0</v>
      </c>
      <c r="CC47" s="4">
        <v>1.0</v>
      </c>
      <c r="CD47" s="4">
        <v>1.0</v>
      </c>
      <c r="CE47" s="4">
        <v>1.0</v>
      </c>
      <c r="CF47" s="4">
        <v>1.0</v>
      </c>
      <c r="CG47" s="4">
        <v>1.0</v>
      </c>
      <c r="CH47" s="4">
        <v>1.0</v>
      </c>
      <c r="CI47" s="4">
        <v>1.0</v>
      </c>
      <c r="CJ47" s="4">
        <v>1.0</v>
      </c>
      <c r="CK47" s="4">
        <v>1.0</v>
      </c>
      <c r="CL47" s="4">
        <v>1.0</v>
      </c>
      <c r="CM47" s="4">
        <v>1.0</v>
      </c>
      <c r="CN47" s="4">
        <v>1.0</v>
      </c>
      <c r="CO47" s="4">
        <v>1.0</v>
      </c>
      <c r="CP47" s="4">
        <v>2.0</v>
      </c>
      <c r="CQ47" s="4">
        <v>1.0</v>
      </c>
      <c r="CR47" s="4">
        <v>1.0</v>
      </c>
      <c r="CS47" s="4">
        <v>1.0</v>
      </c>
      <c r="CT47" s="4">
        <v>1.0</v>
      </c>
      <c r="CU47" s="4">
        <v>1.0</v>
      </c>
      <c r="CV47" s="4">
        <v>1.0</v>
      </c>
      <c r="CW47" s="4">
        <v>4.0</v>
      </c>
      <c r="CX47" s="4">
        <v>1.0</v>
      </c>
      <c r="CY47" s="4">
        <v>1.0</v>
      </c>
      <c r="CZ47" s="4">
        <v>1.0</v>
      </c>
      <c r="DA47" s="4">
        <v>1.0</v>
      </c>
      <c r="DB47" s="4">
        <v>1.0</v>
      </c>
      <c r="DC47" s="4">
        <v>1.0</v>
      </c>
      <c r="DD47" s="4">
        <v>2.0</v>
      </c>
      <c r="DE47" s="4">
        <v>1.0</v>
      </c>
      <c r="DF47" s="4">
        <v>1.0</v>
      </c>
      <c r="DG47" s="4">
        <v>1.0</v>
      </c>
      <c r="DH47" s="4">
        <v>1.0</v>
      </c>
      <c r="DI47" s="4">
        <v>2.0</v>
      </c>
      <c r="DJ47" s="4">
        <v>3.0</v>
      </c>
      <c r="DK47" s="4">
        <v>1.0</v>
      </c>
      <c r="DL47" s="4">
        <v>1.0</v>
      </c>
      <c r="DM47" s="4">
        <v>1.0</v>
      </c>
      <c r="DN47" s="4">
        <v>1.0</v>
      </c>
      <c r="DO47" s="4">
        <v>1.0</v>
      </c>
      <c r="DP47" s="4">
        <v>1.0</v>
      </c>
      <c r="DQ47" s="4">
        <v>3.0</v>
      </c>
      <c r="DR47" s="4">
        <v>1.0</v>
      </c>
      <c r="DS47" s="4">
        <v>3.0</v>
      </c>
      <c r="DT47" s="4">
        <v>1.0</v>
      </c>
      <c r="DU47" s="4">
        <v>1.0</v>
      </c>
      <c r="DV47" s="4">
        <v>1.0</v>
      </c>
      <c r="DW47" s="4">
        <v>1.0</v>
      </c>
    </row>
    <row r="48" hidden="1">
      <c r="A48" s="4" t="s">
        <v>17</v>
      </c>
      <c r="B48" s="4" t="s">
        <v>55</v>
      </c>
      <c r="C48" s="4">
        <v>1.0</v>
      </c>
      <c r="D48" s="4">
        <v>1.0</v>
      </c>
      <c r="E48" s="4">
        <v>1.0</v>
      </c>
      <c r="F48" s="4">
        <v>1.0</v>
      </c>
      <c r="G48" s="4">
        <v>1.0</v>
      </c>
      <c r="H48" s="4">
        <v>2.0</v>
      </c>
      <c r="I48" s="4">
        <v>2.0</v>
      </c>
      <c r="J48" s="4">
        <v>1.0</v>
      </c>
      <c r="K48" s="4">
        <v>2.0</v>
      </c>
      <c r="L48" s="4">
        <v>3.0</v>
      </c>
      <c r="M48" s="4">
        <v>1.0</v>
      </c>
      <c r="N48" s="4">
        <v>1.0</v>
      </c>
      <c r="O48" s="4">
        <v>2.0</v>
      </c>
      <c r="P48" s="4">
        <v>2.0</v>
      </c>
      <c r="Q48" s="4">
        <v>2.0</v>
      </c>
      <c r="R48" s="4">
        <v>2.0</v>
      </c>
      <c r="S48" s="4">
        <v>2.0</v>
      </c>
      <c r="T48" s="4">
        <v>1.0</v>
      </c>
      <c r="U48" s="4">
        <v>1.0</v>
      </c>
      <c r="V48" s="4">
        <v>1.0</v>
      </c>
      <c r="W48" s="4">
        <v>1.0</v>
      </c>
      <c r="X48" s="4">
        <v>3.0</v>
      </c>
      <c r="Y48" s="4">
        <v>3.0</v>
      </c>
      <c r="Z48" s="4">
        <v>2.0</v>
      </c>
      <c r="AA48" s="4">
        <v>1.0</v>
      </c>
      <c r="AB48" s="4">
        <v>1.0</v>
      </c>
      <c r="AC48" s="4">
        <v>1.0</v>
      </c>
      <c r="AD48" s="4">
        <v>1.0</v>
      </c>
      <c r="AE48" s="4">
        <v>1.0</v>
      </c>
      <c r="AF48" s="4">
        <v>1.0</v>
      </c>
      <c r="AG48" s="4">
        <v>3.0</v>
      </c>
      <c r="AH48" s="4">
        <v>1.0</v>
      </c>
      <c r="AI48" s="4">
        <v>3.0</v>
      </c>
      <c r="AJ48" s="4">
        <v>1.0</v>
      </c>
      <c r="AK48" s="4">
        <v>5.0</v>
      </c>
      <c r="AL48" s="4">
        <v>1.0</v>
      </c>
      <c r="AM48" s="4">
        <v>2.0</v>
      </c>
      <c r="AN48" s="4">
        <v>1.0</v>
      </c>
      <c r="AO48" s="4">
        <v>1.0</v>
      </c>
      <c r="AP48" s="4">
        <v>3.0</v>
      </c>
      <c r="AQ48" s="4">
        <v>1.0</v>
      </c>
      <c r="AR48" s="4">
        <v>1.0</v>
      </c>
      <c r="AS48" s="4">
        <v>2.0</v>
      </c>
      <c r="AT48" s="4">
        <v>1.0</v>
      </c>
      <c r="AU48" s="4">
        <v>1.0</v>
      </c>
      <c r="AV48" s="4">
        <v>2.0</v>
      </c>
      <c r="AW48" s="4">
        <v>2.0</v>
      </c>
      <c r="AX48" s="4">
        <v>1.0</v>
      </c>
      <c r="AY48" s="4">
        <v>1.0</v>
      </c>
      <c r="AZ48" s="4">
        <v>2.0</v>
      </c>
      <c r="BA48" s="4">
        <v>1.0</v>
      </c>
      <c r="BB48" s="4">
        <v>1.0</v>
      </c>
      <c r="BC48" s="4">
        <v>1.0</v>
      </c>
      <c r="BD48" s="4">
        <v>1.0</v>
      </c>
      <c r="BE48" s="4">
        <v>1.0</v>
      </c>
      <c r="BF48" s="4">
        <v>2.0</v>
      </c>
      <c r="BG48" s="4">
        <v>1.0</v>
      </c>
      <c r="BH48" s="4">
        <v>1.0</v>
      </c>
      <c r="BI48" s="4">
        <v>1.0</v>
      </c>
      <c r="BJ48" s="4">
        <v>2.0</v>
      </c>
      <c r="BK48" s="4">
        <v>1.0</v>
      </c>
      <c r="BL48" s="4">
        <v>1.0</v>
      </c>
      <c r="BM48" s="4">
        <v>2.0</v>
      </c>
      <c r="BN48" s="4">
        <v>1.0</v>
      </c>
      <c r="BO48" s="4">
        <v>1.0</v>
      </c>
      <c r="BP48" s="4">
        <v>2.0</v>
      </c>
      <c r="BQ48" s="4">
        <v>1.0</v>
      </c>
      <c r="BR48" s="4">
        <v>2.0</v>
      </c>
      <c r="BS48" s="4">
        <v>1.0</v>
      </c>
      <c r="BT48" s="4">
        <v>1.0</v>
      </c>
      <c r="BU48" s="4">
        <v>1.0</v>
      </c>
      <c r="BV48" s="4">
        <v>1.0</v>
      </c>
      <c r="BW48" s="4">
        <v>1.0</v>
      </c>
      <c r="BX48" s="4">
        <v>1.0</v>
      </c>
      <c r="BY48" s="4">
        <v>3.0</v>
      </c>
      <c r="BZ48" s="4">
        <v>2.0</v>
      </c>
      <c r="CA48" s="4">
        <v>1.0</v>
      </c>
      <c r="CB48" s="4">
        <v>1.0</v>
      </c>
      <c r="CC48" s="4">
        <v>1.0</v>
      </c>
      <c r="CD48" s="4">
        <v>1.0</v>
      </c>
      <c r="CE48" s="4">
        <v>1.0</v>
      </c>
      <c r="CF48" s="4">
        <v>3.0</v>
      </c>
      <c r="CG48" s="4">
        <v>2.0</v>
      </c>
      <c r="CH48" s="4">
        <v>2.0</v>
      </c>
      <c r="CI48" s="4">
        <v>1.0</v>
      </c>
      <c r="CJ48" s="4">
        <v>2.0</v>
      </c>
      <c r="CK48" s="4">
        <v>1.0</v>
      </c>
      <c r="CL48" s="4">
        <v>1.0</v>
      </c>
      <c r="CM48" s="4">
        <v>1.0</v>
      </c>
      <c r="CN48" s="4">
        <v>2.0</v>
      </c>
      <c r="CO48" s="4">
        <v>1.0</v>
      </c>
      <c r="CP48" s="4">
        <v>3.0</v>
      </c>
      <c r="CQ48" s="4">
        <v>1.0</v>
      </c>
      <c r="CR48" s="4">
        <v>1.0</v>
      </c>
      <c r="CS48" s="4">
        <v>1.0</v>
      </c>
      <c r="CT48" s="4">
        <v>1.0</v>
      </c>
      <c r="CU48" s="4">
        <v>2.0</v>
      </c>
      <c r="CV48" s="4">
        <v>1.0</v>
      </c>
      <c r="CW48" s="4">
        <v>3.0</v>
      </c>
      <c r="CX48" s="4">
        <v>1.0</v>
      </c>
      <c r="CY48" s="4">
        <v>1.0</v>
      </c>
      <c r="CZ48" s="4">
        <v>1.0</v>
      </c>
      <c r="DA48" s="4">
        <v>2.0</v>
      </c>
      <c r="DB48" s="4">
        <v>2.0</v>
      </c>
      <c r="DC48" s="4">
        <v>2.0</v>
      </c>
      <c r="DD48" s="4">
        <v>1.0</v>
      </c>
      <c r="DE48" s="4">
        <v>1.0</v>
      </c>
      <c r="DF48" s="4">
        <v>1.0</v>
      </c>
      <c r="DG48" s="4">
        <v>2.0</v>
      </c>
      <c r="DH48" s="4">
        <v>2.0</v>
      </c>
      <c r="DI48" s="4">
        <v>2.0</v>
      </c>
      <c r="DJ48" s="4">
        <v>1.0</v>
      </c>
      <c r="DK48" s="4">
        <v>2.0</v>
      </c>
      <c r="DL48" s="4">
        <v>2.0</v>
      </c>
      <c r="DM48" s="4">
        <v>1.0</v>
      </c>
      <c r="DN48" s="4">
        <v>1.0</v>
      </c>
      <c r="DO48" s="4">
        <v>2.0</v>
      </c>
      <c r="DP48" s="4">
        <v>1.0</v>
      </c>
      <c r="DQ48" s="4">
        <v>3.0</v>
      </c>
      <c r="DR48" s="4">
        <v>1.0</v>
      </c>
      <c r="DS48" s="4">
        <v>1.0</v>
      </c>
      <c r="DT48" s="4">
        <v>3.0</v>
      </c>
      <c r="DU48" s="4">
        <v>2.0</v>
      </c>
      <c r="DV48" s="4">
        <v>2.0</v>
      </c>
      <c r="DW48" s="4">
        <v>3.0</v>
      </c>
    </row>
    <row r="49" hidden="1">
      <c r="A49" s="4" t="s">
        <v>17</v>
      </c>
      <c r="B49" s="4" t="s">
        <v>56</v>
      </c>
      <c r="C49" s="4">
        <v>2.0</v>
      </c>
      <c r="D49" s="4">
        <v>4.0</v>
      </c>
      <c r="E49" s="4">
        <v>3.0</v>
      </c>
      <c r="F49" s="4">
        <v>2.0</v>
      </c>
      <c r="G49" s="4">
        <v>4.0</v>
      </c>
      <c r="H49" s="4">
        <v>5.0</v>
      </c>
      <c r="I49" s="4">
        <v>2.0</v>
      </c>
      <c r="J49" s="4">
        <v>5.0</v>
      </c>
      <c r="K49" s="4">
        <v>3.0</v>
      </c>
      <c r="L49" s="4">
        <v>3.0</v>
      </c>
      <c r="M49" s="4">
        <v>2.0</v>
      </c>
      <c r="N49" s="4">
        <v>3.0</v>
      </c>
      <c r="O49" s="4">
        <v>2.0</v>
      </c>
      <c r="P49" s="4">
        <v>3.0</v>
      </c>
      <c r="Q49" s="4">
        <v>3.0</v>
      </c>
      <c r="R49" s="4">
        <v>3.0</v>
      </c>
      <c r="S49" s="4">
        <v>2.0</v>
      </c>
      <c r="T49" s="4">
        <v>6.0</v>
      </c>
      <c r="U49" s="4">
        <v>2.0</v>
      </c>
      <c r="V49" s="4">
        <v>3.0</v>
      </c>
      <c r="W49" s="4">
        <v>2.0</v>
      </c>
      <c r="X49" s="4">
        <v>5.0</v>
      </c>
      <c r="Y49" s="4">
        <v>5.0</v>
      </c>
      <c r="Z49" s="4">
        <v>3.0</v>
      </c>
      <c r="AA49" s="4">
        <v>3.0</v>
      </c>
      <c r="AB49" s="4">
        <v>3.0</v>
      </c>
      <c r="AC49" s="4">
        <v>4.0</v>
      </c>
      <c r="AD49" s="4">
        <v>6.0</v>
      </c>
      <c r="AE49" s="4">
        <v>3.0</v>
      </c>
      <c r="AF49" s="4">
        <v>4.0</v>
      </c>
      <c r="AG49" s="4">
        <v>3.0</v>
      </c>
      <c r="AH49" s="4">
        <v>3.0</v>
      </c>
      <c r="AI49" s="4">
        <v>4.0</v>
      </c>
      <c r="AJ49" s="4">
        <v>3.0</v>
      </c>
      <c r="AK49" s="4">
        <v>4.0</v>
      </c>
      <c r="AL49" s="4">
        <v>3.0</v>
      </c>
      <c r="AM49" s="4">
        <v>3.0</v>
      </c>
      <c r="AN49" s="4">
        <v>4.0</v>
      </c>
      <c r="AO49" s="4">
        <v>3.0</v>
      </c>
      <c r="AP49" s="4">
        <v>3.0</v>
      </c>
      <c r="AQ49" s="4">
        <v>3.0</v>
      </c>
      <c r="AR49" s="4">
        <v>3.0</v>
      </c>
      <c r="AS49" s="4">
        <v>3.0</v>
      </c>
      <c r="AT49" s="4">
        <v>2.0</v>
      </c>
      <c r="AU49" s="4">
        <v>6.0</v>
      </c>
      <c r="AV49" s="4">
        <v>4.0</v>
      </c>
      <c r="AW49" s="4">
        <v>3.0</v>
      </c>
      <c r="AX49" s="4">
        <v>3.0</v>
      </c>
      <c r="AY49" s="4">
        <v>3.0</v>
      </c>
      <c r="AZ49" s="4">
        <v>6.0</v>
      </c>
      <c r="BA49" s="4">
        <v>3.0</v>
      </c>
      <c r="BB49" s="4">
        <v>3.0</v>
      </c>
      <c r="BC49" s="4">
        <v>3.0</v>
      </c>
      <c r="BD49" s="4">
        <v>3.0</v>
      </c>
      <c r="BE49" s="4">
        <v>6.0</v>
      </c>
      <c r="BF49" s="4">
        <v>2.0</v>
      </c>
      <c r="BG49" s="4">
        <v>4.0</v>
      </c>
      <c r="BH49" s="4">
        <v>3.0</v>
      </c>
      <c r="BI49" s="4">
        <v>4.0</v>
      </c>
      <c r="BJ49" s="4">
        <v>3.0</v>
      </c>
      <c r="BK49" s="4">
        <v>3.0</v>
      </c>
      <c r="BL49" s="4">
        <v>2.0</v>
      </c>
      <c r="BM49" s="4">
        <v>3.0</v>
      </c>
      <c r="BN49" s="4">
        <v>3.0</v>
      </c>
      <c r="BO49" s="4">
        <v>2.0</v>
      </c>
      <c r="BP49" s="4">
        <v>5.0</v>
      </c>
      <c r="BQ49" s="4">
        <v>3.0</v>
      </c>
      <c r="BR49" s="4">
        <v>4.0</v>
      </c>
      <c r="BS49" s="4">
        <v>4.0</v>
      </c>
      <c r="BT49" s="4">
        <v>3.0</v>
      </c>
      <c r="BU49" s="4">
        <v>3.0</v>
      </c>
      <c r="BV49" s="4">
        <v>6.0</v>
      </c>
      <c r="BW49" s="4">
        <v>2.0</v>
      </c>
      <c r="BX49" s="4">
        <v>3.0</v>
      </c>
      <c r="BY49" s="4">
        <v>5.0</v>
      </c>
      <c r="BZ49" s="4">
        <v>4.0</v>
      </c>
      <c r="CA49" s="4">
        <v>3.0</v>
      </c>
      <c r="CB49" s="4">
        <v>3.0</v>
      </c>
      <c r="CC49" s="4">
        <v>3.0</v>
      </c>
      <c r="CD49" s="4">
        <v>3.0</v>
      </c>
      <c r="CE49" s="4">
        <v>3.0</v>
      </c>
      <c r="CF49" s="4">
        <v>5.0</v>
      </c>
      <c r="CG49" s="4">
        <v>3.0</v>
      </c>
      <c r="CH49" s="4">
        <v>2.0</v>
      </c>
      <c r="CI49" s="4">
        <v>3.0</v>
      </c>
      <c r="CJ49" s="4">
        <v>3.0</v>
      </c>
      <c r="CK49" s="4">
        <v>3.0</v>
      </c>
      <c r="CL49" s="4">
        <v>3.0</v>
      </c>
      <c r="CM49" s="4">
        <v>4.0</v>
      </c>
      <c r="CN49" s="4">
        <v>3.0</v>
      </c>
      <c r="CO49" s="4">
        <v>4.0</v>
      </c>
      <c r="CP49" s="4">
        <v>3.0</v>
      </c>
      <c r="CQ49" s="4">
        <v>3.0</v>
      </c>
      <c r="CR49" s="4">
        <v>4.0</v>
      </c>
      <c r="CS49" s="4">
        <v>3.0</v>
      </c>
      <c r="CT49" s="4">
        <v>3.0</v>
      </c>
      <c r="CU49" s="4">
        <v>3.0</v>
      </c>
      <c r="CV49" s="4">
        <v>5.0</v>
      </c>
      <c r="CW49" s="4">
        <v>6.0</v>
      </c>
      <c r="CX49" s="4">
        <v>3.0</v>
      </c>
      <c r="CY49" s="4">
        <v>2.0</v>
      </c>
      <c r="CZ49" s="4">
        <v>2.0</v>
      </c>
      <c r="DA49" s="4">
        <v>3.0</v>
      </c>
      <c r="DB49" s="4">
        <v>3.0</v>
      </c>
      <c r="DC49" s="4">
        <v>4.0</v>
      </c>
      <c r="DD49" s="4">
        <v>5.0</v>
      </c>
      <c r="DE49" s="4">
        <v>3.0</v>
      </c>
      <c r="DF49" s="4">
        <v>3.0</v>
      </c>
      <c r="DG49" s="4">
        <v>3.0</v>
      </c>
      <c r="DH49" s="4">
        <v>3.0</v>
      </c>
      <c r="DI49" s="4">
        <v>4.0</v>
      </c>
      <c r="DJ49" s="4">
        <v>6.0</v>
      </c>
      <c r="DK49" s="4">
        <v>3.0</v>
      </c>
      <c r="DL49" s="4">
        <v>3.0</v>
      </c>
      <c r="DM49" s="4">
        <v>5.0</v>
      </c>
      <c r="DN49" s="4">
        <v>5.0</v>
      </c>
      <c r="DO49" s="4">
        <v>3.0</v>
      </c>
      <c r="DP49" s="4">
        <v>2.0</v>
      </c>
      <c r="DQ49" s="4">
        <v>4.0</v>
      </c>
      <c r="DR49" s="4">
        <v>3.0</v>
      </c>
      <c r="DS49" s="4">
        <v>4.0</v>
      </c>
      <c r="DT49" s="4">
        <v>4.0</v>
      </c>
      <c r="DU49" s="4">
        <v>4.0</v>
      </c>
      <c r="DV49" s="4">
        <v>3.0</v>
      </c>
      <c r="DW49" s="4">
        <v>3.0</v>
      </c>
    </row>
    <row r="50" hidden="1">
      <c r="A50" s="4" t="s">
        <v>10</v>
      </c>
      <c r="B50" s="4" t="s">
        <v>57</v>
      </c>
      <c r="C50" s="4">
        <v>5.0</v>
      </c>
      <c r="D50" s="4">
        <v>4.0</v>
      </c>
      <c r="E50" s="4">
        <v>5.0</v>
      </c>
      <c r="F50" s="4">
        <v>5.0</v>
      </c>
      <c r="G50" s="4">
        <v>2.0</v>
      </c>
      <c r="H50" s="4">
        <v>5.0</v>
      </c>
      <c r="I50" s="4">
        <v>5.0</v>
      </c>
      <c r="J50" s="4">
        <v>1.0</v>
      </c>
      <c r="K50" s="4">
        <v>5.0</v>
      </c>
      <c r="L50" s="4">
        <v>4.0</v>
      </c>
      <c r="M50" s="4">
        <v>2.0</v>
      </c>
      <c r="N50" s="4">
        <v>5.0</v>
      </c>
      <c r="O50" s="4">
        <v>3.0</v>
      </c>
      <c r="P50" s="4">
        <v>3.0</v>
      </c>
      <c r="Q50" s="4">
        <v>1.0</v>
      </c>
      <c r="R50" s="4">
        <v>1.0</v>
      </c>
      <c r="S50" s="4">
        <v>2.0</v>
      </c>
      <c r="T50" s="4">
        <v>2.0</v>
      </c>
      <c r="U50" s="4">
        <v>1.0</v>
      </c>
      <c r="V50" s="4">
        <v>3.0</v>
      </c>
      <c r="W50" s="4">
        <v>1.0</v>
      </c>
      <c r="X50" s="4">
        <v>5.0</v>
      </c>
      <c r="Y50" s="4">
        <v>2.0</v>
      </c>
      <c r="Z50" s="4">
        <v>2.0</v>
      </c>
      <c r="AA50" s="4">
        <v>3.0</v>
      </c>
      <c r="AB50" s="4">
        <v>3.0</v>
      </c>
      <c r="AC50" s="4">
        <v>1.0</v>
      </c>
      <c r="AD50" s="4">
        <v>2.0</v>
      </c>
      <c r="AE50" s="4">
        <v>2.0</v>
      </c>
      <c r="AF50" s="4">
        <v>5.0</v>
      </c>
      <c r="AG50" s="4">
        <v>2.0</v>
      </c>
      <c r="AH50" s="4">
        <v>3.0</v>
      </c>
      <c r="AI50" s="4">
        <v>5.0</v>
      </c>
      <c r="AJ50" s="4">
        <v>2.0</v>
      </c>
      <c r="AK50" s="4">
        <v>1.0</v>
      </c>
      <c r="AL50" s="4">
        <v>2.0</v>
      </c>
      <c r="AM50" s="4">
        <v>1.0</v>
      </c>
      <c r="AN50" s="4">
        <v>3.0</v>
      </c>
      <c r="AO50" s="4">
        <v>3.0</v>
      </c>
      <c r="AP50" s="4">
        <v>1.0</v>
      </c>
      <c r="AQ50" s="4">
        <v>3.0</v>
      </c>
      <c r="AR50" s="4">
        <v>2.0</v>
      </c>
      <c r="AS50" s="4">
        <v>2.0</v>
      </c>
      <c r="AT50" s="4">
        <v>5.0</v>
      </c>
      <c r="AU50" s="4">
        <v>5.0</v>
      </c>
      <c r="AV50" s="4">
        <v>5.0</v>
      </c>
      <c r="AW50" s="4">
        <v>3.0</v>
      </c>
      <c r="AX50" s="4">
        <v>4.0</v>
      </c>
      <c r="AY50" s="4">
        <v>4.0</v>
      </c>
      <c r="AZ50" s="4" t="s">
        <v>74</v>
      </c>
      <c r="BA50" s="4">
        <v>1.0</v>
      </c>
      <c r="BB50" s="4">
        <v>5.0</v>
      </c>
      <c r="BC50" s="4">
        <v>3.0</v>
      </c>
      <c r="BD50" s="4">
        <v>3.0</v>
      </c>
      <c r="BE50" s="4">
        <v>2.0</v>
      </c>
      <c r="BF50" s="4">
        <v>2.0</v>
      </c>
      <c r="BG50" s="4">
        <v>4.0</v>
      </c>
      <c r="BH50" s="4">
        <v>1.0</v>
      </c>
      <c r="BI50" s="4">
        <v>4.0</v>
      </c>
      <c r="BJ50" s="4">
        <v>4.0</v>
      </c>
      <c r="BK50" s="4">
        <v>1.0</v>
      </c>
      <c r="BL50" s="4">
        <v>3.0</v>
      </c>
      <c r="BM50" s="4">
        <v>2.0</v>
      </c>
      <c r="BN50" s="4">
        <v>4.0</v>
      </c>
      <c r="BO50" s="4">
        <v>3.0</v>
      </c>
      <c r="BP50" s="4">
        <v>1.0</v>
      </c>
      <c r="BQ50" s="4">
        <v>3.0</v>
      </c>
      <c r="BR50" s="4">
        <v>1.0</v>
      </c>
      <c r="BS50" s="4">
        <v>2.0</v>
      </c>
      <c r="BT50" s="4">
        <v>1.0</v>
      </c>
      <c r="BU50" s="4">
        <v>5.0</v>
      </c>
      <c r="BV50" s="4">
        <v>3.0</v>
      </c>
      <c r="BW50" s="4">
        <v>2.0</v>
      </c>
      <c r="BX50" s="4">
        <v>1.0</v>
      </c>
      <c r="BY50" s="4">
        <v>3.0</v>
      </c>
      <c r="BZ50" s="4">
        <v>3.0</v>
      </c>
      <c r="CA50" s="4">
        <v>1.0</v>
      </c>
      <c r="CB50" s="4">
        <v>1.0</v>
      </c>
      <c r="CC50" s="4">
        <v>2.0</v>
      </c>
      <c r="CD50" s="4">
        <v>4.0</v>
      </c>
      <c r="CE50" s="4">
        <v>3.0</v>
      </c>
      <c r="CF50" s="4">
        <v>4.0</v>
      </c>
      <c r="CG50" s="4">
        <v>3.0</v>
      </c>
      <c r="CH50" s="4">
        <v>5.0</v>
      </c>
      <c r="CI50" s="4">
        <v>4.0</v>
      </c>
      <c r="CJ50" s="4">
        <v>3.0</v>
      </c>
      <c r="CK50" s="4">
        <v>3.0</v>
      </c>
      <c r="CL50" s="4">
        <v>1.0</v>
      </c>
      <c r="CM50" s="4">
        <v>5.0</v>
      </c>
      <c r="CN50" s="4">
        <v>4.0</v>
      </c>
      <c r="CO50" s="4">
        <v>3.0</v>
      </c>
      <c r="CP50" s="4">
        <v>1.0</v>
      </c>
      <c r="CQ50" s="4">
        <v>1.0</v>
      </c>
      <c r="CR50" s="4">
        <v>5.0</v>
      </c>
      <c r="CS50" s="4">
        <v>5.0</v>
      </c>
      <c r="CT50" s="4">
        <v>3.0</v>
      </c>
      <c r="CU50" s="4">
        <v>3.0</v>
      </c>
      <c r="CV50" s="4">
        <v>1.0</v>
      </c>
      <c r="CW50" s="4">
        <v>1.0</v>
      </c>
      <c r="CX50" s="4">
        <v>1.0</v>
      </c>
      <c r="CY50" s="4">
        <v>5.0</v>
      </c>
      <c r="CZ50" s="4">
        <v>4.0</v>
      </c>
      <c r="DA50" s="4">
        <v>1.0</v>
      </c>
      <c r="DB50" s="4">
        <v>3.0</v>
      </c>
      <c r="DC50" s="4">
        <v>2.0</v>
      </c>
      <c r="DD50" s="4">
        <v>4.0</v>
      </c>
      <c r="DE50" s="4">
        <v>4.0</v>
      </c>
      <c r="DF50" s="4">
        <v>2.0</v>
      </c>
      <c r="DG50" s="4">
        <v>2.0</v>
      </c>
      <c r="DH50" s="4">
        <v>1.0</v>
      </c>
      <c r="DI50" s="4">
        <v>4.0</v>
      </c>
      <c r="DJ50" s="4">
        <v>1.0</v>
      </c>
      <c r="DK50" s="4">
        <v>5.0</v>
      </c>
      <c r="DL50" s="4">
        <v>3.0</v>
      </c>
      <c r="DM50" s="4">
        <v>3.0</v>
      </c>
      <c r="DN50" s="4">
        <v>2.0</v>
      </c>
      <c r="DO50" s="4">
        <v>1.0</v>
      </c>
      <c r="DP50" s="4">
        <v>2.0</v>
      </c>
      <c r="DQ50" s="4">
        <v>2.0</v>
      </c>
      <c r="DR50" s="4">
        <v>5.0</v>
      </c>
      <c r="DS50" s="4">
        <v>3.0</v>
      </c>
      <c r="DT50" s="4">
        <v>1.0</v>
      </c>
      <c r="DU50" s="4">
        <v>5.0</v>
      </c>
      <c r="DV50" s="4">
        <v>1.0</v>
      </c>
      <c r="DW50" s="4">
        <v>2.0</v>
      </c>
    </row>
    <row r="51" hidden="1">
      <c r="A51" s="4" t="s">
        <v>30</v>
      </c>
      <c r="B51" s="4" t="s">
        <v>58</v>
      </c>
      <c r="C51" s="4">
        <v>3.0</v>
      </c>
      <c r="D51" s="4">
        <v>3.0</v>
      </c>
      <c r="E51" s="4">
        <v>6.0</v>
      </c>
      <c r="F51" s="4">
        <v>5.0</v>
      </c>
      <c r="G51" s="4">
        <v>4.0</v>
      </c>
      <c r="H51" s="4">
        <v>5.0</v>
      </c>
      <c r="I51" s="4">
        <v>4.0</v>
      </c>
      <c r="J51" s="4">
        <v>3.0</v>
      </c>
      <c r="K51" s="4">
        <v>4.0</v>
      </c>
      <c r="L51" s="4">
        <v>3.0</v>
      </c>
      <c r="M51" s="4">
        <v>1.0</v>
      </c>
      <c r="N51" s="4">
        <v>2.0</v>
      </c>
      <c r="O51" s="4">
        <v>5.0</v>
      </c>
      <c r="P51" s="4">
        <v>3.0</v>
      </c>
      <c r="Q51" s="4">
        <v>3.0</v>
      </c>
      <c r="R51" s="4">
        <v>2.0</v>
      </c>
      <c r="S51" s="4">
        <v>3.0</v>
      </c>
      <c r="T51" s="4">
        <v>2.0</v>
      </c>
      <c r="U51" s="4">
        <v>3.0</v>
      </c>
      <c r="V51" s="4">
        <v>4.0</v>
      </c>
      <c r="W51" s="4">
        <v>6.0</v>
      </c>
      <c r="X51" s="4">
        <v>2.0</v>
      </c>
      <c r="Y51" s="4">
        <v>2.0</v>
      </c>
      <c r="Z51" s="4">
        <v>3.0</v>
      </c>
      <c r="AA51" s="4">
        <v>4.0</v>
      </c>
      <c r="AB51" s="4">
        <v>3.0</v>
      </c>
      <c r="AC51" s="4">
        <v>2.0</v>
      </c>
      <c r="AD51" s="4">
        <v>2.0</v>
      </c>
      <c r="AE51" s="4">
        <v>3.0</v>
      </c>
      <c r="AF51" s="4">
        <v>2.0</v>
      </c>
      <c r="AG51" s="4">
        <v>3.0</v>
      </c>
      <c r="AH51" s="4">
        <v>4.0</v>
      </c>
      <c r="AI51" s="4">
        <v>4.0</v>
      </c>
      <c r="AJ51" s="4">
        <v>3.0</v>
      </c>
      <c r="AK51" s="4">
        <v>2.0</v>
      </c>
      <c r="AL51" s="4">
        <v>2.0</v>
      </c>
      <c r="AM51" s="4">
        <v>4.0</v>
      </c>
      <c r="AN51" s="4">
        <v>4.0</v>
      </c>
      <c r="AO51" s="4">
        <v>4.0</v>
      </c>
      <c r="AP51" s="4">
        <v>1.0</v>
      </c>
      <c r="AQ51" s="4">
        <v>2.0</v>
      </c>
      <c r="AR51" s="4">
        <v>6.0</v>
      </c>
      <c r="AS51" s="4">
        <v>3.0</v>
      </c>
      <c r="AT51" s="4" t="s">
        <v>74</v>
      </c>
      <c r="AU51" s="4">
        <v>3.0</v>
      </c>
      <c r="AV51" s="4">
        <v>1.0</v>
      </c>
      <c r="AW51" s="4">
        <v>3.0</v>
      </c>
      <c r="AX51" s="4">
        <v>2.0</v>
      </c>
      <c r="AY51" s="4">
        <v>1.0</v>
      </c>
      <c r="AZ51" s="4">
        <v>1.0</v>
      </c>
      <c r="BA51" s="4">
        <v>3.0</v>
      </c>
      <c r="BB51" s="4">
        <v>2.0</v>
      </c>
      <c r="BC51" s="4">
        <v>2.0</v>
      </c>
      <c r="BD51" s="4">
        <v>4.0</v>
      </c>
      <c r="BE51" s="4">
        <v>2.0</v>
      </c>
      <c r="BF51" s="4">
        <v>3.0</v>
      </c>
      <c r="BG51" s="4">
        <v>2.0</v>
      </c>
      <c r="BH51" s="4">
        <v>2.0</v>
      </c>
      <c r="BI51" s="4">
        <v>3.0</v>
      </c>
      <c r="BJ51" s="4">
        <v>3.0</v>
      </c>
      <c r="BK51" s="4">
        <v>2.0</v>
      </c>
      <c r="BL51" s="4">
        <v>2.0</v>
      </c>
      <c r="BM51" s="4">
        <v>2.0</v>
      </c>
      <c r="BN51" s="4">
        <v>2.0</v>
      </c>
      <c r="BO51" s="4">
        <v>4.0</v>
      </c>
      <c r="BP51" s="4">
        <v>2.0</v>
      </c>
      <c r="BQ51" s="4">
        <v>2.0</v>
      </c>
      <c r="BR51" s="4">
        <v>2.0</v>
      </c>
      <c r="BS51" s="4">
        <v>3.0</v>
      </c>
      <c r="BT51" s="4">
        <v>3.0</v>
      </c>
      <c r="BU51" s="4">
        <v>3.0</v>
      </c>
      <c r="BV51" s="4">
        <v>4.0</v>
      </c>
      <c r="BW51" s="4">
        <v>3.0</v>
      </c>
      <c r="BX51" s="4">
        <v>3.0</v>
      </c>
      <c r="BY51" s="4">
        <v>3.0</v>
      </c>
      <c r="BZ51" s="4">
        <v>3.0</v>
      </c>
      <c r="CA51" s="4">
        <v>4.0</v>
      </c>
      <c r="CB51" s="4">
        <v>3.0</v>
      </c>
      <c r="CC51" s="4">
        <v>3.0</v>
      </c>
      <c r="CD51" s="4">
        <v>2.0</v>
      </c>
      <c r="CE51" s="4">
        <v>3.0</v>
      </c>
      <c r="CF51" s="4">
        <v>4.0</v>
      </c>
      <c r="CG51" s="4">
        <v>3.0</v>
      </c>
      <c r="CH51" s="4">
        <v>3.0</v>
      </c>
      <c r="CI51" s="4">
        <v>2.0</v>
      </c>
      <c r="CJ51" s="4">
        <v>3.0</v>
      </c>
      <c r="CK51" s="4">
        <v>4.0</v>
      </c>
      <c r="CL51" s="4">
        <v>4.0</v>
      </c>
      <c r="CM51" s="4">
        <v>2.0</v>
      </c>
      <c r="CN51" s="4">
        <v>3.0</v>
      </c>
      <c r="CO51" s="4">
        <v>4.0</v>
      </c>
      <c r="CP51" s="4">
        <v>3.0</v>
      </c>
      <c r="CQ51" s="4">
        <v>4.0</v>
      </c>
      <c r="CR51" s="4">
        <v>3.0</v>
      </c>
      <c r="CS51" s="4">
        <v>3.0</v>
      </c>
      <c r="CT51" s="4">
        <v>2.0</v>
      </c>
      <c r="CU51" s="4">
        <v>6.0</v>
      </c>
      <c r="CV51" s="4">
        <v>3.0</v>
      </c>
      <c r="CW51" s="4">
        <v>4.0</v>
      </c>
      <c r="CX51" s="4">
        <v>3.0</v>
      </c>
      <c r="CY51" s="4">
        <v>2.0</v>
      </c>
      <c r="CZ51" s="4">
        <v>5.0</v>
      </c>
      <c r="DA51" s="4">
        <v>4.0</v>
      </c>
      <c r="DB51" s="4">
        <v>6.0</v>
      </c>
      <c r="DC51" s="4">
        <v>5.0</v>
      </c>
      <c r="DD51" s="4">
        <v>3.0</v>
      </c>
      <c r="DE51" s="4">
        <v>4.0</v>
      </c>
      <c r="DF51" s="4">
        <v>4.0</v>
      </c>
      <c r="DG51" s="4">
        <v>3.0</v>
      </c>
      <c r="DH51" s="4">
        <v>5.0</v>
      </c>
      <c r="DI51" s="4">
        <v>3.0</v>
      </c>
      <c r="DJ51" s="4">
        <v>3.0</v>
      </c>
      <c r="DK51" s="4">
        <v>3.0</v>
      </c>
      <c r="DL51" s="4">
        <v>4.0</v>
      </c>
      <c r="DM51" s="4">
        <v>1.0</v>
      </c>
      <c r="DN51" s="4">
        <v>2.0</v>
      </c>
      <c r="DO51" s="4">
        <v>4.0</v>
      </c>
      <c r="DP51" s="4">
        <v>4.0</v>
      </c>
      <c r="DQ51" s="4">
        <v>4.0</v>
      </c>
      <c r="DR51" s="4">
        <v>4.0</v>
      </c>
      <c r="DS51" s="4">
        <v>4.0</v>
      </c>
      <c r="DT51" s="4">
        <v>4.0</v>
      </c>
      <c r="DU51" s="4">
        <v>4.0</v>
      </c>
      <c r="DV51" s="4">
        <v>2.0</v>
      </c>
      <c r="DW51" s="4">
        <v>3.0</v>
      </c>
    </row>
    <row r="52" hidden="1">
      <c r="A52" s="4" t="s">
        <v>6</v>
      </c>
      <c r="B52" s="4" t="s">
        <v>59</v>
      </c>
      <c r="C52" s="4">
        <v>1.0</v>
      </c>
      <c r="D52" s="4">
        <v>1.0</v>
      </c>
      <c r="E52" s="4">
        <v>1.0</v>
      </c>
      <c r="F52" s="4">
        <v>1.0</v>
      </c>
      <c r="G52" s="4">
        <v>1.0</v>
      </c>
      <c r="H52" s="4">
        <v>1.0</v>
      </c>
      <c r="I52" s="4">
        <v>1.0</v>
      </c>
      <c r="J52" s="4">
        <v>1.0</v>
      </c>
      <c r="K52" s="4">
        <v>2.0</v>
      </c>
      <c r="L52" s="4">
        <v>1.0</v>
      </c>
      <c r="M52" s="4">
        <v>1.0</v>
      </c>
      <c r="N52" s="4">
        <v>1.0</v>
      </c>
      <c r="O52" s="4">
        <v>2.0</v>
      </c>
      <c r="P52" s="4">
        <v>1.0</v>
      </c>
      <c r="Q52" s="4">
        <v>1.0</v>
      </c>
      <c r="R52" s="4">
        <v>2.0</v>
      </c>
      <c r="S52" s="4">
        <v>1.0</v>
      </c>
      <c r="T52" s="4">
        <v>1.0</v>
      </c>
      <c r="U52" s="4">
        <v>2.0</v>
      </c>
      <c r="V52" s="4">
        <v>1.0</v>
      </c>
      <c r="W52" s="4">
        <v>1.0</v>
      </c>
      <c r="X52" s="4">
        <v>2.0</v>
      </c>
      <c r="Y52" s="4">
        <v>1.0</v>
      </c>
      <c r="Z52" s="4">
        <v>1.0</v>
      </c>
      <c r="AA52" s="4">
        <v>2.0</v>
      </c>
      <c r="AB52" s="4">
        <v>1.0</v>
      </c>
      <c r="AC52" s="4">
        <v>2.0</v>
      </c>
      <c r="AD52" s="4">
        <v>1.0</v>
      </c>
      <c r="AE52" s="4">
        <v>1.0</v>
      </c>
      <c r="AF52" s="4">
        <v>1.0</v>
      </c>
      <c r="AG52" s="4">
        <v>2.0</v>
      </c>
      <c r="AH52" s="4">
        <v>2.0</v>
      </c>
      <c r="AI52" s="4">
        <v>1.0</v>
      </c>
      <c r="AJ52" s="4">
        <v>1.0</v>
      </c>
      <c r="AK52" s="4">
        <v>1.0</v>
      </c>
      <c r="AL52" s="4">
        <v>1.0</v>
      </c>
      <c r="AM52" s="4">
        <v>2.0</v>
      </c>
      <c r="AN52" s="4">
        <v>1.0</v>
      </c>
      <c r="AO52" s="4">
        <v>1.0</v>
      </c>
      <c r="AP52" s="4">
        <v>1.0</v>
      </c>
      <c r="AQ52" s="4">
        <v>1.0</v>
      </c>
      <c r="AR52" s="4">
        <v>1.0</v>
      </c>
      <c r="AS52" s="4">
        <v>1.0</v>
      </c>
      <c r="AT52" s="4">
        <v>2.0</v>
      </c>
      <c r="AU52" s="4">
        <v>1.0</v>
      </c>
      <c r="AV52" s="4">
        <v>1.0</v>
      </c>
      <c r="AW52" s="4">
        <v>1.0</v>
      </c>
      <c r="AX52" s="4">
        <v>1.0</v>
      </c>
      <c r="AY52" s="4">
        <v>2.0</v>
      </c>
      <c r="AZ52" s="4">
        <v>2.0</v>
      </c>
      <c r="BA52" s="4">
        <v>1.0</v>
      </c>
      <c r="BB52" s="4">
        <v>1.0</v>
      </c>
      <c r="BC52" s="4">
        <v>2.0</v>
      </c>
      <c r="BD52" s="4">
        <v>1.0</v>
      </c>
      <c r="BE52" s="4">
        <v>1.0</v>
      </c>
      <c r="BF52" s="4">
        <v>1.0</v>
      </c>
      <c r="BG52" s="4">
        <v>1.0</v>
      </c>
      <c r="BH52" s="4">
        <v>2.0</v>
      </c>
      <c r="BI52" s="4">
        <v>1.0</v>
      </c>
      <c r="BJ52" s="4">
        <v>2.0</v>
      </c>
      <c r="BK52" s="4">
        <v>1.0</v>
      </c>
      <c r="BL52" s="4">
        <v>2.0</v>
      </c>
      <c r="BM52" s="4">
        <v>1.0</v>
      </c>
      <c r="BN52" s="4" t="s">
        <v>74</v>
      </c>
      <c r="BO52" s="4">
        <v>2.0</v>
      </c>
      <c r="BP52" s="4">
        <v>1.0</v>
      </c>
      <c r="BQ52" s="4">
        <v>1.0</v>
      </c>
      <c r="BR52" s="4">
        <v>1.0</v>
      </c>
      <c r="BS52" s="4">
        <v>1.0</v>
      </c>
      <c r="BT52" s="4">
        <v>2.0</v>
      </c>
      <c r="BU52" s="4">
        <v>1.0</v>
      </c>
      <c r="BV52" s="4">
        <v>1.0</v>
      </c>
      <c r="BW52" s="4">
        <v>1.0</v>
      </c>
      <c r="BX52" s="4">
        <v>1.0</v>
      </c>
      <c r="BY52" s="4">
        <v>1.0</v>
      </c>
      <c r="BZ52" s="4">
        <v>1.0</v>
      </c>
      <c r="CA52" s="4">
        <v>2.0</v>
      </c>
      <c r="CB52" s="4">
        <v>2.0</v>
      </c>
      <c r="CC52" s="4">
        <v>1.0</v>
      </c>
      <c r="CD52" s="4">
        <v>1.0</v>
      </c>
      <c r="CE52" s="4">
        <v>1.0</v>
      </c>
      <c r="CF52" s="4">
        <v>2.0</v>
      </c>
      <c r="CG52" s="4">
        <v>1.0</v>
      </c>
      <c r="CH52" s="4">
        <v>1.0</v>
      </c>
      <c r="CI52" s="4">
        <v>1.0</v>
      </c>
      <c r="CJ52" s="4">
        <v>1.0</v>
      </c>
      <c r="CK52" s="4">
        <v>1.0</v>
      </c>
      <c r="CL52" s="4">
        <v>1.0</v>
      </c>
      <c r="CM52" s="4">
        <v>1.0</v>
      </c>
      <c r="CN52" s="4">
        <v>1.0</v>
      </c>
      <c r="CO52" s="4">
        <v>2.0</v>
      </c>
      <c r="CP52" s="4">
        <v>1.0</v>
      </c>
      <c r="CQ52" s="4">
        <v>1.0</v>
      </c>
      <c r="CR52" s="4">
        <v>1.0</v>
      </c>
      <c r="CS52" s="4">
        <v>1.0</v>
      </c>
      <c r="CT52" s="4">
        <v>2.0</v>
      </c>
      <c r="CU52" s="4">
        <v>1.0</v>
      </c>
      <c r="CV52" s="4">
        <v>1.0</v>
      </c>
      <c r="CW52" s="4">
        <v>1.0</v>
      </c>
      <c r="CX52" s="4">
        <v>1.0</v>
      </c>
      <c r="CY52" s="4">
        <v>1.0</v>
      </c>
      <c r="CZ52" s="4">
        <v>1.0</v>
      </c>
      <c r="DA52" s="4">
        <v>1.0</v>
      </c>
      <c r="DB52" s="4">
        <v>1.0</v>
      </c>
      <c r="DC52" s="4">
        <v>2.0</v>
      </c>
      <c r="DD52" s="4">
        <v>2.0</v>
      </c>
      <c r="DE52" s="4">
        <v>1.0</v>
      </c>
      <c r="DF52" s="4">
        <v>1.0</v>
      </c>
      <c r="DG52" s="4">
        <v>1.0</v>
      </c>
      <c r="DH52" s="4">
        <v>1.0</v>
      </c>
      <c r="DI52" s="4">
        <v>1.0</v>
      </c>
      <c r="DJ52" s="4">
        <v>1.0</v>
      </c>
      <c r="DK52" s="4">
        <v>1.0</v>
      </c>
      <c r="DL52" s="4">
        <v>1.0</v>
      </c>
      <c r="DM52" s="4">
        <v>1.0</v>
      </c>
      <c r="DN52" s="4">
        <v>1.0</v>
      </c>
      <c r="DO52" s="4">
        <v>1.0</v>
      </c>
      <c r="DP52" s="4">
        <v>1.0</v>
      </c>
      <c r="DQ52" s="4">
        <v>1.0</v>
      </c>
      <c r="DR52" s="4">
        <v>1.0</v>
      </c>
      <c r="DS52" s="4">
        <v>1.0</v>
      </c>
      <c r="DT52" s="4">
        <v>1.0</v>
      </c>
      <c r="DU52" s="4">
        <v>1.0</v>
      </c>
      <c r="DV52" s="4">
        <v>2.0</v>
      </c>
      <c r="DW52" s="4">
        <v>1.0</v>
      </c>
    </row>
    <row r="53" hidden="1">
      <c r="A53" s="4" t="s">
        <v>30</v>
      </c>
      <c r="B53" s="4" t="s">
        <v>60</v>
      </c>
      <c r="C53" s="4">
        <v>1.0</v>
      </c>
      <c r="D53" s="4">
        <v>1.0</v>
      </c>
      <c r="E53" s="4">
        <v>2.0</v>
      </c>
      <c r="F53" s="4">
        <v>2.0</v>
      </c>
      <c r="G53" s="4">
        <v>1.0</v>
      </c>
      <c r="H53" s="4">
        <v>2.0</v>
      </c>
      <c r="I53" s="4">
        <v>1.0</v>
      </c>
      <c r="J53" s="4">
        <v>2.0</v>
      </c>
      <c r="K53" s="4">
        <v>2.0</v>
      </c>
      <c r="L53" s="4">
        <v>1.0</v>
      </c>
      <c r="M53" s="4">
        <v>1.0</v>
      </c>
      <c r="N53" s="4">
        <v>1.0</v>
      </c>
      <c r="O53" s="4">
        <v>1.0</v>
      </c>
      <c r="P53" s="4">
        <v>1.0</v>
      </c>
      <c r="Q53" s="4">
        <v>1.0</v>
      </c>
      <c r="R53" s="4">
        <v>1.0</v>
      </c>
      <c r="S53" s="4">
        <v>2.0</v>
      </c>
      <c r="T53" s="4">
        <v>1.0</v>
      </c>
      <c r="U53" s="4">
        <v>2.0</v>
      </c>
      <c r="V53" s="4" t="s">
        <v>74</v>
      </c>
      <c r="W53" s="4">
        <v>1.0</v>
      </c>
      <c r="X53" s="4">
        <v>1.0</v>
      </c>
      <c r="Y53" s="4">
        <v>1.0</v>
      </c>
      <c r="Z53" s="4">
        <v>1.0</v>
      </c>
      <c r="AA53" s="4">
        <v>2.0</v>
      </c>
      <c r="AB53" s="4">
        <v>1.0</v>
      </c>
      <c r="AC53" s="4">
        <v>1.0</v>
      </c>
      <c r="AD53" s="4">
        <v>1.0</v>
      </c>
      <c r="AE53" s="4">
        <v>2.0</v>
      </c>
      <c r="AF53" s="4">
        <v>2.0</v>
      </c>
      <c r="AG53" s="4">
        <v>1.0</v>
      </c>
      <c r="AH53" s="4">
        <v>2.0</v>
      </c>
      <c r="AI53" s="4">
        <v>1.0</v>
      </c>
      <c r="AJ53" s="4">
        <v>2.0</v>
      </c>
      <c r="AK53" s="4">
        <v>1.0</v>
      </c>
      <c r="AL53" s="4">
        <v>1.0</v>
      </c>
      <c r="AM53" s="4">
        <v>1.0</v>
      </c>
      <c r="AN53" s="4">
        <v>1.0</v>
      </c>
      <c r="AO53" s="4">
        <v>1.0</v>
      </c>
      <c r="AP53" s="4">
        <v>1.0</v>
      </c>
      <c r="AQ53" s="4">
        <v>1.0</v>
      </c>
      <c r="AR53" s="4">
        <v>2.0</v>
      </c>
      <c r="AS53" s="4">
        <v>2.0</v>
      </c>
      <c r="AT53" s="4">
        <v>2.0</v>
      </c>
      <c r="AU53" s="4">
        <v>1.0</v>
      </c>
      <c r="AV53" s="4">
        <v>2.0</v>
      </c>
      <c r="AW53" s="4">
        <v>1.0</v>
      </c>
      <c r="AX53" s="4">
        <v>1.0</v>
      </c>
      <c r="AY53" s="4">
        <v>1.0</v>
      </c>
      <c r="AZ53" s="4">
        <v>2.0</v>
      </c>
      <c r="BA53" s="4">
        <v>2.0</v>
      </c>
      <c r="BB53" s="4">
        <v>1.0</v>
      </c>
      <c r="BC53" s="4">
        <v>1.0</v>
      </c>
      <c r="BD53" s="4">
        <v>2.0</v>
      </c>
      <c r="BE53" s="4">
        <v>1.0</v>
      </c>
      <c r="BF53" s="4">
        <v>1.0</v>
      </c>
      <c r="BG53" s="4">
        <v>1.0</v>
      </c>
      <c r="BH53" s="4">
        <v>1.0</v>
      </c>
      <c r="BI53" s="4">
        <v>1.0</v>
      </c>
      <c r="BJ53" s="4">
        <v>1.0</v>
      </c>
      <c r="BK53" s="4">
        <v>1.0</v>
      </c>
      <c r="BL53" s="4">
        <v>2.0</v>
      </c>
      <c r="BM53" s="4">
        <v>1.0</v>
      </c>
      <c r="BN53" s="4">
        <v>1.0</v>
      </c>
      <c r="BO53" s="4">
        <v>1.0</v>
      </c>
      <c r="BP53" s="4">
        <v>2.0</v>
      </c>
      <c r="BQ53" s="4">
        <v>1.0</v>
      </c>
      <c r="BR53" s="4">
        <v>1.0</v>
      </c>
      <c r="BS53" s="4">
        <v>1.0</v>
      </c>
      <c r="BT53" s="4">
        <v>2.0</v>
      </c>
      <c r="BU53" s="4">
        <v>1.0</v>
      </c>
      <c r="BV53" s="4">
        <v>1.0</v>
      </c>
      <c r="BW53" s="4">
        <v>2.0</v>
      </c>
      <c r="BX53" s="4">
        <v>1.0</v>
      </c>
      <c r="BY53" s="4">
        <v>2.0</v>
      </c>
      <c r="BZ53" s="4">
        <v>2.0</v>
      </c>
      <c r="CA53" s="4">
        <v>1.0</v>
      </c>
      <c r="CB53" s="4">
        <v>1.0</v>
      </c>
      <c r="CC53" s="4">
        <v>1.0</v>
      </c>
      <c r="CD53" s="4">
        <v>1.0</v>
      </c>
      <c r="CE53" s="4">
        <v>2.0</v>
      </c>
      <c r="CF53" s="4">
        <v>1.0</v>
      </c>
      <c r="CG53" s="4">
        <v>1.0</v>
      </c>
      <c r="CH53" s="4">
        <v>1.0</v>
      </c>
      <c r="CI53" s="4">
        <v>1.0</v>
      </c>
      <c r="CJ53" s="4">
        <v>2.0</v>
      </c>
      <c r="CK53" s="4">
        <v>1.0</v>
      </c>
      <c r="CL53" s="4">
        <v>1.0</v>
      </c>
      <c r="CM53" s="4">
        <v>2.0</v>
      </c>
      <c r="CN53" s="4">
        <v>2.0</v>
      </c>
      <c r="CO53" s="4">
        <v>1.0</v>
      </c>
      <c r="CP53" s="4">
        <v>2.0</v>
      </c>
      <c r="CQ53" s="4">
        <v>1.0</v>
      </c>
      <c r="CR53" s="4">
        <v>2.0</v>
      </c>
      <c r="CS53" s="4">
        <v>1.0</v>
      </c>
      <c r="CT53" s="4">
        <v>1.0</v>
      </c>
      <c r="CU53" s="4">
        <v>2.0</v>
      </c>
      <c r="CV53" s="4">
        <v>1.0</v>
      </c>
      <c r="CW53" s="4">
        <v>1.0</v>
      </c>
      <c r="CX53" s="4">
        <v>1.0</v>
      </c>
      <c r="CY53" s="4">
        <v>1.0</v>
      </c>
      <c r="CZ53" s="4">
        <v>2.0</v>
      </c>
      <c r="DA53" s="4">
        <v>2.0</v>
      </c>
      <c r="DB53" s="4">
        <v>2.0</v>
      </c>
      <c r="DC53" s="4">
        <v>2.0</v>
      </c>
      <c r="DD53" s="4">
        <v>1.0</v>
      </c>
      <c r="DE53" s="4">
        <v>2.0</v>
      </c>
      <c r="DF53" s="4">
        <v>2.0</v>
      </c>
      <c r="DG53" s="4">
        <v>1.0</v>
      </c>
      <c r="DH53" s="4">
        <v>2.0</v>
      </c>
      <c r="DI53" s="4">
        <v>1.0</v>
      </c>
      <c r="DJ53" s="4">
        <v>2.0</v>
      </c>
      <c r="DK53" s="4">
        <v>2.0</v>
      </c>
      <c r="DL53" s="4">
        <v>2.0</v>
      </c>
      <c r="DM53" s="4">
        <v>1.0</v>
      </c>
      <c r="DN53" s="4">
        <v>1.0</v>
      </c>
      <c r="DO53" s="4">
        <v>2.0</v>
      </c>
      <c r="DP53" s="4">
        <v>2.0</v>
      </c>
      <c r="DQ53" s="4">
        <v>2.0</v>
      </c>
      <c r="DR53" s="4">
        <v>1.0</v>
      </c>
      <c r="DS53" s="4">
        <v>1.0</v>
      </c>
      <c r="DT53" s="4" t="s">
        <v>74</v>
      </c>
      <c r="DU53" s="4">
        <v>2.0</v>
      </c>
      <c r="DV53" s="4">
        <v>2.0</v>
      </c>
      <c r="DW53" s="4">
        <v>2.0</v>
      </c>
    </row>
    <row r="54" hidden="1">
      <c r="A54" s="4" t="s">
        <v>10</v>
      </c>
      <c r="B54" s="4" t="s">
        <v>61</v>
      </c>
      <c r="C54" s="4">
        <v>1.0</v>
      </c>
      <c r="D54" s="4">
        <v>2.0</v>
      </c>
      <c r="E54" s="4">
        <v>5.0</v>
      </c>
      <c r="F54" s="4">
        <v>5.0</v>
      </c>
      <c r="G54" s="4">
        <v>4.0</v>
      </c>
      <c r="H54" s="4">
        <v>4.0</v>
      </c>
      <c r="I54" s="4">
        <v>5.0</v>
      </c>
      <c r="J54" s="4">
        <v>1.0</v>
      </c>
      <c r="K54" s="4">
        <v>5.0</v>
      </c>
      <c r="L54" s="4">
        <v>4.0</v>
      </c>
      <c r="M54" s="4">
        <v>2.0</v>
      </c>
      <c r="N54" s="4">
        <v>5.0</v>
      </c>
      <c r="O54" s="4">
        <v>3.0</v>
      </c>
      <c r="P54" s="4">
        <v>5.0</v>
      </c>
      <c r="Q54" s="4">
        <v>4.0</v>
      </c>
      <c r="R54" s="4">
        <v>1.0</v>
      </c>
      <c r="S54" s="4">
        <v>1.0</v>
      </c>
      <c r="T54" s="4">
        <v>3.0</v>
      </c>
      <c r="U54" s="4">
        <v>1.0</v>
      </c>
      <c r="V54" s="4">
        <v>3.0</v>
      </c>
      <c r="W54" s="4">
        <v>1.0</v>
      </c>
      <c r="X54" s="4">
        <v>5.0</v>
      </c>
      <c r="Y54" s="4">
        <v>4.0</v>
      </c>
      <c r="Z54" s="4">
        <v>4.0</v>
      </c>
      <c r="AA54" s="4">
        <v>4.0</v>
      </c>
      <c r="AB54" s="4">
        <v>3.0</v>
      </c>
      <c r="AC54" s="4">
        <v>2.0</v>
      </c>
      <c r="AD54" s="4">
        <v>3.0</v>
      </c>
      <c r="AE54" s="4">
        <v>1.0</v>
      </c>
      <c r="AF54" s="4">
        <v>5.0</v>
      </c>
      <c r="AG54" s="4">
        <v>3.0</v>
      </c>
      <c r="AH54" s="4">
        <v>4.0</v>
      </c>
      <c r="AI54" s="4">
        <v>5.0</v>
      </c>
      <c r="AJ54" s="4">
        <v>1.0</v>
      </c>
      <c r="AK54" s="4">
        <v>3.0</v>
      </c>
      <c r="AL54" s="4">
        <v>2.0</v>
      </c>
      <c r="AM54" s="4">
        <v>2.0</v>
      </c>
      <c r="AN54" s="4">
        <v>5.0</v>
      </c>
      <c r="AO54" s="4">
        <v>2.0</v>
      </c>
      <c r="AP54" s="4">
        <v>3.0</v>
      </c>
      <c r="AQ54" s="4">
        <v>3.0</v>
      </c>
      <c r="AR54" s="4">
        <v>4.0</v>
      </c>
      <c r="AS54" s="4">
        <v>4.0</v>
      </c>
      <c r="AT54" s="4">
        <v>5.0</v>
      </c>
      <c r="AU54" s="4">
        <v>5.0</v>
      </c>
      <c r="AV54" s="4">
        <v>5.0</v>
      </c>
      <c r="AW54" s="4">
        <v>3.0</v>
      </c>
      <c r="AX54" s="4">
        <v>1.0</v>
      </c>
      <c r="AY54" s="4">
        <v>4.0</v>
      </c>
      <c r="AZ54" s="4">
        <v>4.0</v>
      </c>
      <c r="BA54" s="4">
        <v>1.0</v>
      </c>
      <c r="BB54" s="4">
        <v>5.0</v>
      </c>
      <c r="BC54" s="4">
        <v>3.0</v>
      </c>
      <c r="BD54" s="4">
        <v>1.0</v>
      </c>
      <c r="BE54" s="4">
        <v>4.0</v>
      </c>
      <c r="BF54" s="4">
        <v>3.0</v>
      </c>
      <c r="BG54" s="4">
        <v>5.0</v>
      </c>
      <c r="BH54" s="4">
        <v>2.0</v>
      </c>
      <c r="BI54" s="4">
        <v>5.0</v>
      </c>
      <c r="BJ54" s="4">
        <v>5.0</v>
      </c>
      <c r="BK54" s="4">
        <v>1.0</v>
      </c>
      <c r="BL54" s="4">
        <v>2.0</v>
      </c>
      <c r="BM54" s="4">
        <v>2.0</v>
      </c>
      <c r="BN54" s="4">
        <v>4.0</v>
      </c>
      <c r="BO54" s="4">
        <v>3.0</v>
      </c>
      <c r="BP54" s="4">
        <v>4.0</v>
      </c>
      <c r="BQ54" s="4">
        <v>3.0</v>
      </c>
      <c r="BR54" s="4">
        <v>2.0</v>
      </c>
      <c r="BS54" s="4">
        <v>4.0</v>
      </c>
      <c r="BT54" s="4">
        <v>5.0</v>
      </c>
      <c r="BU54" s="4">
        <v>5.0</v>
      </c>
      <c r="BV54" s="4">
        <v>4.0</v>
      </c>
      <c r="BW54" s="4">
        <v>3.0</v>
      </c>
      <c r="BX54" s="4">
        <v>2.0</v>
      </c>
      <c r="BY54" s="4">
        <v>3.0</v>
      </c>
      <c r="BZ54" s="4">
        <v>4.0</v>
      </c>
      <c r="CA54" s="4">
        <v>1.0</v>
      </c>
      <c r="CB54" s="4">
        <v>2.0</v>
      </c>
      <c r="CC54" s="4">
        <v>3.0</v>
      </c>
      <c r="CD54" s="4">
        <v>5.0</v>
      </c>
      <c r="CE54" s="4">
        <v>4.0</v>
      </c>
      <c r="CF54" s="4">
        <v>4.0</v>
      </c>
      <c r="CG54" s="4">
        <v>3.0</v>
      </c>
      <c r="CH54" s="4">
        <v>5.0</v>
      </c>
      <c r="CI54" s="4">
        <v>5.0</v>
      </c>
      <c r="CJ54" s="4">
        <v>3.0</v>
      </c>
      <c r="CK54" s="4">
        <v>4.0</v>
      </c>
      <c r="CL54" s="4">
        <v>1.0</v>
      </c>
      <c r="CM54" s="4">
        <v>5.0</v>
      </c>
      <c r="CN54" s="4">
        <v>5.0</v>
      </c>
      <c r="CO54" s="4">
        <v>3.0</v>
      </c>
      <c r="CP54" s="4">
        <v>1.0</v>
      </c>
      <c r="CQ54" s="4">
        <v>1.0</v>
      </c>
      <c r="CR54" s="4">
        <v>5.0</v>
      </c>
      <c r="CS54" s="4">
        <v>5.0</v>
      </c>
      <c r="CT54" s="4">
        <v>4.0</v>
      </c>
      <c r="CU54" s="4">
        <v>3.0</v>
      </c>
      <c r="CV54" s="4">
        <v>3.0</v>
      </c>
      <c r="CW54" s="4">
        <v>5.0</v>
      </c>
      <c r="CX54" s="4">
        <v>1.0</v>
      </c>
      <c r="CY54" s="4">
        <v>5.0</v>
      </c>
      <c r="CZ54" s="4">
        <v>3.0</v>
      </c>
      <c r="DA54" s="4">
        <v>2.0</v>
      </c>
      <c r="DB54" s="4">
        <v>3.0</v>
      </c>
      <c r="DC54" s="4">
        <v>5.0</v>
      </c>
      <c r="DD54" s="4">
        <v>3.0</v>
      </c>
      <c r="DE54" s="4">
        <v>4.0</v>
      </c>
      <c r="DF54" s="4">
        <v>5.0</v>
      </c>
      <c r="DG54" s="4">
        <v>2.0</v>
      </c>
      <c r="DH54" s="4">
        <v>2.0</v>
      </c>
      <c r="DI54" s="4">
        <v>3.0</v>
      </c>
      <c r="DJ54" s="4">
        <v>1.0</v>
      </c>
      <c r="DK54" s="4">
        <v>5.0</v>
      </c>
      <c r="DL54" s="4">
        <v>2.0</v>
      </c>
      <c r="DM54" s="4">
        <v>5.0</v>
      </c>
      <c r="DN54" s="4">
        <v>1.0</v>
      </c>
      <c r="DO54" s="4">
        <v>5.0</v>
      </c>
      <c r="DP54" s="4">
        <v>5.0</v>
      </c>
      <c r="DQ54" s="4">
        <v>4.0</v>
      </c>
      <c r="DR54" s="4">
        <v>5.0</v>
      </c>
      <c r="DS54" s="4">
        <v>5.0</v>
      </c>
      <c r="DT54" s="4">
        <v>4.0</v>
      </c>
      <c r="DU54" s="4">
        <v>5.0</v>
      </c>
      <c r="DV54" s="4">
        <v>1.0</v>
      </c>
      <c r="DW54" s="4">
        <v>2.0</v>
      </c>
    </row>
    <row r="55" hidden="1">
      <c r="A55" s="4" t="s">
        <v>8</v>
      </c>
      <c r="B55" s="4" t="s">
        <v>62</v>
      </c>
      <c r="C55" s="4">
        <v>1165.0</v>
      </c>
      <c r="D55" s="4">
        <v>725.0</v>
      </c>
      <c r="E55" s="4">
        <v>1165.0</v>
      </c>
      <c r="F55" s="4">
        <v>725.0</v>
      </c>
      <c r="G55" s="4">
        <v>940.0</v>
      </c>
      <c r="H55" s="4">
        <v>940.0</v>
      </c>
      <c r="I55" s="4">
        <v>940.0</v>
      </c>
      <c r="J55" s="4">
        <v>725.0</v>
      </c>
      <c r="K55" s="4">
        <v>725.0</v>
      </c>
      <c r="L55" s="4">
        <v>580.0</v>
      </c>
      <c r="M55" s="4">
        <v>940.0</v>
      </c>
      <c r="N55" s="4">
        <v>940.0</v>
      </c>
      <c r="O55" s="4">
        <v>940.0</v>
      </c>
      <c r="P55" s="4">
        <v>1165.0</v>
      </c>
      <c r="Q55" s="4">
        <v>940.0</v>
      </c>
      <c r="R55" s="4">
        <v>940.0</v>
      </c>
      <c r="S55" s="4">
        <v>580.0</v>
      </c>
      <c r="T55" s="4">
        <v>940.0</v>
      </c>
      <c r="U55" s="4">
        <v>1165.0</v>
      </c>
      <c r="V55" s="4">
        <v>940.0</v>
      </c>
      <c r="W55" s="4">
        <v>1165.0</v>
      </c>
      <c r="X55" s="4">
        <v>725.0</v>
      </c>
      <c r="Y55" s="4">
        <v>940.0</v>
      </c>
      <c r="Z55" s="4">
        <v>940.0</v>
      </c>
      <c r="AA55" s="4">
        <v>940.0</v>
      </c>
      <c r="AB55" s="4">
        <v>1165.0</v>
      </c>
      <c r="AC55" s="4">
        <v>1165.0</v>
      </c>
      <c r="AD55" s="4">
        <v>1165.0</v>
      </c>
      <c r="AE55" s="4">
        <v>940.0</v>
      </c>
      <c r="AF55" s="4">
        <v>580.0</v>
      </c>
      <c r="AG55" s="4">
        <v>940.0</v>
      </c>
      <c r="AH55" s="4">
        <v>940.0</v>
      </c>
      <c r="AI55" s="4">
        <v>580.0</v>
      </c>
      <c r="AJ55" s="4">
        <v>1165.0</v>
      </c>
      <c r="AK55" s="4">
        <v>940.0</v>
      </c>
      <c r="AL55" s="4">
        <v>940.0</v>
      </c>
      <c r="AM55" s="4">
        <v>1165.0</v>
      </c>
      <c r="AN55" s="4">
        <v>940.0</v>
      </c>
      <c r="AO55" s="4">
        <v>1165.0</v>
      </c>
      <c r="AP55" s="4">
        <v>1165.0</v>
      </c>
      <c r="AQ55" s="4">
        <v>940.0</v>
      </c>
      <c r="AR55" s="4">
        <v>940.0</v>
      </c>
      <c r="AS55" s="4">
        <v>940.0</v>
      </c>
      <c r="AT55" s="4">
        <v>940.0</v>
      </c>
      <c r="AU55" s="4">
        <v>725.0</v>
      </c>
      <c r="AV55" s="4">
        <v>940.0</v>
      </c>
      <c r="AW55" s="4">
        <v>725.0</v>
      </c>
      <c r="AX55" s="4">
        <v>940.0</v>
      </c>
      <c r="AY55" s="4">
        <v>940.0</v>
      </c>
      <c r="AZ55" s="4">
        <v>1165.0</v>
      </c>
      <c r="BA55" s="4">
        <v>1165.0</v>
      </c>
      <c r="BB55" s="4">
        <v>1165.0</v>
      </c>
      <c r="BC55" s="4">
        <v>1165.0</v>
      </c>
      <c r="BD55" s="4">
        <v>940.0</v>
      </c>
      <c r="BE55" s="4">
        <v>940.0</v>
      </c>
      <c r="BF55" s="4">
        <v>940.0</v>
      </c>
      <c r="BG55" s="4">
        <v>1165.0</v>
      </c>
      <c r="BH55" s="4">
        <v>725.0</v>
      </c>
      <c r="BI55" s="4">
        <v>1165.0</v>
      </c>
      <c r="BJ55" s="4">
        <v>1165.0</v>
      </c>
      <c r="BK55" s="4">
        <v>1165.0</v>
      </c>
      <c r="BL55" s="4">
        <v>725.0</v>
      </c>
      <c r="BM55" s="4">
        <v>1165.0</v>
      </c>
      <c r="BN55" s="4">
        <v>1165.0</v>
      </c>
      <c r="BO55" s="4">
        <v>940.0</v>
      </c>
      <c r="BP55" s="4">
        <v>725.0</v>
      </c>
      <c r="BQ55" s="4">
        <v>940.0</v>
      </c>
      <c r="BR55" s="4">
        <v>940.0</v>
      </c>
      <c r="BS55" s="4">
        <v>725.0</v>
      </c>
      <c r="BT55" s="4">
        <v>1165.0</v>
      </c>
      <c r="BU55" s="4">
        <v>1165.0</v>
      </c>
      <c r="BV55" s="4">
        <v>1165.0</v>
      </c>
      <c r="BW55" s="4">
        <v>1165.0</v>
      </c>
      <c r="BX55" s="4">
        <v>1165.0</v>
      </c>
      <c r="BY55" s="4">
        <v>580.0</v>
      </c>
      <c r="BZ55" s="4">
        <v>940.0</v>
      </c>
      <c r="CA55" s="4">
        <v>1165.0</v>
      </c>
      <c r="CB55" s="4">
        <v>725.0</v>
      </c>
      <c r="CC55" s="4">
        <v>580.0</v>
      </c>
      <c r="CD55" s="4">
        <v>1165.0</v>
      </c>
      <c r="CE55" s="4">
        <v>1165.0</v>
      </c>
      <c r="CF55" s="4">
        <v>725.0</v>
      </c>
      <c r="CG55" s="4">
        <v>580.0</v>
      </c>
      <c r="CH55" s="4">
        <v>940.0</v>
      </c>
      <c r="CI55" s="4">
        <v>725.0</v>
      </c>
      <c r="CJ55" s="4">
        <v>580.0</v>
      </c>
      <c r="CK55" s="4">
        <v>580.0</v>
      </c>
      <c r="CL55" s="4">
        <v>1165.0</v>
      </c>
      <c r="CM55" s="4">
        <v>1165.0</v>
      </c>
      <c r="CN55" s="4">
        <v>1165.0</v>
      </c>
      <c r="CO55" s="4">
        <v>1165.0</v>
      </c>
      <c r="CP55" s="4">
        <v>725.0</v>
      </c>
      <c r="CQ55" s="4">
        <v>1165.0</v>
      </c>
      <c r="CR55" s="4">
        <v>1165.0</v>
      </c>
      <c r="CS55" s="4">
        <v>940.0</v>
      </c>
      <c r="CT55" s="4">
        <v>1165.0</v>
      </c>
      <c r="CU55" s="4">
        <v>725.0</v>
      </c>
      <c r="CV55" s="4">
        <v>1165.0</v>
      </c>
      <c r="CW55" s="4">
        <v>1165.0</v>
      </c>
      <c r="CX55" s="4">
        <v>1165.0</v>
      </c>
      <c r="CY55" s="4" t="s">
        <v>74</v>
      </c>
      <c r="CZ55" s="4">
        <v>1165.0</v>
      </c>
      <c r="DA55" s="4">
        <v>940.0</v>
      </c>
      <c r="DB55" s="4">
        <v>725.0</v>
      </c>
      <c r="DC55" s="4">
        <v>940.0</v>
      </c>
      <c r="DD55" s="4">
        <v>1165.0</v>
      </c>
      <c r="DE55" s="4">
        <v>580.0</v>
      </c>
      <c r="DF55" s="4">
        <v>1165.0</v>
      </c>
      <c r="DG55" s="4">
        <v>580.0</v>
      </c>
      <c r="DH55" s="4">
        <v>940.0</v>
      </c>
      <c r="DI55" s="4">
        <v>580.0</v>
      </c>
      <c r="DJ55" s="4">
        <v>725.0</v>
      </c>
      <c r="DK55" s="4">
        <v>725.0</v>
      </c>
      <c r="DL55" s="4">
        <v>1165.0</v>
      </c>
      <c r="DM55" s="4">
        <v>940.0</v>
      </c>
      <c r="DN55" s="4">
        <v>1165.0</v>
      </c>
      <c r="DO55" s="4">
        <v>725.0</v>
      </c>
      <c r="DP55" s="4">
        <v>725.0</v>
      </c>
      <c r="DQ55" s="4">
        <v>940.0</v>
      </c>
      <c r="DR55" s="4">
        <v>1165.0</v>
      </c>
      <c r="DS55" s="4">
        <v>940.0</v>
      </c>
      <c r="DT55" s="4">
        <v>940.0</v>
      </c>
      <c r="DU55" s="4">
        <v>580.0</v>
      </c>
      <c r="DV55" s="4">
        <v>940.0</v>
      </c>
      <c r="DW55" s="4">
        <v>725.0</v>
      </c>
    </row>
    <row r="56" hidden="1">
      <c r="A56" s="4" t="s">
        <v>8</v>
      </c>
      <c r="B56" s="4" t="s">
        <v>63</v>
      </c>
      <c r="C56" s="4">
        <v>345.0</v>
      </c>
      <c r="D56" s="4">
        <v>690.0</v>
      </c>
      <c r="E56" s="4">
        <v>500.0</v>
      </c>
      <c r="F56" s="4">
        <v>690.0</v>
      </c>
      <c r="G56" s="4">
        <v>500.0</v>
      </c>
      <c r="H56" s="4">
        <v>345.0</v>
      </c>
      <c r="I56" s="4">
        <v>690.0</v>
      </c>
      <c r="J56" s="4">
        <v>500.0</v>
      </c>
      <c r="K56" s="4">
        <v>345.0</v>
      </c>
      <c r="L56" s="4">
        <v>345.0</v>
      </c>
      <c r="M56" s="4">
        <v>345.0</v>
      </c>
      <c r="N56" s="4">
        <v>500.0</v>
      </c>
      <c r="O56" s="4">
        <v>500.0</v>
      </c>
      <c r="P56" s="4">
        <v>850.0</v>
      </c>
      <c r="Q56" s="4">
        <v>500.0</v>
      </c>
      <c r="R56" s="4">
        <v>345.0</v>
      </c>
      <c r="S56" s="4">
        <v>345.0</v>
      </c>
      <c r="T56" s="4">
        <v>500.0</v>
      </c>
      <c r="U56" s="4">
        <v>690.0</v>
      </c>
      <c r="V56" s="4">
        <v>345.0</v>
      </c>
      <c r="W56" s="4">
        <v>850.0</v>
      </c>
      <c r="X56" s="4">
        <v>500.0</v>
      </c>
      <c r="Y56" s="4">
        <v>850.0</v>
      </c>
      <c r="Z56" s="4">
        <v>690.0</v>
      </c>
      <c r="AA56" s="4">
        <v>500.0</v>
      </c>
      <c r="AB56" s="4">
        <v>690.0</v>
      </c>
      <c r="AC56" s="4">
        <v>850.0</v>
      </c>
      <c r="AD56" s="4">
        <v>500.0</v>
      </c>
      <c r="AE56" s="4">
        <v>500.0</v>
      </c>
      <c r="AF56" s="4">
        <v>500.0</v>
      </c>
      <c r="AG56" s="4">
        <v>500.0</v>
      </c>
      <c r="AH56" s="4">
        <v>690.0</v>
      </c>
      <c r="AI56" s="4">
        <v>345.0</v>
      </c>
      <c r="AJ56" s="4">
        <v>500.0</v>
      </c>
      <c r="AK56" s="4">
        <v>345.0</v>
      </c>
      <c r="AL56" s="4">
        <v>690.0</v>
      </c>
      <c r="AM56" s="4">
        <v>500.0</v>
      </c>
      <c r="AN56" s="4">
        <v>500.0</v>
      </c>
      <c r="AO56" s="4">
        <v>690.0</v>
      </c>
      <c r="AP56" s="4">
        <v>690.0</v>
      </c>
      <c r="AQ56" s="4">
        <v>500.0</v>
      </c>
      <c r="AR56" s="4">
        <v>690.0</v>
      </c>
      <c r="AS56" s="4">
        <v>500.0</v>
      </c>
      <c r="AT56" s="4">
        <v>345.0</v>
      </c>
      <c r="AU56" s="4">
        <v>500.0</v>
      </c>
      <c r="AV56" s="4">
        <v>500.0</v>
      </c>
      <c r="AW56" s="4">
        <v>345.0</v>
      </c>
      <c r="AX56" s="4">
        <v>345.0</v>
      </c>
      <c r="AY56" s="4">
        <v>345.0</v>
      </c>
      <c r="AZ56" s="4">
        <v>690.0</v>
      </c>
      <c r="BA56" s="4">
        <v>500.0</v>
      </c>
      <c r="BB56" s="4">
        <v>500.0</v>
      </c>
      <c r="BC56" s="4">
        <v>500.0</v>
      </c>
      <c r="BD56" s="4">
        <v>500.0</v>
      </c>
      <c r="BE56" s="4">
        <v>690.0</v>
      </c>
      <c r="BF56" s="4">
        <v>500.0</v>
      </c>
      <c r="BG56" s="4">
        <v>500.0</v>
      </c>
      <c r="BH56" s="4">
        <v>345.0</v>
      </c>
      <c r="BI56" s="4">
        <v>690.0</v>
      </c>
      <c r="BJ56" s="4">
        <v>500.0</v>
      </c>
      <c r="BK56" s="4">
        <v>690.0</v>
      </c>
      <c r="BL56" s="4">
        <v>500.0</v>
      </c>
      <c r="BM56" s="4">
        <v>850.0</v>
      </c>
      <c r="BN56" s="4">
        <v>690.0</v>
      </c>
      <c r="BO56" s="4">
        <v>500.0</v>
      </c>
      <c r="BP56" s="4">
        <v>500.0</v>
      </c>
      <c r="BQ56" s="4">
        <v>500.0</v>
      </c>
      <c r="BR56" s="4">
        <v>690.0</v>
      </c>
      <c r="BS56" s="4">
        <v>500.0</v>
      </c>
      <c r="BT56" s="4">
        <v>690.0</v>
      </c>
      <c r="BU56" s="4">
        <v>500.0</v>
      </c>
      <c r="BV56" s="4">
        <v>690.0</v>
      </c>
      <c r="BW56" s="4">
        <v>345.0</v>
      </c>
      <c r="BX56" s="4">
        <v>850.0</v>
      </c>
      <c r="BY56" s="4">
        <v>345.0</v>
      </c>
      <c r="BZ56" s="4">
        <v>500.0</v>
      </c>
      <c r="CA56" s="4">
        <v>690.0</v>
      </c>
      <c r="CB56" s="4">
        <v>345.0</v>
      </c>
      <c r="CC56" s="4">
        <v>345.0</v>
      </c>
      <c r="CD56" s="4">
        <v>850.0</v>
      </c>
      <c r="CE56" s="4">
        <v>500.0</v>
      </c>
      <c r="CF56" s="4">
        <v>500.0</v>
      </c>
      <c r="CG56" s="4">
        <v>345.0</v>
      </c>
      <c r="CH56" s="4">
        <v>690.0</v>
      </c>
      <c r="CI56" s="4">
        <v>690.0</v>
      </c>
      <c r="CJ56" s="4">
        <v>500.0</v>
      </c>
      <c r="CK56" s="4">
        <v>500.0</v>
      </c>
      <c r="CL56" s="4">
        <v>690.0</v>
      </c>
      <c r="CM56" s="4">
        <v>850.0</v>
      </c>
      <c r="CN56" s="4">
        <v>500.0</v>
      </c>
      <c r="CO56" s="4">
        <v>850.0</v>
      </c>
      <c r="CP56" s="4">
        <v>500.0</v>
      </c>
      <c r="CQ56" s="4">
        <v>690.0</v>
      </c>
      <c r="CR56" s="4">
        <v>690.0</v>
      </c>
      <c r="CS56" s="4">
        <v>690.0</v>
      </c>
      <c r="CT56" s="4">
        <v>690.0</v>
      </c>
      <c r="CU56" s="4">
        <v>500.0</v>
      </c>
      <c r="CV56" s="4">
        <v>500.0</v>
      </c>
      <c r="CW56" s="4">
        <v>690.0</v>
      </c>
      <c r="CX56" s="4">
        <v>690.0</v>
      </c>
      <c r="CY56" s="4">
        <v>500.0</v>
      </c>
      <c r="CZ56" s="4">
        <v>500.0</v>
      </c>
      <c r="DA56" s="4">
        <v>500.0</v>
      </c>
      <c r="DB56" s="4">
        <v>345.0</v>
      </c>
      <c r="DC56" s="4">
        <v>690.0</v>
      </c>
      <c r="DD56" s="4">
        <v>690.0</v>
      </c>
      <c r="DE56" s="4">
        <v>500.0</v>
      </c>
      <c r="DF56" s="4">
        <v>690.0</v>
      </c>
      <c r="DG56" s="4">
        <v>345.0</v>
      </c>
      <c r="DH56" s="4">
        <v>690.0</v>
      </c>
      <c r="DI56" s="4">
        <v>690.0</v>
      </c>
      <c r="DJ56" s="4">
        <v>345.0</v>
      </c>
      <c r="DK56" s="4">
        <v>500.0</v>
      </c>
      <c r="DL56" s="4">
        <v>690.0</v>
      </c>
      <c r="DM56" s="4">
        <v>850.0</v>
      </c>
      <c r="DN56" s="4">
        <v>690.0</v>
      </c>
      <c r="DO56" s="4">
        <v>345.0</v>
      </c>
      <c r="DP56" s="4">
        <v>690.0</v>
      </c>
      <c r="DQ56" s="4">
        <v>345.0</v>
      </c>
      <c r="DR56" s="4">
        <v>690.0</v>
      </c>
      <c r="DS56" s="4">
        <v>500.0</v>
      </c>
      <c r="DT56" s="4">
        <v>500.0</v>
      </c>
      <c r="DU56" s="4">
        <v>690.0</v>
      </c>
      <c r="DV56" s="4">
        <v>500.0</v>
      </c>
      <c r="DW56" s="4">
        <v>345.0</v>
      </c>
    </row>
    <row r="57" hidden="1">
      <c r="A57" s="3" t="s">
        <v>14</v>
      </c>
      <c r="B57" s="5" t="s">
        <v>64</v>
      </c>
      <c r="C57" s="5" t="s">
        <v>84</v>
      </c>
      <c r="D57" s="5" t="s">
        <v>96</v>
      </c>
      <c r="E57" s="5" t="s">
        <v>72</v>
      </c>
      <c r="F57" s="5" t="s">
        <v>74</v>
      </c>
      <c r="G57" s="5" t="s">
        <v>129</v>
      </c>
      <c r="H57" s="5" t="s">
        <v>141</v>
      </c>
      <c r="I57" s="5" t="s">
        <v>153</v>
      </c>
      <c r="J57" s="5" t="s">
        <v>72</v>
      </c>
      <c r="K57" s="5" t="s">
        <v>72</v>
      </c>
      <c r="L57" s="5" t="s">
        <v>184</v>
      </c>
      <c r="M57" s="5" t="s">
        <v>153</v>
      </c>
      <c r="N57" s="5" t="s">
        <v>205</v>
      </c>
      <c r="O57" s="5" t="s">
        <v>217</v>
      </c>
      <c r="P57" s="5" t="s">
        <v>227</v>
      </c>
      <c r="Q57" s="5" t="s">
        <v>238</v>
      </c>
      <c r="R57" s="5" t="s">
        <v>238</v>
      </c>
      <c r="S57" s="5" t="s">
        <v>74</v>
      </c>
      <c r="T57" s="5" t="s">
        <v>238</v>
      </c>
      <c r="U57" s="5" t="s">
        <v>280</v>
      </c>
      <c r="V57" s="5" t="s">
        <v>96</v>
      </c>
      <c r="W57" s="5" t="s">
        <v>153</v>
      </c>
      <c r="X57" s="5" t="s">
        <v>313</v>
      </c>
      <c r="Y57" s="5" t="s">
        <v>323</v>
      </c>
      <c r="Z57" s="5" t="s">
        <v>335</v>
      </c>
      <c r="AA57" s="5" t="s">
        <v>72</v>
      </c>
      <c r="AB57" s="5" t="s">
        <v>355</v>
      </c>
      <c r="AC57" s="5" t="s">
        <v>238</v>
      </c>
      <c r="AD57" s="5" t="s">
        <v>374</v>
      </c>
      <c r="AE57" s="5" t="s">
        <v>74</v>
      </c>
      <c r="AF57" s="5" t="s">
        <v>74</v>
      </c>
      <c r="AG57" s="5" t="s">
        <v>405</v>
      </c>
      <c r="AH57" s="5" t="s">
        <v>414</v>
      </c>
      <c r="AI57" s="5" t="s">
        <v>153</v>
      </c>
      <c r="AJ57" s="5" t="s">
        <v>74</v>
      </c>
      <c r="AK57" s="5" t="s">
        <v>129</v>
      </c>
      <c r="AL57" s="5" t="s">
        <v>374</v>
      </c>
      <c r="AM57" s="5" t="s">
        <v>129</v>
      </c>
      <c r="AN57" s="5" t="s">
        <v>280</v>
      </c>
      <c r="AO57" s="5" t="s">
        <v>374</v>
      </c>
      <c r="AP57" s="5" t="s">
        <v>238</v>
      </c>
      <c r="AQ57" s="5" t="s">
        <v>501</v>
      </c>
      <c r="AR57" s="5" t="s">
        <v>74</v>
      </c>
      <c r="AS57" s="5" t="s">
        <v>74</v>
      </c>
      <c r="AT57" s="5" t="s">
        <v>532</v>
      </c>
      <c r="AU57" s="5" t="s">
        <v>543</v>
      </c>
      <c r="AV57" s="5" t="s">
        <v>72</v>
      </c>
      <c r="AW57" s="5" t="s">
        <v>153</v>
      </c>
      <c r="AX57" s="5" t="s">
        <v>573</v>
      </c>
      <c r="AY57" s="5" t="s">
        <v>501</v>
      </c>
      <c r="AZ57" s="5" t="s">
        <v>72</v>
      </c>
      <c r="BA57" s="5" t="s">
        <v>74</v>
      </c>
      <c r="BB57" s="5" t="s">
        <v>238</v>
      </c>
      <c r="BC57" s="5" t="s">
        <v>374</v>
      </c>
      <c r="BD57" s="5" t="s">
        <v>74</v>
      </c>
      <c r="BE57" s="5" t="s">
        <v>238</v>
      </c>
      <c r="BF57" s="5" t="s">
        <v>129</v>
      </c>
      <c r="BG57" s="5" t="s">
        <v>238</v>
      </c>
      <c r="BH57" s="5" t="s">
        <v>129</v>
      </c>
      <c r="BI57" s="5" t="s">
        <v>675</v>
      </c>
      <c r="BJ57" s="5" t="s">
        <v>675</v>
      </c>
      <c r="BK57" s="5" t="s">
        <v>696</v>
      </c>
      <c r="BL57" s="5" t="s">
        <v>74</v>
      </c>
      <c r="BM57" s="5" t="s">
        <v>355</v>
      </c>
      <c r="BN57" s="5" t="s">
        <v>725</v>
      </c>
      <c r="BO57" s="5" t="s">
        <v>543</v>
      </c>
      <c r="BP57" s="5" t="s">
        <v>72</v>
      </c>
      <c r="BQ57" s="5" t="s">
        <v>313</v>
      </c>
      <c r="BR57" s="5" t="s">
        <v>760</v>
      </c>
      <c r="BS57" s="5" t="s">
        <v>153</v>
      </c>
      <c r="BT57" s="5" t="s">
        <v>72</v>
      </c>
      <c r="BU57" s="5" t="s">
        <v>790</v>
      </c>
      <c r="BV57" s="5" t="s">
        <v>129</v>
      </c>
      <c r="BW57" s="5" t="s">
        <v>74</v>
      </c>
      <c r="BX57" s="5" t="s">
        <v>818</v>
      </c>
      <c r="BY57" s="5" t="s">
        <v>74</v>
      </c>
      <c r="BZ57" s="5" t="s">
        <v>831</v>
      </c>
      <c r="CA57" s="5" t="s">
        <v>842</v>
      </c>
      <c r="CB57" s="5" t="s">
        <v>96</v>
      </c>
      <c r="CC57" s="5" t="s">
        <v>860</v>
      </c>
      <c r="CD57" s="5" t="s">
        <v>869</v>
      </c>
      <c r="CE57" s="5" t="s">
        <v>74</v>
      </c>
      <c r="CF57" s="5" t="s">
        <v>886</v>
      </c>
      <c r="CG57" s="5" t="s">
        <v>501</v>
      </c>
      <c r="CH57" s="5" t="s">
        <v>907</v>
      </c>
      <c r="CI57" s="5" t="s">
        <v>919</v>
      </c>
      <c r="CJ57" s="5" t="s">
        <v>927</v>
      </c>
      <c r="CK57" s="5" t="s">
        <v>938</v>
      </c>
      <c r="CL57" s="5" t="s">
        <v>184</v>
      </c>
      <c r="CM57" s="5" t="s">
        <v>74</v>
      </c>
      <c r="CN57" s="5" t="s">
        <v>72</v>
      </c>
      <c r="CO57" s="5" t="s">
        <v>976</v>
      </c>
      <c r="CP57" s="5" t="s">
        <v>983</v>
      </c>
      <c r="CQ57" s="5" t="s">
        <v>994</v>
      </c>
      <c r="CR57" s="5" t="s">
        <v>74</v>
      </c>
      <c r="CS57" s="5" t="s">
        <v>1014</v>
      </c>
      <c r="CT57" s="5" t="s">
        <v>501</v>
      </c>
      <c r="CU57" s="5" t="s">
        <v>153</v>
      </c>
      <c r="CV57" s="5" t="s">
        <v>205</v>
      </c>
      <c r="CW57" s="5" t="s">
        <v>313</v>
      </c>
      <c r="CX57" s="5" t="s">
        <v>129</v>
      </c>
      <c r="CY57" s="5" t="s">
        <v>1068</v>
      </c>
      <c r="CZ57" s="5" t="s">
        <v>74</v>
      </c>
      <c r="DA57" s="5" t="s">
        <v>74</v>
      </c>
      <c r="DB57" s="5" t="s">
        <v>1095</v>
      </c>
      <c r="DC57" s="5" t="s">
        <v>1105</v>
      </c>
      <c r="DD57" s="5" t="s">
        <v>543</v>
      </c>
      <c r="DE57" s="5" t="s">
        <v>72</v>
      </c>
      <c r="DF57" s="5" t="s">
        <v>1137</v>
      </c>
      <c r="DG57" s="5" t="s">
        <v>355</v>
      </c>
      <c r="DH57" s="5" t="s">
        <v>72</v>
      </c>
      <c r="DI57" s="5" t="s">
        <v>543</v>
      </c>
      <c r="DJ57" s="5" t="s">
        <v>74</v>
      </c>
      <c r="DK57" s="5" t="s">
        <v>74</v>
      </c>
      <c r="DL57" s="5" t="s">
        <v>72</v>
      </c>
      <c r="DM57" s="5" t="s">
        <v>1195</v>
      </c>
      <c r="DN57" s="5" t="s">
        <v>238</v>
      </c>
      <c r="DO57" s="5" t="s">
        <v>72</v>
      </c>
      <c r="DP57" s="5" t="s">
        <v>1227</v>
      </c>
      <c r="DQ57" s="5" t="s">
        <v>72</v>
      </c>
      <c r="DR57" s="5" t="s">
        <v>153</v>
      </c>
      <c r="DS57" s="5" t="s">
        <v>129</v>
      </c>
      <c r="DT57" s="5" t="s">
        <v>96</v>
      </c>
      <c r="DU57" s="5" t="s">
        <v>72</v>
      </c>
      <c r="DV57" s="5" t="s">
        <v>74</v>
      </c>
      <c r="DW57" s="5" t="s">
        <v>74</v>
      </c>
    </row>
    <row r="58" hidden="1">
      <c r="A58" s="4" t="s">
        <v>10</v>
      </c>
      <c r="B58" s="4" t="s">
        <v>65</v>
      </c>
      <c r="C58" s="4">
        <v>5.0</v>
      </c>
      <c r="D58" s="4">
        <v>4.0</v>
      </c>
      <c r="E58" s="4">
        <v>5.0</v>
      </c>
      <c r="F58" s="4">
        <v>3.0</v>
      </c>
      <c r="G58" s="4">
        <v>4.0</v>
      </c>
      <c r="H58" s="4">
        <v>1.0</v>
      </c>
      <c r="I58" s="4">
        <v>4.0</v>
      </c>
      <c r="J58" s="4">
        <v>4.0</v>
      </c>
      <c r="K58" s="4">
        <v>3.0</v>
      </c>
      <c r="L58" s="4">
        <v>5.0</v>
      </c>
      <c r="M58" s="4">
        <v>5.0</v>
      </c>
      <c r="N58" s="4">
        <v>5.0</v>
      </c>
      <c r="O58" s="4">
        <v>3.0</v>
      </c>
      <c r="P58" s="4">
        <v>5.0</v>
      </c>
      <c r="Q58" s="4">
        <v>5.0</v>
      </c>
      <c r="R58" s="4">
        <v>1.0</v>
      </c>
      <c r="S58" s="4">
        <v>5.0</v>
      </c>
      <c r="T58" s="4">
        <v>4.0</v>
      </c>
      <c r="U58" s="4">
        <v>5.0</v>
      </c>
      <c r="V58" s="4">
        <v>2.0</v>
      </c>
      <c r="W58" s="4">
        <v>3.0</v>
      </c>
      <c r="X58" s="4">
        <v>2.0</v>
      </c>
      <c r="Y58" s="4">
        <v>3.0</v>
      </c>
      <c r="Z58" s="4">
        <v>4.0</v>
      </c>
      <c r="AA58" s="4">
        <v>4.0</v>
      </c>
      <c r="AB58" s="4">
        <v>3.0</v>
      </c>
      <c r="AC58" s="4">
        <v>3.0</v>
      </c>
      <c r="AD58" s="4">
        <v>5.0</v>
      </c>
      <c r="AE58" s="4">
        <v>2.0</v>
      </c>
      <c r="AF58" s="4">
        <v>4.0</v>
      </c>
      <c r="AG58" s="4">
        <v>5.0</v>
      </c>
      <c r="AH58" s="4">
        <v>5.0</v>
      </c>
      <c r="AI58" s="4">
        <v>5.0</v>
      </c>
      <c r="AJ58" s="4">
        <v>3.0</v>
      </c>
      <c r="AK58" s="4">
        <v>4.0</v>
      </c>
      <c r="AL58" s="4">
        <v>5.0</v>
      </c>
      <c r="AM58" s="4">
        <v>5.0</v>
      </c>
      <c r="AN58" s="4">
        <v>4.0</v>
      </c>
      <c r="AO58" s="4">
        <v>3.0</v>
      </c>
      <c r="AP58" s="4">
        <v>3.0</v>
      </c>
      <c r="AQ58" s="4">
        <v>4.0</v>
      </c>
      <c r="AR58" s="4">
        <v>5.0</v>
      </c>
      <c r="AS58" s="4">
        <v>4.0</v>
      </c>
      <c r="AT58" s="4">
        <v>4.0</v>
      </c>
      <c r="AU58" s="4">
        <v>5.0</v>
      </c>
      <c r="AV58" s="4">
        <v>5.0</v>
      </c>
      <c r="AW58" s="4">
        <v>4.0</v>
      </c>
      <c r="AX58" s="4">
        <v>5.0</v>
      </c>
      <c r="AY58" s="4">
        <v>5.0</v>
      </c>
      <c r="AZ58" s="4">
        <v>3.0</v>
      </c>
      <c r="BA58" s="4">
        <v>5.0</v>
      </c>
      <c r="BB58" s="4">
        <v>4.0</v>
      </c>
      <c r="BC58" s="4">
        <v>5.0</v>
      </c>
      <c r="BD58" s="4">
        <v>4.0</v>
      </c>
      <c r="BE58" s="4">
        <v>5.0</v>
      </c>
      <c r="BF58" s="4">
        <v>4.0</v>
      </c>
      <c r="BG58" s="4">
        <v>5.0</v>
      </c>
      <c r="BH58" s="4">
        <v>4.0</v>
      </c>
      <c r="BI58" s="4">
        <v>5.0</v>
      </c>
      <c r="BJ58" s="4">
        <v>4.0</v>
      </c>
      <c r="BK58" s="4">
        <v>5.0</v>
      </c>
      <c r="BL58" s="4">
        <v>3.0</v>
      </c>
      <c r="BM58" s="4">
        <v>4.0</v>
      </c>
      <c r="BN58" s="4">
        <v>5.0</v>
      </c>
      <c r="BO58" s="4">
        <v>5.0</v>
      </c>
      <c r="BP58" s="4">
        <v>3.0</v>
      </c>
      <c r="BQ58" s="4">
        <v>5.0</v>
      </c>
      <c r="BR58" s="4">
        <v>5.0</v>
      </c>
      <c r="BS58" s="4">
        <v>5.0</v>
      </c>
      <c r="BT58" s="4">
        <v>5.0</v>
      </c>
      <c r="BU58" s="4">
        <v>5.0</v>
      </c>
      <c r="BV58" s="4">
        <v>5.0</v>
      </c>
      <c r="BW58" s="4">
        <v>5.0</v>
      </c>
      <c r="BX58" s="4">
        <v>4.0</v>
      </c>
      <c r="BY58" s="4">
        <v>4.0</v>
      </c>
      <c r="BZ58" s="4">
        <v>4.0</v>
      </c>
      <c r="CA58" s="4">
        <v>2.0</v>
      </c>
      <c r="CB58" s="4">
        <v>2.0</v>
      </c>
      <c r="CC58" s="4">
        <v>4.0</v>
      </c>
      <c r="CD58" s="4">
        <v>4.0</v>
      </c>
      <c r="CE58" s="4">
        <v>2.0</v>
      </c>
      <c r="CF58" s="4">
        <v>2.0</v>
      </c>
      <c r="CG58" s="4">
        <v>3.0</v>
      </c>
      <c r="CH58" s="4">
        <v>4.0</v>
      </c>
      <c r="CI58" s="4">
        <v>5.0</v>
      </c>
      <c r="CJ58" s="4">
        <v>4.0</v>
      </c>
      <c r="CK58" s="4">
        <v>4.0</v>
      </c>
      <c r="CL58" s="4">
        <v>4.0</v>
      </c>
      <c r="CM58" s="4">
        <v>4.0</v>
      </c>
      <c r="CN58" s="4">
        <v>5.0</v>
      </c>
      <c r="CO58" s="4">
        <v>4.0</v>
      </c>
      <c r="CP58" s="4">
        <v>1.0</v>
      </c>
      <c r="CQ58" s="4">
        <v>4.0</v>
      </c>
      <c r="CR58" s="4">
        <v>5.0</v>
      </c>
      <c r="CS58" s="4">
        <v>5.0</v>
      </c>
      <c r="CT58" s="4">
        <v>4.0</v>
      </c>
      <c r="CU58" s="4">
        <v>2.0</v>
      </c>
      <c r="CV58" s="4">
        <v>5.0</v>
      </c>
      <c r="CW58" s="4">
        <v>4.0</v>
      </c>
      <c r="CX58" s="4">
        <v>5.0</v>
      </c>
      <c r="CY58" s="4">
        <v>5.0</v>
      </c>
      <c r="CZ58" s="4">
        <v>5.0</v>
      </c>
      <c r="DA58" s="4">
        <v>5.0</v>
      </c>
      <c r="DB58" s="4">
        <v>5.0</v>
      </c>
      <c r="DC58" s="4">
        <v>5.0</v>
      </c>
      <c r="DD58" s="4">
        <v>2.0</v>
      </c>
      <c r="DE58" s="4">
        <v>5.0</v>
      </c>
      <c r="DF58" s="4">
        <v>4.0</v>
      </c>
      <c r="DG58" s="4">
        <v>5.0</v>
      </c>
      <c r="DH58" s="4">
        <v>3.0</v>
      </c>
      <c r="DI58" s="4">
        <v>3.0</v>
      </c>
      <c r="DJ58" s="4">
        <v>3.0</v>
      </c>
      <c r="DK58" s="4">
        <v>3.0</v>
      </c>
      <c r="DL58" s="4">
        <v>2.0</v>
      </c>
      <c r="DM58" s="4">
        <v>3.0</v>
      </c>
      <c r="DN58" s="4">
        <v>2.0</v>
      </c>
      <c r="DO58" s="4">
        <v>5.0</v>
      </c>
      <c r="DP58" s="4">
        <v>3.0</v>
      </c>
      <c r="DQ58" s="4">
        <v>5.0</v>
      </c>
      <c r="DR58" s="4">
        <v>5.0</v>
      </c>
      <c r="DS58" s="4">
        <v>5.0</v>
      </c>
      <c r="DT58" s="4">
        <v>5.0</v>
      </c>
      <c r="DU58" s="4">
        <v>4.0</v>
      </c>
      <c r="DV58" s="4">
        <v>3.0</v>
      </c>
      <c r="DW58" s="4">
        <v>4.0</v>
      </c>
    </row>
    <row r="59" hidden="1">
      <c r="A59" s="4" t="s">
        <v>30</v>
      </c>
      <c r="B59" s="4" t="s">
        <v>66</v>
      </c>
      <c r="C59" s="4">
        <v>1.0</v>
      </c>
      <c r="D59" s="4">
        <v>2.0</v>
      </c>
      <c r="E59" s="4">
        <v>1.0</v>
      </c>
      <c r="F59" s="4">
        <v>1.0</v>
      </c>
      <c r="G59" s="4">
        <v>2.0</v>
      </c>
      <c r="H59" s="4">
        <v>2.0</v>
      </c>
      <c r="I59" s="4">
        <v>1.0</v>
      </c>
      <c r="J59" s="4">
        <v>2.0</v>
      </c>
      <c r="K59" s="4">
        <v>2.0</v>
      </c>
      <c r="L59" s="4">
        <v>1.0</v>
      </c>
      <c r="M59" s="4">
        <v>2.0</v>
      </c>
      <c r="N59" s="4">
        <v>1.0</v>
      </c>
      <c r="O59" s="4">
        <v>2.0</v>
      </c>
      <c r="P59" s="4">
        <v>2.0</v>
      </c>
      <c r="Q59" s="4">
        <v>1.0</v>
      </c>
      <c r="R59" s="4">
        <v>2.0</v>
      </c>
      <c r="S59" s="4">
        <v>1.0</v>
      </c>
      <c r="T59" s="4">
        <v>2.0</v>
      </c>
      <c r="U59" s="4">
        <v>1.0</v>
      </c>
      <c r="V59" s="4">
        <v>2.0</v>
      </c>
      <c r="W59" s="4">
        <v>2.0</v>
      </c>
      <c r="X59" s="4">
        <v>2.0</v>
      </c>
      <c r="Y59" s="4">
        <v>1.0</v>
      </c>
      <c r="Z59" s="4">
        <v>1.0</v>
      </c>
      <c r="AA59" s="4">
        <v>2.0</v>
      </c>
      <c r="AB59" s="4">
        <v>2.0</v>
      </c>
      <c r="AC59" s="4">
        <v>2.0</v>
      </c>
      <c r="AD59" s="4">
        <v>1.0</v>
      </c>
      <c r="AE59" s="4">
        <v>1.0</v>
      </c>
      <c r="AF59" s="4">
        <v>1.0</v>
      </c>
      <c r="AG59" s="4">
        <v>1.0</v>
      </c>
      <c r="AH59" s="4">
        <v>1.0</v>
      </c>
      <c r="AI59" s="4">
        <v>1.0</v>
      </c>
      <c r="AJ59" s="4">
        <v>1.0</v>
      </c>
      <c r="AK59" s="4">
        <v>1.0</v>
      </c>
      <c r="AL59" s="4">
        <v>2.0</v>
      </c>
      <c r="AM59" s="4">
        <v>2.0</v>
      </c>
      <c r="AN59" s="4">
        <v>2.0</v>
      </c>
      <c r="AO59" s="4">
        <v>2.0</v>
      </c>
      <c r="AP59" s="4">
        <v>2.0</v>
      </c>
      <c r="AQ59" s="4">
        <v>2.0</v>
      </c>
      <c r="AR59" s="4">
        <v>1.0</v>
      </c>
      <c r="AS59" s="4">
        <v>2.0</v>
      </c>
      <c r="AT59" s="4">
        <v>1.0</v>
      </c>
      <c r="AU59" s="4">
        <v>1.0</v>
      </c>
      <c r="AV59" s="4">
        <v>2.0</v>
      </c>
      <c r="AW59" s="4">
        <v>2.0</v>
      </c>
      <c r="AX59" s="4">
        <v>2.0</v>
      </c>
      <c r="AY59" s="4">
        <v>1.0</v>
      </c>
      <c r="AZ59" s="4">
        <v>2.0</v>
      </c>
      <c r="BA59" s="4">
        <v>2.0</v>
      </c>
      <c r="BB59" s="4">
        <v>1.0</v>
      </c>
      <c r="BC59" s="4">
        <v>2.0</v>
      </c>
      <c r="BD59" s="4">
        <v>1.0</v>
      </c>
      <c r="BE59" s="4">
        <v>1.0</v>
      </c>
      <c r="BF59" s="4">
        <v>2.0</v>
      </c>
      <c r="BG59" s="4">
        <v>1.0</v>
      </c>
      <c r="BH59" s="4">
        <v>1.0</v>
      </c>
      <c r="BI59" s="4">
        <v>1.0</v>
      </c>
      <c r="BJ59" s="4">
        <v>2.0</v>
      </c>
      <c r="BK59" s="4">
        <v>1.0</v>
      </c>
      <c r="BL59" s="4">
        <v>1.0</v>
      </c>
      <c r="BM59" s="4">
        <v>1.0</v>
      </c>
      <c r="BN59" s="4">
        <v>2.0</v>
      </c>
      <c r="BO59" s="4">
        <v>1.0</v>
      </c>
      <c r="BP59" s="4">
        <v>2.0</v>
      </c>
      <c r="BQ59" s="4">
        <v>1.0</v>
      </c>
      <c r="BR59" s="4">
        <v>2.0</v>
      </c>
      <c r="BS59" s="4">
        <v>2.0</v>
      </c>
      <c r="BT59" s="4">
        <v>1.0</v>
      </c>
      <c r="BU59" s="4">
        <v>1.0</v>
      </c>
      <c r="BV59" s="4">
        <v>1.0</v>
      </c>
      <c r="BW59" s="4">
        <v>1.0</v>
      </c>
      <c r="BX59" s="4">
        <v>1.0</v>
      </c>
      <c r="BY59" s="4">
        <v>2.0</v>
      </c>
      <c r="BZ59" s="4">
        <v>1.0</v>
      </c>
      <c r="CA59" s="4">
        <v>2.0</v>
      </c>
      <c r="CB59" s="4">
        <v>2.0</v>
      </c>
      <c r="CC59" s="4">
        <v>1.0</v>
      </c>
      <c r="CD59" s="4">
        <v>2.0</v>
      </c>
      <c r="CE59" s="4">
        <v>1.0</v>
      </c>
      <c r="CF59" s="4">
        <v>2.0</v>
      </c>
      <c r="CG59" s="4">
        <v>2.0</v>
      </c>
      <c r="CH59" s="4">
        <v>2.0</v>
      </c>
      <c r="CI59" s="4">
        <v>1.0</v>
      </c>
      <c r="CJ59" s="4">
        <v>1.0</v>
      </c>
      <c r="CK59" s="4">
        <v>1.0</v>
      </c>
      <c r="CL59" s="4">
        <v>1.0</v>
      </c>
      <c r="CM59" s="4">
        <v>1.0</v>
      </c>
      <c r="CN59" s="4">
        <v>1.0</v>
      </c>
      <c r="CO59" s="4">
        <v>1.0</v>
      </c>
      <c r="CP59" s="4">
        <v>2.0</v>
      </c>
      <c r="CQ59" s="4">
        <v>2.0</v>
      </c>
      <c r="CR59" s="4">
        <v>2.0</v>
      </c>
      <c r="CS59" s="4">
        <v>1.0</v>
      </c>
      <c r="CT59" s="4">
        <v>2.0</v>
      </c>
      <c r="CU59" s="4">
        <v>1.0</v>
      </c>
      <c r="CV59" s="4">
        <v>2.0</v>
      </c>
      <c r="CW59" s="4">
        <v>1.0</v>
      </c>
      <c r="CX59" s="4">
        <v>1.0</v>
      </c>
      <c r="CY59" s="4">
        <v>2.0</v>
      </c>
      <c r="CZ59" s="4">
        <v>2.0</v>
      </c>
      <c r="DA59" s="4">
        <v>1.0</v>
      </c>
      <c r="DB59" s="4">
        <v>1.0</v>
      </c>
      <c r="DC59" s="4">
        <v>1.0</v>
      </c>
      <c r="DD59" s="4">
        <v>2.0</v>
      </c>
      <c r="DE59" s="4">
        <v>2.0</v>
      </c>
      <c r="DF59" s="4">
        <v>2.0</v>
      </c>
      <c r="DG59" s="4">
        <v>2.0</v>
      </c>
      <c r="DH59" s="4">
        <v>1.0</v>
      </c>
      <c r="DI59" s="4">
        <v>2.0</v>
      </c>
      <c r="DJ59" s="4">
        <v>2.0</v>
      </c>
      <c r="DK59" s="4">
        <v>2.0</v>
      </c>
      <c r="DL59" s="4">
        <v>2.0</v>
      </c>
      <c r="DM59" s="4">
        <v>2.0</v>
      </c>
      <c r="DN59" s="4">
        <v>2.0</v>
      </c>
      <c r="DO59" s="4">
        <v>1.0</v>
      </c>
      <c r="DP59" s="4">
        <v>1.0</v>
      </c>
      <c r="DQ59" s="4">
        <v>2.0</v>
      </c>
      <c r="DR59" s="4">
        <v>2.0</v>
      </c>
      <c r="DS59" s="4">
        <v>1.0</v>
      </c>
      <c r="DT59" s="4">
        <v>2.0</v>
      </c>
      <c r="DU59" s="4">
        <v>2.0</v>
      </c>
      <c r="DV59" s="4">
        <v>1.0</v>
      </c>
      <c r="DW59" s="4">
        <v>2.0</v>
      </c>
    </row>
    <row r="60" hidden="1">
      <c r="A60" s="4" t="s">
        <v>8</v>
      </c>
      <c r="B60" s="4" t="s">
        <v>67</v>
      </c>
      <c r="C60" s="4">
        <v>1315.0</v>
      </c>
      <c r="D60" s="4">
        <v>900.0</v>
      </c>
      <c r="E60" s="4">
        <v>900.0</v>
      </c>
      <c r="F60" s="4">
        <v>1315.0</v>
      </c>
      <c r="G60" s="4">
        <v>760.0</v>
      </c>
      <c r="H60" s="4">
        <v>1315.0</v>
      </c>
      <c r="I60" s="4">
        <v>1315.0</v>
      </c>
      <c r="J60" s="4">
        <v>1315.0</v>
      </c>
      <c r="K60" s="4">
        <v>760.0</v>
      </c>
      <c r="L60" s="4">
        <v>900.0</v>
      </c>
      <c r="M60" s="4">
        <v>900.0</v>
      </c>
      <c r="N60" s="4">
        <v>900.0</v>
      </c>
      <c r="O60" s="4">
        <v>575.0</v>
      </c>
      <c r="P60" s="4">
        <v>1315.0</v>
      </c>
      <c r="Q60" s="4">
        <v>900.0</v>
      </c>
      <c r="R60" s="4">
        <v>1315.0</v>
      </c>
      <c r="S60" s="4">
        <v>760.0</v>
      </c>
      <c r="T60" s="4">
        <v>900.0</v>
      </c>
      <c r="U60" s="4">
        <v>1315.0</v>
      </c>
      <c r="V60" s="4">
        <v>900.0</v>
      </c>
      <c r="W60" s="4">
        <v>1315.0</v>
      </c>
      <c r="X60" s="4">
        <v>900.0</v>
      </c>
      <c r="Y60" s="4">
        <v>1315.0</v>
      </c>
      <c r="Z60" s="4">
        <v>1315.0</v>
      </c>
      <c r="AA60" s="4">
        <v>1315.0</v>
      </c>
      <c r="AB60" s="4">
        <v>760.0</v>
      </c>
      <c r="AC60" s="4">
        <v>1315.0</v>
      </c>
      <c r="AD60" s="4">
        <v>1315.0</v>
      </c>
      <c r="AE60" s="4">
        <v>1315.0</v>
      </c>
      <c r="AF60" s="4">
        <v>760.0</v>
      </c>
      <c r="AG60" s="4">
        <v>1315.0</v>
      </c>
      <c r="AH60" s="4">
        <v>1315.0</v>
      </c>
      <c r="AI60" s="4">
        <v>760.0</v>
      </c>
      <c r="AJ60" s="4">
        <v>900.0</v>
      </c>
      <c r="AK60" s="4">
        <v>1315.0</v>
      </c>
      <c r="AL60" s="4">
        <v>760.0</v>
      </c>
      <c r="AM60" s="4">
        <v>900.0</v>
      </c>
      <c r="AN60" s="4">
        <v>1315.0</v>
      </c>
      <c r="AO60" s="4">
        <v>1315.0</v>
      </c>
      <c r="AP60" s="4">
        <v>1315.0</v>
      </c>
      <c r="AQ60" s="4">
        <v>760.0</v>
      </c>
      <c r="AR60" s="4">
        <v>1315.0</v>
      </c>
      <c r="AS60" s="4">
        <v>900.0</v>
      </c>
      <c r="AT60" s="4">
        <v>900.0</v>
      </c>
      <c r="AU60" s="4">
        <v>760.0</v>
      </c>
      <c r="AV60" s="4">
        <v>900.0</v>
      </c>
      <c r="AW60" s="4">
        <v>900.0</v>
      </c>
      <c r="AX60" s="4">
        <v>900.0</v>
      </c>
      <c r="AY60" s="4">
        <v>760.0</v>
      </c>
      <c r="AZ60" s="4">
        <v>900.0</v>
      </c>
      <c r="BA60" s="4">
        <v>760.0</v>
      </c>
      <c r="BB60" s="4">
        <v>1315.0</v>
      </c>
      <c r="BC60" s="4">
        <v>900.0</v>
      </c>
      <c r="BD60" s="4">
        <v>1315.0</v>
      </c>
      <c r="BE60" s="4">
        <v>900.0</v>
      </c>
      <c r="BF60" s="4">
        <v>900.0</v>
      </c>
      <c r="BG60" s="4">
        <v>1315.0</v>
      </c>
      <c r="BH60" s="4">
        <v>1315.0</v>
      </c>
      <c r="BI60" s="4">
        <v>1315.0</v>
      </c>
      <c r="BJ60" s="4">
        <v>1315.0</v>
      </c>
      <c r="BK60" s="4">
        <v>1315.0</v>
      </c>
      <c r="BL60" s="4">
        <v>1315.0</v>
      </c>
      <c r="BM60" s="4">
        <v>1315.0</v>
      </c>
      <c r="BN60" s="4">
        <v>1315.0</v>
      </c>
      <c r="BO60" s="4">
        <v>760.0</v>
      </c>
      <c r="BP60" s="4">
        <v>900.0</v>
      </c>
      <c r="BQ60" s="4">
        <v>900.0</v>
      </c>
      <c r="BR60" s="4">
        <v>1315.0</v>
      </c>
      <c r="BS60" s="4">
        <v>760.0</v>
      </c>
      <c r="BT60" s="4">
        <v>1315.0</v>
      </c>
      <c r="BU60" s="4">
        <v>1315.0</v>
      </c>
      <c r="BV60" s="4">
        <v>1315.0</v>
      </c>
      <c r="BW60" s="4">
        <v>1315.0</v>
      </c>
      <c r="BX60" s="4">
        <v>1315.0</v>
      </c>
      <c r="BY60" s="4">
        <v>760.0</v>
      </c>
      <c r="BZ60" s="4">
        <v>900.0</v>
      </c>
      <c r="CA60" s="4">
        <v>1315.0</v>
      </c>
      <c r="CB60" s="4">
        <v>900.0</v>
      </c>
      <c r="CC60" s="4">
        <v>1315.0</v>
      </c>
      <c r="CD60" s="4">
        <v>1315.0</v>
      </c>
      <c r="CE60" s="4">
        <v>900.0</v>
      </c>
      <c r="CF60" s="4">
        <v>900.0</v>
      </c>
      <c r="CG60" s="4">
        <v>575.0</v>
      </c>
      <c r="CH60" s="4">
        <v>1315.0</v>
      </c>
      <c r="CI60" s="4">
        <v>760.0</v>
      </c>
      <c r="CJ60" s="4">
        <v>760.0</v>
      </c>
      <c r="CK60" s="4">
        <v>900.0</v>
      </c>
      <c r="CL60" s="4">
        <v>1315.0</v>
      </c>
      <c r="CM60" s="4">
        <v>1315.0</v>
      </c>
      <c r="CN60" s="4">
        <v>900.0</v>
      </c>
      <c r="CO60" s="4">
        <v>1315.0</v>
      </c>
      <c r="CP60" s="4">
        <v>900.0</v>
      </c>
      <c r="CQ60" s="4">
        <v>900.0</v>
      </c>
      <c r="CR60" s="4">
        <v>1315.0</v>
      </c>
      <c r="CS60" s="4">
        <v>1315.0</v>
      </c>
      <c r="CT60" s="4">
        <v>1315.0</v>
      </c>
      <c r="CU60" s="4">
        <v>900.0</v>
      </c>
      <c r="CV60" s="4">
        <v>760.0</v>
      </c>
      <c r="CW60" s="4">
        <v>1315.0</v>
      </c>
      <c r="CX60" s="4">
        <v>900.0</v>
      </c>
      <c r="CY60" s="4">
        <v>900.0</v>
      </c>
      <c r="CZ60" s="4">
        <v>1315.0</v>
      </c>
      <c r="DA60" s="4">
        <v>900.0</v>
      </c>
      <c r="DB60" s="4">
        <v>760.0</v>
      </c>
      <c r="DC60" s="4">
        <v>1315.0</v>
      </c>
      <c r="DD60" s="4">
        <v>1315.0</v>
      </c>
      <c r="DE60" s="4">
        <v>760.0</v>
      </c>
      <c r="DF60" s="4">
        <v>900.0</v>
      </c>
      <c r="DG60" s="4">
        <v>760.0</v>
      </c>
      <c r="DH60" s="4">
        <v>1315.0</v>
      </c>
      <c r="DI60" s="4">
        <v>900.0</v>
      </c>
      <c r="DJ60" s="4">
        <v>1315.0</v>
      </c>
      <c r="DK60" s="4">
        <v>900.0</v>
      </c>
      <c r="DL60" s="4">
        <v>900.0</v>
      </c>
      <c r="DM60" s="4">
        <v>760.0</v>
      </c>
      <c r="DN60" s="4">
        <v>1315.0</v>
      </c>
      <c r="DO60" s="4">
        <v>1315.0</v>
      </c>
      <c r="DP60" s="4">
        <v>760.0</v>
      </c>
      <c r="DQ60" s="4">
        <v>1315.0</v>
      </c>
      <c r="DR60" s="4">
        <v>1315.0</v>
      </c>
      <c r="DS60" s="4">
        <v>1315.0</v>
      </c>
      <c r="DT60" s="4">
        <v>1315.0</v>
      </c>
      <c r="DU60" s="4">
        <v>1315.0</v>
      </c>
      <c r="DV60" s="4">
        <v>1315.0</v>
      </c>
      <c r="DW60" s="4">
        <v>575.0</v>
      </c>
    </row>
    <row r="61" hidden="1">
      <c r="A61" s="4" t="s">
        <v>30</v>
      </c>
      <c r="B61" s="4" t="s">
        <v>68</v>
      </c>
      <c r="C61" s="4">
        <v>187.0</v>
      </c>
      <c r="D61" s="4">
        <v>155.0</v>
      </c>
      <c r="E61" s="4" t="s">
        <v>106</v>
      </c>
      <c r="F61" s="4" t="s">
        <v>118</v>
      </c>
      <c r="G61" s="4">
        <v>190.0</v>
      </c>
      <c r="H61" s="4">
        <v>190.0</v>
      </c>
      <c r="I61" s="4">
        <v>180.0</v>
      </c>
      <c r="J61" s="4">
        <v>137.0</v>
      </c>
      <c r="K61" s="4">
        <v>180.0</v>
      </c>
      <c r="L61" s="4">
        <v>125.0</v>
      </c>
      <c r="M61" s="4">
        <v>116.0</v>
      </c>
      <c r="N61" s="4">
        <v>110.0</v>
      </c>
      <c r="O61" s="4">
        <v>264.0</v>
      </c>
      <c r="P61" s="4">
        <v>123.0</v>
      </c>
      <c r="Q61" s="4">
        <v>185.0</v>
      </c>
      <c r="R61" s="4">
        <v>180.0</v>
      </c>
      <c r="S61" s="4">
        <v>145.0</v>
      </c>
      <c r="T61" s="4">
        <v>170.0</v>
      </c>
      <c r="U61" s="4">
        <v>135.0</v>
      </c>
      <c r="V61" s="4">
        <v>165.0</v>
      </c>
      <c r="W61" s="4">
        <v>175.0</v>
      </c>
      <c r="X61" s="4">
        <v>195.0</v>
      </c>
      <c r="Y61" s="4">
        <v>185.0</v>
      </c>
      <c r="Z61" s="4">
        <v>185.0</v>
      </c>
      <c r="AA61" s="4">
        <v>105.0</v>
      </c>
      <c r="AB61" s="4">
        <v>125.0</v>
      </c>
      <c r="AC61" s="4">
        <v>160.0</v>
      </c>
      <c r="AD61" s="4">
        <v>175.0</v>
      </c>
      <c r="AE61" s="4">
        <v>180.0</v>
      </c>
      <c r="AF61" s="4">
        <v>167.0</v>
      </c>
      <c r="AG61" s="4">
        <v>115.0</v>
      </c>
      <c r="AH61" s="4">
        <v>205.0</v>
      </c>
      <c r="AI61" s="4" t="s">
        <v>74</v>
      </c>
      <c r="AJ61" s="4">
        <v>128.0</v>
      </c>
      <c r="AK61" s="4">
        <v>150.0</v>
      </c>
      <c r="AL61" s="4">
        <v>150.0</v>
      </c>
      <c r="AM61" s="4">
        <v>150.0</v>
      </c>
      <c r="AN61" s="4">
        <v>170.0</v>
      </c>
      <c r="AO61" s="4">
        <v>150.0</v>
      </c>
      <c r="AP61" s="4">
        <v>175.0</v>
      </c>
      <c r="AQ61" s="4">
        <v>140.0</v>
      </c>
      <c r="AR61" s="4">
        <v>120.0</v>
      </c>
      <c r="AS61" s="4">
        <v>135.0</v>
      </c>
      <c r="AT61" s="4">
        <v>100.0</v>
      </c>
      <c r="AU61" s="4">
        <v>170.0</v>
      </c>
      <c r="AV61" s="4">
        <v>113.0</v>
      </c>
      <c r="AW61" s="4">
        <v>168.0</v>
      </c>
      <c r="AX61" s="4">
        <v>145.0</v>
      </c>
      <c r="AY61" s="4">
        <v>155.0</v>
      </c>
      <c r="AZ61" s="4">
        <v>150.0</v>
      </c>
      <c r="BA61" s="4">
        <v>169.0</v>
      </c>
      <c r="BB61" s="4">
        <v>185.0</v>
      </c>
      <c r="BC61" s="4">
        <v>200.0</v>
      </c>
      <c r="BD61" s="4">
        <v>265.0</v>
      </c>
      <c r="BE61" s="4">
        <v>165.0</v>
      </c>
      <c r="BF61" s="4">
        <v>192.0</v>
      </c>
      <c r="BG61" s="4">
        <v>175.0</v>
      </c>
      <c r="BH61" s="4">
        <v>140.0</v>
      </c>
      <c r="BI61" s="4">
        <v>155.0</v>
      </c>
      <c r="BJ61" s="4">
        <v>155.0</v>
      </c>
      <c r="BK61" s="4">
        <v>135.0</v>
      </c>
      <c r="BL61" s="4">
        <v>118.0</v>
      </c>
      <c r="BM61" s="4">
        <v>210.0</v>
      </c>
      <c r="BN61" s="4">
        <v>180.0</v>
      </c>
      <c r="BO61" s="4">
        <v>140.0</v>
      </c>
      <c r="BP61" s="4">
        <v>112.0</v>
      </c>
      <c r="BQ61" s="4">
        <v>125.0</v>
      </c>
      <c r="BR61" s="4" t="s">
        <v>761</v>
      </c>
      <c r="BS61" s="4">
        <v>145.0</v>
      </c>
      <c r="BT61" s="4">
        <v>130.0</v>
      </c>
      <c r="BU61" s="4">
        <v>140.0</v>
      </c>
      <c r="BV61" s="4">
        <v>140.0</v>
      </c>
      <c r="BW61" s="4">
        <v>140.0</v>
      </c>
      <c r="BX61" s="4">
        <v>200.0</v>
      </c>
      <c r="BY61" s="4" t="s">
        <v>74</v>
      </c>
      <c r="BZ61" s="4">
        <v>120.0</v>
      </c>
      <c r="CA61" s="4">
        <v>150.0</v>
      </c>
      <c r="CB61" s="4">
        <v>200.0</v>
      </c>
      <c r="CC61" s="4">
        <v>135.0</v>
      </c>
      <c r="CD61" s="4">
        <v>145.0</v>
      </c>
      <c r="CE61" s="4">
        <v>130.0</v>
      </c>
      <c r="CF61" s="4">
        <v>190.0</v>
      </c>
      <c r="CG61" s="4">
        <v>170.0</v>
      </c>
      <c r="CH61" s="4">
        <v>127.0</v>
      </c>
      <c r="CI61" s="4">
        <v>167.0</v>
      </c>
      <c r="CJ61" s="4">
        <v>140.0</v>
      </c>
      <c r="CK61" s="4">
        <v>190.0</v>
      </c>
      <c r="CL61" s="4">
        <v>155.0</v>
      </c>
      <c r="CM61" s="4">
        <v>175.0</v>
      </c>
      <c r="CN61" s="4">
        <v>129.0</v>
      </c>
      <c r="CO61" s="4">
        <v>260.0</v>
      </c>
      <c r="CP61" s="4">
        <v>135.0</v>
      </c>
      <c r="CQ61" s="4">
        <v>190.0</v>
      </c>
      <c r="CR61" s="4">
        <v>165.0</v>
      </c>
      <c r="CS61" s="4">
        <v>175.0</v>
      </c>
      <c r="CT61" s="4">
        <v>184.0</v>
      </c>
      <c r="CU61" s="4">
        <v>210.0</v>
      </c>
      <c r="CV61" s="4">
        <v>155.0</v>
      </c>
      <c r="CW61" s="4">
        <v>185.0</v>
      </c>
      <c r="CX61" s="4">
        <v>165.0</v>
      </c>
      <c r="CY61" s="4">
        <v>125.0</v>
      </c>
      <c r="CZ61" s="4">
        <v>160.0</v>
      </c>
      <c r="DA61" s="4">
        <v>135.0</v>
      </c>
      <c r="DB61" s="4">
        <v>130.0</v>
      </c>
      <c r="DC61" s="4">
        <v>230.0</v>
      </c>
      <c r="DD61" s="4">
        <v>125.0</v>
      </c>
      <c r="DE61" s="4">
        <v>130.0</v>
      </c>
      <c r="DF61" s="4">
        <v>165.0</v>
      </c>
      <c r="DG61" s="4">
        <v>128.0</v>
      </c>
      <c r="DH61" s="4">
        <v>200.0</v>
      </c>
      <c r="DI61" s="4">
        <v>160.0</v>
      </c>
      <c r="DJ61" s="4">
        <v>170.0</v>
      </c>
      <c r="DK61" s="4">
        <v>129.0</v>
      </c>
      <c r="DL61" s="4">
        <v>170.0</v>
      </c>
      <c r="DM61" s="4">
        <v>138.0</v>
      </c>
      <c r="DN61" s="4">
        <v>150.0</v>
      </c>
      <c r="DO61" s="4">
        <v>170.0</v>
      </c>
      <c r="DP61" s="4">
        <v>113.0</v>
      </c>
      <c r="DQ61" s="4">
        <v>140.0</v>
      </c>
      <c r="DR61" s="4">
        <v>185.0</v>
      </c>
      <c r="DS61" s="4">
        <v>156.0</v>
      </c>
      <c r="DT61" s="4">
        <v>180.0</v>
      </c>
      <c r="DU61" s="4">
        <v>120.0</v>
      </c>
      <c r="DV61" s="4">
        <v>135.0</v>
      </c>
      <c r="DW61" s="4">
        <v>135.0</v>
      </c>
    </row>
    <row r="62" hidden="1"/>
  </sheetData>
  <autoFilter ref="$A$1:$DW$62">
    <filterColumn colId="0">
      <filters>
        <filter val="general parameter"/>
      </filters>
    </filterColumn>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tr">
        <f t="array" ref="A1:DW61">TRANSPOSE(food_coded!A2:BI128)</f>
        <v>question type</v>
      </c>
      <c r="B1" s="3" t="s">
        <v>71</v>
      </c>
      <c r="C1" s="4">
        <v>1.0</v>
      </c>
      <c r="D1" s="4">
        <v>2.0</v>
      </c>
      <c r="E1" s="4">
        <v>3.0</v>
      </c>
      <c r="F1" s="4">
        <v>4.0</v>
      </c>
      <c r="G1" s="4">
        <v>5.0</v>
      </c>
      <c r="H1" s="4">
        <v>6.0</v>
      </c>
      <c r="I1" s="4">
        <v>7.0</v>
      </c>
      <c r="J1" s="4">
        <v>8.0</v>
      </c>
      <c r="K1" s="4">
        <v>9.0</v>
      </c>
      <c r="L1" s="4">
        <v>10.0</v>
      </c>
      <c r="M1" s="4">
        <v>11.0</v>
      </c>
      <c r="N1" s="4">
        <v>12.0</v>
      </c>
      <c r="O1" s="4">
        <v>13.0</v>
      </c>
      <c r="P1" s="4">
        <v>14.0</v>
      </c>
      <c r="Q1" s="4">
        <v>15.0</v>
      </c>
      <c r="R1" s="4">
        <v>16.0</v>
      </c>
      <c r="S1" s="4">
        <v>17.0</v>
      </c>
      <c r="T1" s="4">
        <v>18.0</v>
      </c>
      <c r="U1" s="4">
        <v>19.0</v>
      </c>
      <c r="V1" s="4">
        <v>20.0</v>
      </c>
      <c r="W1" s="4">
        <v>21.0</v>
      </c>
      <c r="X1" s="4">
        <v>22.0</v>
      </c>
      <c r="Y1" s="4">
        <v>23.0</v>
      </c>
      <c r="Z1" s="4">
        <v>24.0</v>
      </c>
      <c r="AA1" s="4">
        <v>25.0</v>
      </c>
      <c r="AB1" s="4">
        <v>26.0</v>
      </c>
      <c r="AC1" s="4">
        <v>27.0</v>
      </c>
      <c r="AD1" s="4">
        <v>28.0</v>
      </c>
      <c r="AE1" s="4">
        <v>29.0</v>
      </c>
      <c r="AF1" s="4">
        <v>30.0</v>
      </c>
      <c r="AG1" s="4">
        <v>31.0</v>
      </c>
      <c r="AH1" s="4">
        <v>32.0</v>
      </c>
      <c r="AI1" s="4">
        <v>33.0</v>
      </c>
      <c r="AJ1" s="4">
        <v>34.0</v>
      </c>
      <c r="AK1" s="4">
        <v>35.0</v>
      </c>
      <c r="AL1" s="4">
        <v>36.0</v>
      </c>
      <c r="AM1" s="4">
        <v>37.0</v>
      </c>
      <c r="AN1" s="4">
        <v>38.0</v>
      </c>
      <c r="AO1" s="4">
        <v>39.0</v>
      </c>
      <c r="AP1" s="4">
        <v>40.0</v>
      </c>
      <c r="AQ1" s="4">
        <v>41.0</v>
      </c>
      <c r="AR1" s="4">
        <v>42.0</v>
      </c>
      <c r="AS1" s="4">
        <v>43.0</v>
      </c>
      <c r="AT1" s="4">
        <v>44.0</v>
      </c>
      <c r="AU1" s="4">
        <v>45.0</v>
      </c>
      <c r="AV1" s="4">
        <v>46.0</v>
      </c>
      <c r="AW1" s="4">
        <v>47.0</v>
      </c>
      <c r="AX1" s="4">
        <v>48.0</v>
      </c>
      <c r="AY1" s="4">
        <v>49.0</v>
      </c>
      <c r="AZ1" s="4">
        <v>50.0</v>
      </c>
      <c r="BA1" s="4">
        <v>51.0</v>
      </c>
      <c r="BB1" s="4">
        <v>52.0</v>
      </c>
      <c r="BC1" s="4">
        <v>53.0</v>
      </c>
      <c r="BD1" s="4">
        <v>54.0</v>
      </c>
      <c r="BE1" s="4">
        <v>55.0</v>
      </c>
      <c r="BF1" s="4">
        <v>56.0</v>
      </c>
      <c r="BG1" s="4">
        <v>57.0</v>
      </c>
      <c r="BH1" s="4">
        <v>58.0</v>
      </c>
      <c r="BI1" s="4">
        <v>59.0</v>
      </c>
      <c r="BJ1" s="4">
        <v>60.0</v>
      </c>
      <c r="BK1" s="4">
        <v>61.0</v>
      </c>
      <c r="BL1" s="4">
        <v>62.0</v>
      </c>
      <c r="BM1" s="4">
        <v>63.0</v>
      </c>
      <c r="BN1" s="4">
        <v>64.0</v>
      </c>
      <c r="BO1" s="4">
        <v>65.0</v>
      </c>
      <c r="BP1" s="4">
        <v>66.0</v>
      </c>
      <c r="BQ1" s="4">
        <v>67.0</v>
      </c>
      <c r="BR1" s="4">
        <v>68.0</v>
      </c>
      <c r="BS1" s="4">
        <v>69.0</v>
      </c>
      <c r="BT1" s="4">
        <v>70.0</v>
      </c>
      <c r="BU1" s="4">
        <v>71.0</v>
      </c>
      <c r="BV1" s="4">
        <v>72.0</v>
      </c>
      <c r="BW1" s="4">
        <v>73.0</v>
      </c>
      <c r="BX1" s="4">
        <v>74.0</v>
      </c>
      <c r="BY1" s="4">
        <v>75.0</v>
      </c>
      <c r="BZ1" s="4">
        <v>76.0</v>
      </c>
      <c r="CA1" s="4">
        <v>77.0</v>
      </c>
      <c r="CB1" s="4">
        <v>78.0</v>
      </c>
      <c r="CC1" s="4">
        <v>79.0</v>
      </c>
      <c r="CD1" s="4">
        <v>80.0</v>
      </c>
      <c r="CE1" s="4">
        <v>81.0</v>
      </c>
      <c r="CF1" s="4">
        <v>82.0</v>
      </c>
      <c r="CG1" s="4">
        <v>83.0</v>
      </c>
      <c r="CH1" s="4">
        <v>84.0</v>
      </c>
      <c r="CI1" s="4">
        <v>85.0</v>
      </c>
      <c r="CJ1" s="4">
        <v>86.0</v>
      </c>
      <c r="CK1" s="4">
        <v>87.0</v>
      </c>
      <c r="CL1" s="4">
        <v>88.0</v>
      </c>
      <c r="CM1" s="4">
        <v>89.0</v>
      </c>
      <c r="CN1" s="4">
        <v>90.0</v>
      </c>
      <c r="CO1" s="4">
        <v>91.0</v>
      </c>
      <c r="CP1" s="4">
        <v>92.0</v>
      </c>
      <c r="CQ1" s="4">
        <v>93.0</v>
      </c>
      <c r="CR1" s="4">
        <v>94.0</v>
      </c>
      <c r="CS1" s="4">
        <v>95.0</v>
      </c>
      <c r="CT1" s="4">
        <v>96.0</v>
      </c>
      <c r="CU1" s="4">
        <v>97.0</v>
      </c>
      <c r="CV1" s="4">
        <v>98.0</v>
      </c>
      <c r="CW1" s="4">
        <v>99.0</v>
      </c>
      <c r="CX1" s="4">
        <v>100.0</v>
      </c>
      <c r="CY1" s="4">
        <v>101.0</v>
      </c>
      <c r="CZ1" s="4">
        <v>102.0</v>
      </c>
      <c r="DA1" s="4">
        <v>103.0</v>
      </c>
      <c r="DB1" s="4">
        <v>104.0</v>
      </c>
      <c r="DC1" s="4">
        <v>105.0</v>
      </c>
      <c r="DD1" s="4">
        <v>106.0</v>
      </c>
      <c r="DE1" s="4">
        <v>107.0</v>
      </c>
      <c r="DF1" s="4">
        <v>108.0</v>
      </c>
      <c r="DG1" s="4">
        <v>109.0</v>
      </c>
      <c r="DH1" s="4">
        <v>110.0</v>
      </c>
      <c r="DI1" s="4">
        <v>111.0</v>
      </c>
      <c r="DJ1" s="4">
        <v>112.0</v>
      </c>
      <c r="DK1" s="4">
        <v>113.0</v>
      </c>
      <c r="DL1" s="4">
        <v>114.0</v>
      </c>
      <c r="DM1" s="4">
        <v>115.0</v>
      </c>
      <c r="DN1" s="4">
        <v>116.0</v>
      </c>
      <c r="DO1" s="4">
        <v>117.0</v>
      </c>
      <c r="DP1" s="4">
        <v>118.0</v>
      </c>
      <c r="DQ1" s="4">
        <v>119.0</v>
      </c>
      <c r="DR1" s="4">
        <v>120.0</v>
      </c>
      <c r="DS1" s="4">
        <v>121.0</v>
      </c>
      <c r="DT1" s="4">
        <v>122.0</v>
      </c>
      <c r="DU1" s="4">
        <v>123.0</v>
      </c>
      <c r="DV1" s="4">
        <v>124.0</v>
      </c>
      <c r="DW1" s="4">
        <v>125.0</v>
      </c>
    </row>
    <row r="2" hidden="1">
      <c r="A2" s="3" t="s">
        <v>3</v>
      </c>
      <c r="B2" s="3" t="s">
        <v>2</v>
      </c>
      <c r="C2" s="3">
        <v>2.4</v>
      </c>
      <c r="D2" s="3">
        <v>3.654</v>
      </c>
      <c r="E2" s="3">
        <v>3.3</v>
      </c>
      <c r="F2" s="3">
        <v>3.2</v>
      </c>
      <c r="G2" s="3">
        <v>3.5</v>
      </c>
      <c r="H2" s="3">
        <v>2.25</v>
      </c>
      <c r="I2" s="3">
        <v>3.8</v>
      </c>
      <c r="J2" s="3">
        <v>3.3</v>
      </c>
      <c r="K2" s="3">
        <v>3.3</v>
      </c>
      <c r="L2" s="3">
        <v>3.3</v>
      </c>
      <c r="M2" s="3">
        <v>3.5</v>
      </c>
      <c r="N2" s="3">
        <v>3.904</v>
      </c>
      <c r="O2" s="3">
        <v>3.4</v>
      </c>
      <c r="P2" s="3">
        <v>3.6</v>
      </c>
      <c r="Q2" s="3">
        <v>3.1</v>
      </c>
      <c r="R2" s="3">
        <v>3.42</v>
      </c>
      <c r="S2" s="3">
        <v>4.0</v>
      </c>
      <c r="T2" s="3">
        <v>3.6</v>
      </c>
      <c r="U2" s="3">
        <v>3.4</v>
      </c>
      <c r="V2" s="3">
        <v>2.2</v>
      </c>
      <c r="W2" s="3">
        <v>3.3</v>
      </c>
      <c r="X2" s="3">
        <v>3.87</v>
      </c>
      <c r="Y2" s="3">
        <v>3.7</v>
      </c>
      <c r="Z2" s="3">
        <v>3.7</v>
      </c>
      <c r="AA2" s="3">
        <v>3.9</v>
      </c>
      <c r="AB2" s="3">
        <v>2.8</v>
      </c>
      <c r="AC2" s="3">
        <v>3.7</v>
      </c>
      <c r="AD2" s="3">
        <v>3.0</v>
      </c>
      <c r="AE2" s="3">
        <v>3.2</v>
      </c>
      <c r="AF2" s="3">
        <v>3.5</v>
      </c>
      <c r="AG2" s="3">
        <v>4.0</v>
      </c>
      <c r="AH2" s="3">
        <v>4.0</v>
      </c>
      <c r="AI2" s="3">
        <v>3.4</v>
      </c>
      <c r="AJ2" s="3">
        <v>2.8</v>
      </c>
      <c r="AK2" s="3">
        <v>3.65</v>
      </c>
      <c r="AL2" s="3">
        <v>3.0</v>
      </c>
      <c r="AM2" s="3">
        <v>3.7</v>
      </c>
      <c r="AN2" s="3">
        <v>3.4</v>
      </c>
      <c r="AO2" s="3">
        <v>3.89</v>
      </c>
      <c r="AP2" s="3">
        <v>3.0</v>
      </c>
      <c r="AQ2" s="3">
        <v>3.4</v>
      </c>
      <c r="AR2" s="3">
        <v>2.9</v>
      </c>
      <c r="AS2" s="3">
        <v>3.6</v>
      </c>
      <c r="AT2" s="3">
        <v>3.5</v>
      </c>
      <c r="AU2" s="3">
        <v>3.2</v>
      </c>
      <c r="AV2" s="3">
        <v>3.605</v>
      </c>
      <c r="AW2" s="3">
        <v>3.8</v>
      </c>
      <c r="AX2" s="3">
        <v>2.8</v>
      </c>
      <c r="AY2" s="3">
        <v>3.5</v>
      </c>
      <c r="AZ2" s="3">
        <v>3.83</v>
      </c>
      <c r="BA2" s="3">
        <v>3.6</v>
      </c>
      <c r="BB2" s="3">
        <v>3.3</v>
      </c>
      <c r="BC2" s="3">
        <v>3.3</v>
      </c>
      <c r="BD2" s="3">
        <v>3.292</v>
      </c>
      <c r="BE2" s="3">
        <v>3.5</v>
      </c>
      <c r="BF2" s="3">
        <v>3.35</v>
      </c>
      <c r="BG2" s="3">
        <v>3.8</v>
      </c>
      <c r="BH2" s="3">
        <v>2.8</v>
      </c>
      <c r="BI2" s="3">
        <v>3.5</v>
      </c>
      <c r="BJ2" s="3">
        <v>3.7</v>
      </c>
      <c r="BK2" s="3">
        <v>3.6</v>
      </c>
      <c r="BL2" s="3">
        <v>3.42</v>
      </c>
      <c r="BM2" s="3">
        <v>3.9</v>
      </c>
      <c r="BN2" s="3">
        <v>2.6</v>
      </c>
      <c r="BO2" s="3">
        <v>3.5</v>
      </c>
      <c r="BP2" s="3">
        <v>3.2</v>
      </c>
      <c r="BQ2" s="3">
        <v>3.0</v>
      </c>
      <c r="BR2" s="3">
        <v>3.6</v>
      </c>
      <c r="BS2" s="3">
        <v>3.2</v>
      </c>
      <c r="BT2" s="3">
        <v>3.67</v>
      </c>
      <c r="BU2" s="3">
        <v>3.73</v>
      </c>
      <c r="BV2" s="3">
        <v>4.0</v>
      </c>
      <c r="BW2" s="3">
        <v>3.1</v>
      </c>
      <c r="BX2" s="3">
        <v>3.79</v>
      </c>
      <c r="BY2" s="3">
        <v>2.71</v>
      </c>
      <c r="BZ2" s="3">
        <v>3.0</v>
      </c>
      <c r="CA2" s="3">
        <v>3.7</v>
      </c>
      <c r="CB2" s="3">
        <v>3.1</v>
      </c>
      <c r="CC2" s="3">
        <v>3.0</v>
      </c>
      <c r="CD2" s="3">
        <v>3.9</v>
      </c>
      <c r="CE2" s="3">
        <v>3.4</v>
      </c>
      <c r="CF2" s="3">
        <v>3.5</v>
      </c>
      <c r="CG2" s="3">
        <v>3.7</v>
      </c>
      <c r="CH2" s="3">
        <v>3.7</v>
      </c>
      <c r="CI2" s="3">
        <v>3.83</v>
      </c>
      <c r="CJ2" s="3">
        <v>2.6</v>
      </c>
      <c r="CK2" s="3">
        <v>3.0</v>
      </c>
      <c r="CL2" s="3">
        <v>3.2</v>
      </c>
      <c r="CM2" s="3">
        <v>3.5</v>
      </c>
      <c r="CN2" s="3">
        <v>3.2</v>
      </c>
      <c r="CO2" s="3">
        <v>3.68</v>
      </c>
      <c r="CP2" s="3">
        <v>3.8</v>
      </c>
      <c r="CQ2" s="3">
        <v>3.3</v>
      </c>
      <c r="CR2" s="3">
        <v>3.2</v>
      </c>
      <c r="CS2" s="3">
        <v>3.75</v>
      </c>
      <c r="CT2" s="3">
        <v>3.5</v>
      </c>
      <c r="CU2" s="3">
        <v>3.92</v>
      </c>
      <c r="CV2" s="3">
        <v>3.9</v>
      </c>
      <c r="CW2" s="3">
        <v>3.9</v>
      </c>
      <c r="CX2" s="3">
        <v>3.2</v>
      </c>
      <c r="CY2" s="3">
        <v>3.5</v>
      </c>
      <c r="CZ2" s="3">
        <v>3.4</v>
      </c>
      <c r="DA2" s="3">
        <v>3.42</v>
      </c>
      <c r="DB2" s="3">
        <v>3.7</v>
      </c>
      <c r="DC2" s="3">
        <v>3.42</v>
      </c>
      <c r="DD2" s="3">
        <v>3.0</v>
      </c>
      <c r="DE2" s="3">
        <v>3.0</v>
      </c>
      <c r="DF2" s="3">
        <v>3.8</v>
      </c>
      <c r="DG2" s="3">
        <v>3.8</v>
      </c>
      <c r="DH2" s="3">
        <v>3.4</v>
      </c>
      <c r="DI2" s="3">
        <v>3.7</v>
      </c>
      <c r="DJ2" s="3">
        <v>2.9</v>
      </c>
      <c r="DK2" s="3">
        <v>3.9</v>
      </c>
      <c r="DL2" s="3">
        <v>3.6</v>
      </c>
      <c r="DM2" s="3">
        <v>2.8</v>
      </c>
      <c r="DN2" s="3">
        <v>3.3</v>
      </c>
      <c r="DO2" s="3">
        <v>3.4</v>
      </c>
      <c r="DP2" s="3">
        <v>3.77</v>
      </c>
      <c r="DQ2" s="3">
        <v>3.63</v>
      </c>
      <c r="DR2" s="3">
        <v>3.2</v>
      </c>
      <c r="DS2" s="3">
        <v>3.5</v>
      </c>
      <c r="DT2" s="3">
        <v>3.0</v>
      </c>
      <c r="DU2" s="3">
        <v>3.882</v>
      </c>
      <c r="DV2" s="3">
        <v>3.0</v>
      </c>
      <c r="DW2" s="3">
        <v>3.9</v>
      </c>
    </row>
    <row r="3" hidden="1">
      <c r="A3" s="3" t="s">
        <v>3</v>
      </c>
      <c r="B3" s="4" t="s">
        <v>4</v>
      </c>
      <c r="C3" s="4">
        <v>2.0</v>
      </c>
      <c r="D3" s="4">
        <v>1.0</v>
      </c>
      <c r="E3" s="4">
        <v>1.0</v>
      </c>
      <c r="F3" s="4">
        <v>1.0</v>
      </c>
      <c r="G3" s="4">
        <v>1.0</v>
      </c>
      <c r="H3" s="4">
        <v>1.0</v>
      </c>
      <c r="I3" s="4">
        <v>2.0</v>
      </c>
      <c r="J3" s="4">
        <v>1.0</v>
      </c>
      <c r="K3" s="4">
        <v>1.0</v>
      </c>
      <c r="L3" s="4">
        <v>1.0</v>
      </c>
      <c r="M3" s="4">
        <v>1.0</v>
      </c>
      <c r="N3" s="4">
        <v>1.0</v>
      </c>
      <c r="O3" s="4">
        <v>2.0</v>
      </c>
      <c r="P3" s="4">
        <v>1.0</v>
      </c>
      <c r="Q3" s="4">
        <v>2.0</v>
      </c>
      <c r="R3" s="4">
        <v>2.0</v>
      </c>
      <c r="S3" s="4">
        <v>1.0</v>
      </c>
      <c r="T3" s="4">
        <v>2.0</v>
      </c>
      <c r="U3" s="4">
        <v>1.0</v>
      </c>
      <c r="V3" s="4">
        <v>2.0</v>
      </c>
      <c r="W3" s="4">
        <v>2.0</v>
      </c>
      <c r="X3" s="4">
        <v>2.0</v>
      </c>
      <c r="Y3" s="4">
        <v>2.0</v>
      </c>
      <c r="Z3" s="4">
        <v>2.0</v>
      </c>
      <c r="AA3" s="4">
        <v>1.0</v>
      </c>
      <c r="AB3" s="4">
        <v>1.0</v>
      </c>
      <c r="AC3" s="4">
        <v>2.0</v>
      </c>
      <c r="AD3" s="4">
        <v>2.0</v>
      </c>
      <c r="AE3" s="4">
        <v>2.0</v>
      </c>
      <c r="AF3" s="4">
        <v>2.0</v>
      </c>
      <c r="AG3" s="4">
        <v>1.0</v>
      </c>
      <c r="AH3" s="4">
        <v>2.0</v>
      </c>
      <c r="AI3" s="4">
        <v>2.0</v>
      </c>
      <c r="AJ3" s="4">
        <v>1.0</v>
      </c>
      <c r="AK3" s="4">
        <v>1.0</v>
      </c>
      <c r="AL3" s="4">
        <v>1.0</v>
      </c>
      <c r="AM3" s="4">
        <v>1.0</v>
      </c>
      <c r="AN3" s="4">
        <v>1.0</v>
      </c>
      <c r="AO3" s="4">
        <v>1.0</v>
      </c>
      <c r="AP3" s="4">
        <v>2.0</v>
      </c>
      <c r="AQ3" s="4">
        <v>2.0</v>
      </c>
      <c r="AR3" s="4">
        <v>1.0</v>
      </c>
      <c r="AS3" s="4">
        <v>1.0</v>
      </c>
      <c r="AT3" s="4">
        <v>1.0</v>
      </c>
      <c r="AU3" s="4">
        <v>1.0</v>
      </c>
      <c r="AV3" s="4">
        <v>1.0</v>
      </c>
      <c r="AW3" s="4">
        <v>2.0</v>
      </c>
      <c r="AX3" s="4">
        <v>2.0</v>
      </c>
      <c r="AY3" s="4">
        <v>2.0</v>
      </c>
      <c r="AZ3" s="4">
        <v>2.0</v>
      </c>
      <c r="BA3" s="4">
        <v>2.0</v>
      </c>
      <c r="BB3" s="4">
        <v>2.0</v>
      </c>
      <c r="BC3" s="4">
        <v>2.0</v>
      </c>
      <c r="BD3" s="4">
        <v>2.0</v>
      </c>
      <c r="BE3" s="4">
        <v>2.0</v>
      </c>
      <c r="BF3" s="4">
        <v>1.0</v>
      </c>
      <c r="BG3" s="4">
        <v>2.0</v>
      </c>
      <c r="BH3" s="4">
        <v>1.0</v>
      </c>
      <c r="BI3" s="4">
        <v>1.0</v>
      </c>
      <c r="BJ3" s="4">
        <v>1.0</v>
      </c>
      <c r="BK3" s="4">
        <v>1.0</v>
      </c>
      <c r="BL3" s="4">
        <v>1.0</v>
      </c>
      <c r="BM3" s="4">
        <v>2.0</v>
      </c>
      <c r="BN3" s="4">
        <v>1.0</v>
      </c>
      <c r="BO3" s="4">
        <v>1.0</v>
      </c>
      <c r="BP3" s="4">
        <v>1.0</v>
      </c>
      <c r="BQ3" s="4">
        <v>1.0</v>
      </c>
      <c r="BR3" s="4">
        <v>1.0</v>
      </c>
      <c r="BS3" s="4">
        <v>1.0</v>
      </c>
      <c r="BT3" s="4">
        <v>1.0</v>
      </c>
      <c r="BU3" s="4">
        <v>1.0</v>
      </c>
      <c r="BV3" s="4">
        <v>1.0</v>
      </c>
      <c r="BW3" s="4">
        <v>2.0</v>
      </c>
      <c r="BX3" s="4">
        <v>2.0</v>
      </c>
      <c r="BY3" s="4">
        <v>2.0</v>
      </c>
      <c r="BZ3" s="4">
        <v>1.0</v>
      </c>
      <c r="CA3" s="4">
        <v>1.0</v>
      </c>
      <c r="CB3" s="4">
        <v>2.0</v>
      </c>
      <c r="CC3" s="4">
        <v>1.0</v>
      </c>
      <c r="CD3" s="4">
        <v>2.0</v>
      </c>
      <c r="CE3" s="4">
        <v>1.0</v>
      </c>
      <c r="CF3" s="4">
        <v>1.0</v>
      </c>
      <c r="CG3" s="4">
        <v>1.0</v>
      </c>
      <c r="CH3" s="4">
        <v>1.0</v>
      </c>
      <c r="CI3" s="4">
        <v>1.0</v>
      </c>
      <c r="CJ3" s="4">
        <v>1.0</v>
      </c>
      <c r="CK3" s="4">
        <v>1.0</v>
      </c>
      <c r="CL3" s="4">
        <v>2.0</v>
      </c>
      <c r="CM3" s="4">
        <v>2.0</v>
      </c>
      <c r="CN3" s="4">
        <v>1.0</v>
      </c>
      <c r="CO3" s="4">
        <v>2.0</v>
      </c>
      <c r="CP3" s="4">
        <v>1.0</v>
      </c>
      <c r="CQ3" s="4">
        <v>2.0</v>
      </c>
      <c r="CR3" s="4">
        <v>2.0</v>
      </c>
      <c r="CS3" s="4">
        <v>2.0</v>
      </c>
      <c r="CT3" s="4">
        <v>2.0</v>
      </c>
      <c r="CU3" s="4">
        <v>2.0</v>
      </c>
      <c r="CV3" s="4">
        <v>1.0</v>
      </c>
      <c r="CW3" s="4">
        <v>2.0</v>
      </c>
      <c r="CX3" s="4">
        <v>1.0</v>
      </c>
      <c r="CY3" s="4">
        <v>1.0</v>
      </c>
      <c r="CZ3" s="4">
        <v>1.0</v>
      </c>
      <c r="DA3" s="4">
        <v>1.0</v>
      </c>
      <c r="DB3" s="4">
        <v>1.0</v>
      </c>
      <c r="DC3" s="4">
        <v>1.0</v>
      </c>
      <c r="DD3" s="4">
        <v>1.0</v>
      </c>
      <c r="DE3" s="4">
        <v>1.0</v>
      </c>
      <c r="DF3" s="4">
        <v>1.0</v>
      </c>
      <c r="DG3" s="4">
        <v>1.0</v>
      </c>
      <c r="DH3" s="4">
        <v>1.0</v>
      </c>
      <c r="DI3" s="4">
        <v>1.0</v>
      </c>
      <c r="DJ3" s="4">
        <v>2.0</v>
      </c>
      <c r="DK3" s="4">
        <v>1.0</v>
      </c>
      <c r="DL3" s="4">
        <v>1.0</v>
      </c>
      <c r="DM3" s="4">
        <v>2.0</v>
      </c>
      <c r="DN3" s="4">
        <v>2.0</v>
      </c>
      <c r="DO3" s="4">
        <v>1.0</v>
      </c>
      <c r="DP3" s="4">
        <v>1.0</v>
      </c>
      <c r="DQ3" s="4">
        <v>1.0</v>
      </c>
      <c r="DR3" s="4">
        <v>2.0</v>
      </c>
      <c r="DS3" s="4">
        <v>1.0</v>
      </c>
      <c r="DT3" s="4">
        <v>1.0</v>
      </c>
      <c r="DU3" s="4">
        <v>1.0</v>
      </c>
      <c r="DV3" s="4">
        <v>2.0</v>
      </c>
      <c r="DW3" s="4">
        <v>1.0</v>
      </c>
    </row>
    <row r="4">
      <c r="A4" s="3" t="s">
        <v>6</v>
      </c>
      <c r="B4" s="4" t="s">
        <v>5</v>
      </c>
      <c r="C4" s="4">
        <v>1.0</v>
      </c>
      <c r="D4" s="4">
        <v>1.0</v>
      </c>
      <c r="E4" s="4">
        <v>1.0</v>
      </c>
      <c r="F4" s="4">
        <v>1.0</v>
      </c>
      <c r="G4" s="4">
        <v>1.0</v>
      </c>
      <c r="H4" s="4">
        <v>1.0</v>
      </c>
      <c r="I4" s="4">
        <v>1.0</v>
      </c>
      <c r="J4" s="4">
        <v>1.0</v>
      </c>
      <c r="K4" s="4">
        <v>1.0</v>
      </c>
      <c r="L4" s="4">
        <v>1.0</v>
      </c>
      <c r="M4" s="4">
        <v>1.0</v>
      </c>
      <c r="N4" s="4">
        <v>1.0</v>
      </c>
      <c r="O4" s="4">
        <v>1.0</v>
      </c>
      <c r="P4" s="4">
        <v>1.0</v>
      </c>
      <c r="Q4" s="4">
        <v>1.0</v>
      </c>
      <c r="R4" s="4">
        <v>2.0</v>
      </c>
      <c r="S4" s="4">
        <v>1.0</v>
      </c>
      <c r="T4" s="4">
        <v>1.0</v>
      </c>
      <c r="U4" s="4">
        <v>1.0</v>
      </c>
      <c r="V4" s="4">
        <v>1.0</v>
      </c>
      <c r="W4" s="4">
        <v>1.0</v>
      </c>
      <c r="X4" s="4">
        <v>1.0</v>
      </c>
      <c r="Y4" s="4">
        <v>1.0</v>
      </c>
      <c r="Z4" s="4">
        <v>2.0</v>
      </c>
      <c r="AA4" s="4">
        <v>1.0</v>
      </c>
      <c r="AB4" s="4">
        <v>2.0</v>
      </c>
      <c r="AC4" s="4">
        <v>1.0</v>
      </c>
      <c r="AD4" s="4">
        <v>1.0</v>
      </c>
      <c r="AE4" s="4">
        <v>1.0</v>
      </c>
      <c r="AF4" s="4">
        <v>1.0</v>
      </c>
      <c r="AG4" s="4">
        <v>1.0</v>
      </c>
      <c r="AH4" s="4">
        <v>1.0</v>
      </c>
      <c r="AI4" s="4">
        <v>1.0</v>
      </c>
      <c r="AJ4" s="4">
        <v>1.0</v>
      </c>
      <c r="AK4" s="4">
        <v>1.0</v>
      </c>
      <c r="AL4" s="4">
        <v>1.0</v>
      </c>
      <c r="AM4" s="4">
        <v>1.0</v>
      </c>
      <c r="AN4" s="4">
        <v>1.0</v>
      </c>
      <c r="AO4" s="4">
        <v>1.0</v>
      </c>
      <c r="AP4" s="4">
        <v>1.0</v>
      </c>
      <c r="AQ4" s="4">
        <v>1.0</v>
      </c>
      <c r="AR4" s="4">
        <v>1.0</v>
      </c>
      <c r="AS4" s="4">
        <v>1.0</v>
      </c>
      <c r="AT4" s="4">
        <v>1.0</v>
      </c>
      <c r="AU4" s="4">
        <v>1.0</v>
      </c>
      <c r="AV4" s="4">
        <v>1.0</v>
      </c>
      <c r="AW4" s="4">
        <v>1.0</v>
      </c>
      <c r="AX4" s="4">
        <v>1.0</v>
      </c>
      <c r="AY4" s="4">
        <v>2.0</v>
      </c>
      <c r="AZ4" s="4">
        <v>1.0</v>
      </c>
      <c r="BA4" s="4">
        <v>1.0</v>
      </c>
      <c r="BB4" s="4">
        <v>1.0</v>
      </c>
      <c r="BC4" s="4">
        <v>1.0</v>
      </c>
      <c r="BD4" s="4">
        <v>1.0</v>
      </c>
      <c r="BE4" s="4">
        <v>1.0</v>
      </c>
      <c r="BF4" s="4">
        <v>2.0</v>
      </c>
      <c r="BG4" s="4">
        <v>1.0</v>
      </c>
      <c r="BH4" s="4">
        <v>1.0</v>
      </c>
      <c r="BI4" s="4">
        <v>1.0</v>
      </c>
      <c r="BJ4" s="4">
        <v>1.0</v>
      </c>
      <c r="BK4" s="4">
        <v>1.0</v>
      </c>
      <c r="BL4" s="4">
        <v>1.0</v>
      </c>
      <c r="BM4" s="4">
        <v>1.0</v>
      </c>
      <c r="BN4" s="4">
        <v>1.0</v>
      </c>
      <c r="BO4" s="4">
        <v>1.0</v>
      </c>
      <c r="BP4" s="4">
        <v>1.0</v>
      </c>
      <c r="BQ4" s="4">
        <v>1.0</v>
      </c>
      <c r="BR4" s="4">
        <v>1.0</v>
      </c>
      <c r="BS4" s="4">
        <v>1.0</v>
      </c>
      <c r="BT4" s="4">
        <v>2.0</v>
      </c>
      <c r="BU4" s="4">
        <v>1.0</v>
      </c>
      <c r="BV4" s="4">
        <v>1.0</v>
      </c>
      <c r="BW4" s="4">
        <v>2.0</v>
      </c>
      <c r="BX4" s="4">
        <v>1.0</v>
      </c>
      <c r="BY4" s="4">
        <v>2.0</v>
      </c>
      <c r="BZ4" s="4">
        <v>1.0</v>
      </c>
      <c r="CA4" s="4">
        <v>2.0</v>
      </c>
      <c r="CB4" s="4">
        <v>2.0</v>
      </c>
      <c r="CC4" s="4">
        <v>1.0</v>
      </c>
      <c r="CD4" s="4">
        <v>1.0</v>
      </c>
      <c r="CE4" s="4">
        <v>1.0</v>
      </c>
      <c r="CF4" s="4">
        <v>2.0</v>
      </c>
      <c r="CG4" s="4">
        <v>1.0</v>
      </c>
      <c r="CH4" s="4">
        <v>1.0</v>
      </c>
      <c r="CI4" s="4">
        <v>1.0</v>
      </c>
      <c r="CJ4" s="4">
        <v>1.0</v>
      </c>
      <c r="CK4" s="4">
        <v>1.0</v>
      </c>
      <c r="CL4" s="4">
        <v>1.0</v>
      </c>
      <c r="CM4" s="4">
        <v>2.0</v>
      </c>
      <c r="CN4" s="4">
        <v>1.0</v>
      </c>
      <c r="CO4" s="4">
        <v>1.0</v>
      </c>
      <c r="CP4" s="4">
        <v>2.0</v>
      </c>
      <c r="CQ4" s="4">
        <v>2.0</v>
      </c>
      <c r="CR4" s="4">
        <v>1.0</v>
      </c>
      <c r="CS4" s="4">
        <v>1.0</v>
      </c>
      <c r="CT4" s="4">
        <v>1.0</v>
      </c>
      <c r="CU4" s="4">
        <v>1.0</v>
      </c>
      <c r="CV4" s="4">
        <v>1.0</v>
      </c>
      <c r="CW4" s="4">
        <v>1.0</v>
      </c>
      <c r="CX4" s="4">
        <v>1.0</v>
      </c>
      <c r="CY4" s="4">
        <v>1.0</v>
      </c>
      <c r="CZ4" s="4">
        <v>1.0</v>
      </c>
      <c r="DA4" s="4">
        <v>1.0</v>
      </c>
      <c r="DB4" s="4">
        <v>1.0</v>
      </c>
      <c r="DC4" s="4">
        <v>1.0</v>
      </c>
      <c r="DD4" s="4">
        <v>1.0</v>
      </c>
      <c r="DE4" s="4">
        <v>1.0</v>
      </c>
      <c r="DF4" s="4">
        <v>1.0</v>
      </c>
      <c r="DG4" s="4">
        <v>1.0</v>
      </c>
      <c r="DH4" s="4">
        <v>1.0</v>
      </c>
      <c r="DI4" s="4">
        <v>1.0</v>
      </c>
      <c r="DJ4" s="4">
        <v>1.0</v>
      </c>
      <c r="DK4" s="4">
        <v>1.0</v>
      </c>
      <c r="DL4" s="4">
        <v>1.0</v>
      </c>
      <c r="DM4" s="4">
        <v>1.0</v>
      </c>
      <c r="DN4" s="4">
        <v>1.0</v>
      </c>
      <c r="DO4" s="4">
        <v>1.0</v>
      </c>
      <c r="DP4" s="4">
        <v>1.0</v>
      </c>
      <c r="DQ4" s="4">
        <v>1.0</v>
      </c>
      <c r="DR4" s="4">
        <v>1.0</v>
      </c>
      <c r="DS4" s="4">
        <v>1.0</v>
      </c>
      <c r="DT4" s="4">
        <v>1.0</v>
      </c>
      <c r="DU4" s="4">
        <v>1.0</v>
      </c>
      <c r="DV4" s="4">
        <v>1.0</v>
      </c>
      <c r="DW4" s="4">
        <v>1.0</v>
      </c>
    </row>
    <row r="5" hidden="1">
      <c r="A5" s="3" t="s">
        <v>8</v>
      </c>
      <c r="B5" s="4" t="s">
        <v>7</v>
      </c>
      <c r="C5" s="4">
        <v>430.0</v>
      </c>
      <c r="D5" s="4">
        <v>610.0</v>
      </c>
      <c r="E5" s="4">
        <v>720.0</v>
      </c>
      <c r="F5" s="4">
        <v>430.0</v>
      </c>
      <c r="G5" s="4">
        <v>720.0</v>
      </c>
      <c r="H5" s="4">
        <v>610.0</v>
      </c>
      <c r="I5" s="4">
        <v>610.0</v>
      </c>
      <c r="J5" s="4">
        <v>720.0</v>
      </c>
      <c r="K5" s="4">
        <v>430.0</v>
      </c>
      <c r="L5" s="4">
        <v>430.0</v>
      </c>
      <c r="M5" s="4">
        <v>610.0</v>
      </c>
      <c r="N5" s="4">
        <v>720.0</v>
      </c>
      <c r="O5" s="4">
        <v>430.0</v>
      </c>
      <c r="P5" s="4">
        <v>610.0</v>
      </c>
      <c r="Q5" s="4">
        <v>610.0</v>
      </c>
      <c r="R5" s="4">
        <v>430.0</v>
      </c>
      <c r="S5" s="4">
        <v>265.0</v>
      </c>
      <c r="T5" s="4">
        <v>430.0</v>
      </c>
      <c r="U5" s="4">
        <v>720.0</v>
      </c>
      <c r="V5" s="4">
        <v>430.0</v>
      </c>
      <c r="W5" s="4">
        <v>610.0</v>
      </c>
      <c r="X5" s="4">
        <v>610.0</v>
      </c>
      <c r="Y5" s="4">
        <v>610.0</v>
      </c>
      <c r="Z5" s="4">
        <v>610.0</v>
      </c>
      <c r="AA5" s="4">
        <v>720.0</v>
      </c>
      <c r="AB5" s="4">
        <v>720.0</v>
      </c>
      <c r="AC5" s="4">
        <v>610.0</v>
      </c>
      <c r="AD5" s="4">
        <v>610.0</v>
      </c>
      <c r="AE5" s="4">
        <v>610.0</v>
      </c>
      <c r="AF5" s="4">
        <v>265.0</v>
      </c>
      <c r="AG5" s="4">
        <v>720.0</v>
      </c>
      <c r="AH5" s="4">
        <v>610.0</v>
      </c>
      <c r="AI5" s="4">
        <v>610.0</v>
      </c>
      <c r="AJ5" s="4">
        <v>720.0</v>
      </c>
      <c r="AK5" s="4">
        <v>610.0</v>
      </c>
      <c r="AL5" s="4">
        <v>610.0</v>
      </c>
      <c r="AM5" s="4">
        <v>610.0</v>
      </c>
      <c r="AN5" s="4">
        <v>720.0</v>
      </c>
      <c r="AO5" s="4">
        <v>610.0</v>
      </c>
      <c r="AP5" s="4">
        <v>720.0</v>
      </c>
      <c r="AQ5" s="4">
        <v>430.0</v>
      </c>
      <c r="AR5" s="4">
        <v>720.0</v>
      </c>
      <c r="AS5" s="4">
        <v>610.0</v>
      </c>
      <c r="AT5" s="4">
        <v>430.0</v>
      </c>
      <c r="AU5" s="4">
        <v>610.0</v>
      </c>
      <c r="AV5" s="4">
        <v>610.0</v>
      </c>
      <c r="AW5" s="4">
        <v>430.0</v>
      </c>
      <c r="AX5" s="4">
        <v>430.0</v>
      </c>
      <c r="AY5" s="4">
        <v>430.0</v>
      </c>
      <c r="AZ5" s="4">
        <v>430.0</v>
      </c>
      <c r="BA5" s="4">
        <v>720.0</v>
      </c>
      <c r="BB5" s="4">
        <v>610.0</v>
      </c>
      <c r="BC5" s="4">
        <v>610.0</v>
      </c>
      <c r="BD5" s="4">
        <v>610.0</v>
      </c>
      <c r="BE5" s="4">
        <v>610.0</v>
      </c>
      <c r="BF5" s="4">
        <v>610.0</v>
      </c>
      <c r="BG5" s="4">
        <v>720.0</v>
      </c>
      <c r="BH5" s="4">
        <v>610.0</v>
      </c>
      <c r="BI5" s="4">
        <v>610.0</v>
      </c>
      <c r="BJ5" s="4">
        <v>610.0</v>
      </c>
      <c r="BK5" s="4">
        <v>610.0</v>
      </c>
      <c r="BL5" s="4">
        <v>610.0</v>
      </c>
      <c r="BM5" s="4">
        <v>610.0</v>
      </c>
      <c r="BN5" s="4">
        <v>610.0</v>
      </c>
      <c r="BO5" s="4">
        <v>610.0</v>
      </c>
      <c r="BP5" s="4">
        <v>610.0</v>
      </c>
      <c r="BQ5" s="4">
        <v>720.0</v>
      </c>
      <c r="BR5" s="4">
        <v>610.0</v>
      </c>
      <c r="BS5" s="4">
        <v>430.0</v>
      </c>
      <c r="BT5" s="4">
        <v>720.0</v>
      </c>
      <c r="BU5" s="4">
        <v>610.0</v>
      </c>
      <c r="BV5" s="4">
        <v>720.0</v>
      </c>
      <c r="BW5" s="4">
        <v>610.0</v>
      </c>
      <c r="BX5" s="4">
        <v>720.0</v>
      </c>
      <c r="BY5" s="4">
        <v>265.0</v>
      </c>
      <c r="BZ5" s="4">
        <v>610.0</v>
      </c>
      <c r="CA5" s="4">
        <v>610.0</v>
      </c>
      <c r="CB5" s="4">
        <v>265.0</v>
      </c>
      <c r="CC5" s="4">
        <v>720.0</v>
      </c>
      <c r="CD5" s="4">
        <v>720.0</v>
      </c>
      <c r="CE5" s="4">
        <v>430.0</v>
      </c>
      <c r="CF5" s="4">
        <v>610.0</v>
      </c>
      <c r="CG5" s="4">
        <v>265.0</v>
      </c>
      <c r="CH5" s="4">
        <v>430.0</v>
      </c>
      <c r="CI5" s="4">
        <v>720.0</v>
      </c>
      <c r="CJ5" s="4">
        <v>265.0</v>
      </c>
      <c r="CK5" s="4">
        <v>610.0</v>
      </c>
      <c r="CL5" s="4">
        <v>720.0</v>
      </c>
      <c r="CM5" s="4">
        <v>720.0</v>
      </c>
      <c r="CN5" s="4">
        <v>610.0</v>
      </c>
      <c r="CO5" s="4">
        <v>720.0</v>
      </c>
      <c r="CP5" s="4">
        <v>610.0</v>
      </c>
      <c r="CQ5" s="4">
        <v>720.0</v>
      </c>
      <c r="CR5" s="4">
        <v>720.0</v>
      </c>
      <c r="CS5" s="4">
        <v>610.0</v>
      </c>
      <c r="CT5" s="4">
        <v>265.0</v>
      </c>
      <c r="CU5" s="4">
        <v>430.0</v>
      </c>
      <c r="CV5" s="4">
        <v>720.0</v>
      </c>
      <c r="CW5" s="4">
        <v>720.0</v>
      </c>
      <c r="CX5" s="4">
        <v>430.0</v>
      </c>
      <c r="CY5" s="4">
        <v>610.0</v>
      </c>
      <c r="CZ5" s="4">
        <v>610.0</v>
      </c>
      <c r="DA5" s="4">
        <v>610.0</v>
      </c>
      <c r="DB5" s="4">
        <v>610.0</v>
      </c>
      <c r="DC5" s="4">
        <v>720.0</v>
      </c>
      <c r="DD5" s="4">
        <v>720.0</v>
      </c>
      <c r="DE5" s="4">
        <v>430.0</v>
      </c>
      <c r="DF5" s="4">
        <v>430.0</v>
      </c>
      <c r="DG5" s="4">
        <v>430.0</v>
      </c>
      <c r="DH5" s="4">
        <v>610.0</v>
      </c>
      <c r="DI5" s="4">
        <v>610.0</v>
      </c>
      <c r="DJ5" s="4">
        <v>265.0</v>
      </c>
      <c r="DK5" s="4">
        <v>610.0</v>
      </c>
      <c r="DL5" s="4">
        <v>430.0</v>
      </c>
      <c r="DM5" s="4">
        <v>610.0</v>
      </c>
      <c r="DN5" s="4">
        <v>610.0</v>
      </c>
      <c r="DO5" s="4">
        <v>610.0</v>
      </c>
      <c r="DP5" s="4">
        <v>610.0</v>
      </c>
      <c r="DQ5" s="4">
        <v>430.0</v>
      </c>
      <c r="DR5" s="4">
        <v>610.0</v>
      </c>
      <c r="DS5" s="4">
        <v>610.0</v>
      </c>
      <c r="DT5" s="4">
        <v>265.0</v>
      </c>
      <c r="DU5" s="4">
        <v>720.0</v>
      </c>
      <c r="DV5" s="4">
        <v>720.0</v>
      </c>
      <c r="DW5" s="4">
        <v>430.0</v>
      </c>
    </row>
    <row r="6" hidden="1">
      <c r="A6" s="3" t="s">
        <v>10</v>
      </c>
      <c r="B6" s="4" t="s">
        <v>9</v>
      </c>
      <c r="C6" s="4">
        <v>2.0</v>
      </c>
      <c r="D6" s="4">
        <v>3.0</v>
      </c>
      <c r="E6" s="4">
        <v>4.0</v>
      </c>
      <c r="F6" s="4">
        <v>3.0</v>
      </c>
      <c r="G6" s="4">
        <v>2.0</v>
      </c>
      <c r="H6" s="4">
        <v>3.0</v>
      </c>
      <c r="I6" s="4">
        <v>3.0</v>
      </c>
      <c r="J6" s="4">
        <v>3.0</v>
      </c>
      <c r="K6" s="4">
        <v>2.0</v>
      </c>
      <c r="L6" s="4">
        <v>3.0</v>
      </c>
      <c r="M6" s="4">
        <v>3.0</v>
      </c>
      <c r="N6" s="4">
        <v>4.0</v>
      </c>
      <c r="O6" s="4">
        <v>3.0</v>
      </c>
      <c r="P6" s="4">
        <v>3.0</v>
      </c>
      <c r="Q6" s="4">
        <v>3.0</v>
      </c>
      <c r="R6" s="4">
        <v>2.0</v>
      </c>
      <c r="S6" s="4">
        <v>3.0</v>
      </c>
      <c r="T6" s="4">
        <v>3.0</v>
      </c>
      <c r="U6" s="4">
        <v>3.0</v>
      </c>
      <c r="V6" s="4">
        <v>2.0</v>
      </c>
      <c r="W6" s="4">
        <v>3.0</v>
      </c>
      <c r="X6" s="4">
        <v>3.0</v>
      </c>
      <c r="Y6" s="4">
        <v>3.0</v>
      </c>
      <c r="Z6" s="4">
        <v>3.0</v>
      </c>
      <c r="AA6" s="4">
        <v>2.0</v>
      </c>
      <c r="AB6" s="4">
        <v>3.0</v>
      </c>
      <c r="AC6" s="4">
        <v>2.0</v>
      </c>
      <c r="AD6" s="4">
        <v>4.0</v>
      </c>
      <c r="AE6" s="4">
        <v>2.0</v>
      </c>
      <c r="AF6" s="4">
        <v>2.0</v>
      </c>
      <c r="AG6" s="4">
        <v>3.0</v>
      </c>
      <c r="AH6" s="4">
        <v>3.0</v>
      </c>
      <c r="AI6" s="4">
        <v>3.0</v>
      </c>
      <c r="AJ6" s="4">
        <v>3.0</v>
      </c>
      <c r="AK6" s="4">
        <v>3.0</v>
      </c>
      <c r="AL6" s="4">
        <v>2.0</v>
      </c>
      <c r="AM6" s="4">
        <v>3.0</v>
      </c>
      <c r="AN6" s="4">
        <v>4.0</v>
      </c>
      <c r="AO6" s="4">
        <v>3.0</v>
      </c>
      <c r="AP6" s="4">
        <v>2.0</v>
      </c>
      <c r="AQ6" s="4">
        <v>3.0</v>
      </c>
      <c r="AR6" s="4">
        <v>4.0</v>
      </c>
      <c r="AS6" s="4">
        <v>3.0</v>
      </c>
      <c r="AT6" s="4">
        <v>2.0</v>
      </c>
      <c r="AU6" s="4">
        <v>4.0</v>
      </c>
      <c r="AV6" s="4">
        <v>3.0</v>
      </c>
      <c r="AW6" s="4">
        <v>2.0</v>
      </c>
      <c r="AX6" s="4">
        <v>2.0</v>
      </c>
      <c r="AY6" s="4">
        <v>2.0</v>
      </c>
      <c r="AZ6" s="4">
        <v>3.0</v>
      </c>
      <c r="BA6" s="4">
        <v>3.0</v>
      </c>
      <c r="BB6" s="4">
        <v>4.0</v>
      </c>
      <c r="BC6" s="4">
        <v>4.0</v>
      </c>
      <c r="BD6" s="4">
        <v>2.0</v>
      </c>
      <c r="BE6" s="4">
        <v>3.0</v>
      </c>
      <c r="BF6" s="4">
        <v>2.0</v>
      </c>
      <c r="BG6" s="4">
        <v>4.0</v>
      </c>
      <c r="BH6" s="4">
        <v>4.0</v>
      </c>
      <c r="BI6" s="4">
        <v>3.0</v>
      </c>
      <c r="BJ6" s="4">
        <v>2.0</v>
      </c>
      <c r="BK6" s="4">
        <v>4.0</v>
      </c>
      <c r="BL6" s="4">
        <v>2.0</v>
      </c>
      <c r="BM6" s="4">
        <v>4.0</v>
      </c>
      <c r="BN6" s="4">
        <v>4.0</v>
      </c>
      <c r="BO6" s="4">
        <v>3.0</v>
      </c>
      <c r="BP6" s="4">
        <v>2.0</v>
      </c>
      <c r="BQ6" s="4">
        <v>3.0</v>
      </c>
      <c r="BR6" s="4">
        <v>2.0</v>
      </c>
      <c r="BS6" s="4">
        <v>3.0</v>
      </c>
      <c r="BT6" s="4">
        <v>4.0</v>
      </c>
      <c r="BU6" s="4">
        <v>3.0</v>
      </c>
      <c r="BV6" s="4">
        <v>2.0</v>
      </c>
      <c r="BW6" s="4">
        <v>3.0</v>
      </c>
      <c r="BX6" s="4">
        <v>4.0</v>
      </c>
      <c r="BY6" s="4">
        <v>2.0</v>
      </c>
      <c r="BZ6" s="4">
        <v>3.0</v>
      </c>
      <c r="CA6" s="4">
        <v>3.0</v>
      </c>
      <c r="CB6" s="4">
        <v>2.0</v>
      </c>
      <c r="CC6" s="4">
        <v>3.0</v>
      </c>
      <c r="CD6" s="4">
        <v>3.0</v>
      </c>
      <c r="CE6" s="4">
        <v>2.0</v>
      </c>
      <c r="CF6" s="4">
        <v>3.0</v>
      </c>
      <c r="CG6" s="4">
        <v>2.0</v>
      </c>
      <c r="CH6" s="4">
        <v>3.0</v>
      </c>
      <c r="CI6" s="4">
        <v>3.0</v>
      </c>
      <c r="CJ6" s="4">
        <v>3.0</v>
      </c>
      <c r="CK6" s="4">
        <v>3.0</v>
      </c>
      <c r="CL6" s="4">
        <v>3.0</v>
      </c>
      <c r="CM6" s="4">
        <v>4.0</v>
      </c>
      <c r="CN6" s="4">
        <v>3.0</v>
      </c>
      <c r="CO6" s="4">
        <v>4.0</v>
      </c>
      <c r="CP6" s="4">
        <v>2.0</v>
      </c>
      <c r="CQ6" s="4">
        <v>2.0</v>
      </c>
      <c r="CR6" s="4">
        <v>2.0</v>
      </c>
      <c r="CS6" s="4">
        <v>3.0</v>
      </c>
      <c r="CT6" s="4">
        <v>2.0</v>
      </c>
      <c r="CU6" s="4">
        <v>3.0</v>
      </c>
      <c r="CV6" s="4">
        <v>3.0</v>
      </c>
      <c r="CW6" s="4">
        <v>3.0</v>
      </c>
      <c r="CX6" s="4">
        <v>4.0</v>
      </c>
      <c r="CY6" s="4">
        <v>3.0</v>
      </c>
      <c r="CZ6" s="4">
        <v>2.0</v>
      </c>
      <c r="DA6" s="4">
        <v>4.0</v>
      </c>
      <c r="DB6" s="4">
        <v>3.0</v>
      </c>
      <c r="DC6" s="4">
        <v>3.0</v>
      </c>
      <c r="DD6" s="4">
        <v>3.0</v>
      </c>
      <c r="DE6" s="4">
        <v>3.0</v>
      </c>
      <c r="DF6" s="4">
        <v>3.0</v>
      </c>
      <c r="DG6" s="4">
        <v>2.0</v>
      </c>
      <c r="DH6" s="4">
        <v>3.0</v>
      </c>
      <c r="DI6" s="4">
        <v>3.0</v>
      </c>
      <c r="DJ6" s="4">
        <v>2.0</v>
      </c>
      <c r="DK6" s="4">
        <v>4.0</v>
      </c>
      <c r="DL6" s="4">
        <v>2.0</v>
      </c>
      <c r="DM6" s="4">
        <v>3.0</v>
      </c>
      <c r="DN6" s="4">
        <v>4.0</v>
      </c>
      <c r="DO6" s="4">
        <v>2.0</v>
      </c>
      <c r="DP6" s="4">
        <v>2.0</v>
      </c>
      <c r="DQ6" s="4">
        <v>3.0</v>
      </c>
      <c r="DR6" s="4">
        <v>3.0</v>
      </c>
      <c r="DS6" s="4">
        <v>4.0</v>
      </c>
      <c r="DT6" s="4">
        <v>2.0</v>
      </c>
      <c r="DU6" s="4">
        <v>2.0</v>
      </c>
      <c r="DV6" s="4">
        <v>4.0</v>
      </c>
      <c r="DW6" s="4">
        <v>2.0</v>
      </c>
    </row>
    <row r="7" hidden="1">
      <c r="A7" s="3" t="s">
        <v>8</v>
      </c>
      <c r="B7" s="4" t="s">
        <v>11</v>
      </c>
      <c r="C7" s="4">
        <v>315.0</v>
      </c>
      <c r="D7" s="4">
        <v>420.0</v>
      </c>
      <c r="E7" s="4">
        <v>420.0</v>
      </c>
      <c r="F7" s="4">
        <v>420.0</v>
      </c>
      <c r="G7" s="4">
        <v>420.0</v>
      </c>
      <c r="H7" s="4">
        <v>980.0</v>
      </c>
      <c r="I7" s="4">
        <v>420.0</v>
      </c>
      <c r="J7" s="4">
        <v>420.0</v>
      </c>
      <c r="K7" s="4">
        <v>420.0</v>
      </c>
      <c r="L7" s="4">
        <v>315.0</v>
      </c>
      <c r="M7" s="4">
        <v>980.0</v>
      </c>
      <c r="N7" s="4">
        <v>420.0</v>
      </c>
      <c r="O7" s="4">
        <v>420.0</v>
      </c>
      <c r="P7" s="4">
        <v>420.0</v>
      </c>
      <c r="Q7" s="4">
        <v>420.0</v>
      </c>
      <c r="R7" s="4">
        <v>980.0</v>
      </c>
      <c r="S7" s="4">
        <v>420.0</v>
      </c>
      <c r="T7" s="4">
        <v>980.0</v>
      </c>
      <c r="U7" s="4">
        <v>980.0</v>
      </c>
      <c r="V7" s="4">
        <v>420.0</v>
      </c>
      <c r="W7" s="4">
        <v>980.0</v>
      </c>
      <c r="X7" s="4">
        <v>315.0</v>
      </c>
      <c r="Y7" s="4">
        <v>420.0</v>
      </c>
      <c r="Z7" s="4">
        <v>420.0</v>
      </c>
      <c r="AA7" s="4">
        <v>420.0</v>
      </c>
      <c r="AB7" s="4">
        <v>420.0</v>
      </c>
      <c r="AC7" s="4">
        <v>420.0</v>
      </c>
      <c r="AD7" s="4">
        <v>980.0</v>
      </c>
      <c r="AE7" s="4">
        <v>420.0</v>
      </c>
      <c r="AF7" s="4">
        <v>420.0</v>
      </c>
      <c r="AG7" s="4">
        <v>420.0</v>
      </c>
      <c r="AH7" s="4">
        <v>420.0</v>
      </c>
      <c r="AI7" s="4">
        <v>315.0</v>
      </c>
      <c r="AJ7" s="4">
        <v>420.0</v>
      </c>
      <c r="AK7" s="4">
        <v>420.0</v>
      </c>
      <c r="AL7" s="4">
        <v>420.0</v>
      </c>
      <c r="AM7" s="4">
        <v>420.0</v>
      </c>
      <c r="AN7" s="4">
        <v>420.0</v>
      </c>
      <c r="AO7" s="4">
        <v>980.0</v>
      </c>
      <c r="AP7" s="4">
        <v>980.0</v>
      </c>
      <c r="AQ7" s="4">
        <v>315.0</v>
      </c>
      <c r="AR7" s="4">
        <v>980.0</v>
      </c>
      <c r="AS7" s="4">
        <v>420.0</v>
      </c>
      <c r="AT7" s="4">
        <v>980.0</v>
      </c>
      <c r="AU7" s="4">
        <v>420.0</v>
      </c>
      <c r="AV7" s="4">
        <v>315.0</v>
      </c>
      <c r="AW7" s="4">
        <v>420.0</v>
      </c>
      <c r="AX7" s="4">
        <v>980.0</v>
      </c>
      <c r="AY7" s="4">
        <v>315.0</v>
      </c>
      <c r="AZ7" s="4">
        <v>315.0</v>
      </c>
      <c r="BA7" s="4">
        <v>420.0</v>
      </c>
      <c r="BB7" s="4">
        <v>980.0</v>
      </c>
      <c r="BC7" s="4">
        <v>420.0</v>
      </c>
      <c r="BD7" s="4">
        <v>980.0</v>
      </c>
      <c r="BE7" s="4">
        <v>420.0</v>
      </c>
      <c r="BF7" s="4">
        <v>315.0</v>
      </c>
      <c r="BG7" s="4">
        <v>315.0</v>
      </c>
      <c r="BH7" s="4">
        <v>980.0</v>
      </c>
      <c r="BI7" s="4">
        <v>420.0</v>
      </c>
      <c r="BJ7" s="4">
        <v>420.0</v>
      </c>
      <c r="BK7" s="4">
        <v>420.0</v>
      </c>
      <c r="BL7" s="4">
        <v>980.0</v>
      </c>
      <c r="BM7" s="4">
        <v>980.0</v>
      </c>
      <c r="BN7" s="4">
        <v>980.0</v>
      </c>
      <c r="BO7" s="4">
        <v>420.0</v>
      </c>
      <c r="BP7" s="4">
        <v>315.0</v>
      </c>
      <c r="BQ7" s="4">
        <v>420.0</v>
      </c>
      <c r="BR7" s="4">
        <v>420.0</v>
      </c>
      <c r="BS7" s="4">
        <v>315.0</v>
      </c>
      <c r="BT7" s="4">
        <v>420.0</v>
      </c>
      <c r="BU7" s="4">
        <v>980.0</v>
      </c>
      <c r="BV7" s="4">
        <v>420.0</v>
      </c>
      <c r="BW7" s="4">
        <v>980.0</v>
      </c>
      <c r="BX7" s="4">
        <v>420.0</v>
      </c>
      <c r="BY7" s="4">
        <v>420.0</v>
      </c>
      <c r="BZ7" s="4">
        <v>420.0</v>
      </c>
      <c r="CA7" s="4">
        <v>420.0</v>
      </c>
      <c r="CB7" s="4">
        <v>420.0</v>
      </c>
      <c r="CC7" s="4">
        <v>420.0</v>
      </c>
      <c r="CD7" s="4">
        <v>420.0</v>
      </c>
      <c r="CE7" s="4">
        <v>420.0</v>
      </c>
      <c r="CF7" s="4">
        <v>420.0</v>
      </c>
      <c r="CG7" s="4">
        <v>315.0</v>
      </c>
      <c r="CH7" s="4">
        <v>420.0</v>
      </c>
      <c r="CI7" s="4">
        <v>420.0</v>
      </c>
      <c r="CJ7" s="4">
        <v>315.0</v>
      </c>
      <c r="CK7" s="4">
        <v>420.0</v>
      </c>
      <c r="CL7" s="4">
        <v>420.0</v>
      </c>
      <c r="CM7" s="4">
        <v>980.0</v>
      </c>
      <c r="CN7" s="4">
        <v>420.0</v>
      </c>
      <c r="CO7" s="4">
        <v>420.0</v>
      </c>
      <c r="CP7" s="4">
        <v>420.0</v>
      </c>
      <c r="CQ7" s="4">
        <v>420.0</v>
      </c>
      <c r="CR7" s="4">
        <v>420.0</v>
      </c>
      <c r="CS7" s="4">
        <v>420.0</v>
      </c>
      <c r="CT7" s="4">
        <v>420.0</v>
      </c>
      <c r="CU7" s="4">
        <v>420.0</v>
      </c>
      <c r="CV7" s="4">
        <v>420.0</v>
      </c>
      <c r="CW7" s="4">
        <v>315.0</v>
      </c>
      <c r="CX7" s="4">
        <v>420.0</v>
      </c>
      <c r="CY7" s="4">
        <v>0.0</v>
      </c>
      <c r="CZ7" s="4">
        <v>420.0</v>
      </c>
      <c r="DA7" s="4">
        <v>420.0</v>
      </c>
      <c r="DB7" s="4">
        <v>420.0</v>
      </c>
      <c r="DC7" s="4">
        <v>420.0</v>
      </c>
      <c r="DD7" s="4">
        <v>420.0</v>
      </c>
      <c r="DE7" s="4">
        <v>315.0</v>
      </c>
      <c r="DF7" s="4">
        <v>420.0</v>
      </c>
      <c r="DG7" s="4">
        <v>420.0</v>
      </c>
      <c r="DH7" s="4">
        <v>420.0</v>
      </c>
      <c r="DI7" s="4">
        <v>315.0</v>
      </c>
      <c r="DJ7" s="4">
        <v>980.0</v>
      </c>
      <c r="DK7" s="4">
        <v>315.0</v>
      </c>
      <c r="DL7" s="4">
        <v>420.0</v>
      </c>
      <c r="DM7" s="4">
        <v>315.0</v>
      </c>
      <c r="DN7" s="4">
        <v>980.0</v>
      </c>
      <c r="DO7" s="4">
        <v>420.0</v>
      </c>
      <c r="DP7" s="4">
        <v>315.0</v>
      </c>
      <c r="DQ7" s="4">
        <v>420.0</v>
      </c>
      <c r="DR7" s="4">
        <v>420.0</v>
      </c>
      <c r="DS7" s="4">
        <v>420.0</v>
      </c>
      <c r="DT7" s="4">
        <v>315.0</v>
      </c>
      <c r="DU7" s="4">
        <v>420.0</v>
      </c>
      <c r="DV7" s="4">
        <v>420.0</v>
      </c>
      <c r="DW7" s="4">
        <v>315.0</v>
      </c>
    </row>
    <row r="8">
      <c r="A8" s="3" t="s">
        <v>6</v>
      </c>
      <c r="B8" s="4" t="s">
        <v>12</v>
      </c>
      <c r="C8" s="4">
        <v>1.0</v>
      </c>
      <c r="D8" s="4">
        <v>2.0</v>
      </c>
      <c r="E8" s="4">
        <v>2.0</v>
      </c>
      <c r="F8" s="4">
        <v>2.0</v>
      </c>
      <c r="G8" s="4">
        <v>2.0</v>
      </c>
      <c r="H8" s="4">
        <v>2.0</v>
      </c>
      <c r="I8" s="4">
        <v>2.0</v>
      </c>
      <c r="J8" s="4">
        <v>1.0</v>
      </c>
      <c r="K8" s="4">
        <v>1.0</v>
      </c>
      <c r="L8" s="4">
        <v>2.0</v>
      </c>
      <c r="M8" s="4">
        <v>2.0</v>
      </c>
      <c r="N8" s="4">
        <v>2.0</v>
      </c>
      <c r="O8" s="4">
        <v>2.0</v>
      </c>
      <c r="P8" s="4">
        <v>2.0</v>
      </c>
      <c r="Q8" s="4">
        <v>2.0</v>
      </c>
      <c r="R8" s="4">
        <v>2.0</v>
      </c>
      <c r="S8" s="4">
        <v>1.0</v>
      </c>
      <c r="T8" s="4">
        <v>2.0</v>
      </c>
      <c r="U8" s="4">
        <v>1.0</v>
      </c>
      <c r="V8" s="4">
        <v>2.0</v>
      </c>
      <c r="W8" s="4">
        <v>2.0</v>
      </c>
      <c r="X8" s="4">
        <v>1.0</v>
      </c>
      <c r="Y8" s="4">
        <v>1.0</v>
      </c>
      <c r="Z8" s="4">
        <v>2.0</v>
      </c>
      <c r="AA8" s="4">
        <v>2.0</v>
      </c>
      <c r="AB8" s="4">
        <v>2.0</v>
      </c>
      <c r="AC8" s="4">
        <v>1.0</v>
      </c>
      <c r="AD8" s="4">
        <v>2.0</v>
      </c>
      <c r="AE8" s="4">
        <v>2.0</v>
      </c>
      <c r="AF8" s="4">
        <v>2.0</v>
      </c>
      <c r="AG8" s="4">
        <v>2.0</v>
      </c>
      <c r="AH8" s="4">
        <v>2.0</v>
      </c>
      <c r="AI8" s="4">
        <v>2.0</v>
      </c>
      <c r="AJ8" s="4">
        <v>1.0</v>
      </c>
      <c r="AK8" s="4">
        <v>2.0</v>
      </c>
      <c r="AL8" s="4">
        <v>2.0</v>
      </c>
      <c r="AM8" s="4">
        <v>2.0</v>
      </c>
      <c r="AN8" s="4">
        <v>2.0</v>
      </c>
      <c r="AO8" s="4">
        <v>2.0</v>
      </c>
      <c r="AP8" s="4">
        <v>2.0</v>
      </c>
      <c r="AQ8" s="4">
        <v>1.0</v>
      </c>
      <c r="AR8" s="4">
        <v>2.0</v>
      </c>
      <c r="AS8" s="4">
        <v>2.0</v>
      </c>
      <c r="AT8" s="4">
        <v>1.0</v>
      </c>
      <c r="AU8" s="4">
        <v>2.0</v>
      </c>
      <c r="AV8" s="4">
        <v>2.0</v>
      </c>
      <c r="AW8" s="4">
        <v>1.0</v>
      </c>
      <c r="AX8" s="4">
        <v>2.0</v>
      </c>
      <c r="AY8" s="4">
        <v>1.0</v>
      </c>
      <c r="AZ8" s="4">
        <v>2.0</v>
      </c>
      <c r="BA8" s="4">
        <v>2.0</v>
      </c>
      <c r="BB8" s="4">
        <v>1.0</v>
      </c>
      <c r="BC8" s="4">
        <v>2.0</v>
      </c>
      <c r="BD8" s="4">
        <v>2.0</v>
      </c>
      <c r="BE8" s="4">
        <v>2.0</v>
      </c>
      <c r="BF8" s="4">
        <v>2.0</v>
      </c>
      <c r="BG8" s="4">
        <v>2.0</v>
      </c>
      <c r="BH8" s="4">
        <v>2.0</v>
      </c>
      <c r="BI8" s="4">
        <v>2.0</v>
      </c>
      <c r="BJ8" s="4">
        <v>2.0</v>
      </c>
      <c r="BK8" s="4">
        <v>2.0</v>
      </c>
      <c r="BL8" s="4">
        <v>2.0</v>
      </c>
      <c r="BM8" s="4">
        <v>2.0</v>
      </c>
      <c r="BN8" s="4">
        <v>2.0</v>
      </c>
      <c r="BO8" s="4">
        <v>1.0</v>
      </c>
      <c r="BP8" s="4">
        <v>2.0</v>
      </c>
      <c r="BQ8" s="4">
        <v>1.0</v>
      </c>
      <c r="BR8" s="4">
        <v>1.0</v>
      </c>
      <c r="BS8" s="4">
        <v>1.0</v>
      </c>
      <c r="BT8" s="4">
        <v>2.0</v>
      </c>
      <c r="BU8" s="4">
        <v>2.0</v>
      </c>
      <c r="BV8" s="4">
        <v>2.0</v>
      </c>
      <c r="BW8" s="4">
        <v>2.0</v>
      </c>
      <c r="BX8" s="4">
        <v>2.0</v>
      </c>
      <c r="BY8" s="4">
        <v>1.0</v>
      </c>
      <c r="BZ8" s="4">
        <v>2.0</v>
      </c>
      <c r="CA8" s="4">
        <v>1.0</v>
      </c>
      <c r="CB8" s="4">
        <v>1.0</v>
      </c>
      <c r="CC8" s="4">
        <v>2.0</v>
      </c>
      <c r="CD8" s="4">
        <v>2.0</v>
      </c>
      <c r="CE8" s="4">
        <v>2.0</v>
      </c>
      <c r="CF8" s="4">
        <v>1.0</v>
      </c>
      <c r="CG8" s="4">
        <v>2.0</v>
      </c>
      <c r="CH8" s="4">
        <v>2.0</v>
      </c>
      <c r="CI8" s="4">
        <v>2.0</v>
      </c>
      <c r="CJ8" s="4">
        <v>2.0</v>
      </c>
      <c r="CK8" s="4">
        <v>2.0</v>
      </c>
      <c r="CL8" s="4">
        <v>1.0</v>
      </c>
      <c r="CM8" s="4">
        <v>2.0</v>
      </c>
      <c r="CN8" s="4">
        <v>2.0</v>
      </c>
      <c r="CO8" s="4">
        <v>2.0</v>
      </c>
      <c r="CP8" s="4">
        <v>2.0</v>
      </c>
      <c r="CQ8" s="4">
        <v>2.0</v>
      </c>
      <c r="CR8" s="4">
        <v>2.0</v>
      </c>
      <c r="CS8" s="4">
        <v>2.0</v>
      </c>
      <c r="CT8" s="4">
        <v>2.0</v>
      </c>
      <c r="CU8" s="4">
        <v>2.0</v>
      </c>
      <c r="CV8" s="4">
        <v>2.0</v>
      </c>
      <c r="CW8" s="4">
        <v>1.0</v>
      </c>
      <c r="CX8" s="4">
        <v>1.0</v>
      </c>
      <c r="CY8" s="4">
        <v>2.0</v>
      </c>
      <c r="CZ8" s="4">
        <v>2.0</v>
      </c>
      <c r="DA8" s="4">
        <v>2.0</v>
      </c>
      <c r="DB8" s="4">
        <v>2.0</v>
      </c>
      <c r="DC8" s="4">
        <v>2.0</v>
      </c>
      <c r="DD8" s="4">
        <v>2.0</v>
      </c>
      <c r="DE8" s="4">
        <v>2.0</v>
      </c>
      <c r="DF8" s="4">
        <v>1.0</v>
      </c>
      <c r="DG8" s="4">
        <v>2.0</v>
      </c>
      <c r="DH8" s="4">
        <v>2.0</v>
      </c>
      <c r="DI8" s="4">
        <v>1.0</v>
      </c>
      <c r="DJ8" s="4">
        <v>2.0</v>
      </c>
      <c r="DK8" s="4">
        <v>2.0</v>
      </c>
      <c r="DL8" s="4">
        <v>1.0</v>
      </c>
      <c r="DM8" s="4">
        <v>2.0</v>
      </c>
      <c r="DN8" s="4">
        <v>2.0</v>
      </c>
      <c r="DO8" s="4">
        <v>2.0</v>
      </c>
      <c r="DP8" s="4">
        <v>2.0</v>
      </c>
      <c r="DQ8" s="4">
        <v>1.0</v>
      </c>
      <c r="DR8" s="4">
        <v>2.0</v>
      </c>
      <c r="DS8" s="4">
        <v>2.0</v>
      </c>
      <c r="DT8" s="4">
        <v>2.0</v>
      </c>
      <c r="DU8" s="4">
        <v>1.0</v>
      </c>
      <c r="DV8" s="4">
        <v>1.0</v>
      </c>
      <c r="DW8" s="4">
        <v>2.0</v>
      </c>
    </row>
    <row r="9" hidden="1">
      <c r="A9" s="3" t="s">
        <v>14</v>
      </c>
      <c r="B9" s="5" t="s">
        <v>13</v>
      </c>
      <c r="C9" s="5" t="s">
        <v>72</v>
      </c>
      <c r="D9" s="5" t="s">
        <v>85</v>
      </c>
      <c r="E9" s="5" t="s">
        <v>97</v>
      </c>
      <c r="F9" s="5" t="s">
        <v>107</v>
      </c>
      <c r="G9" s="5" t="s">
        <v>119</v>
      </c>
      <c r="H9" s="5" t="s">
        <v>130</v>
      </c>
      <c r="I9" s="5" t="s">
        <v>142</v>
      </c>
      <c r="J9" s="5" t="s">
        <v>154</v>
      </c>
      <c r="K9" s="5" t="s">
        <v>164</v>
      </c>
      <c r="L9" s="5" t="s">
        <v>174</v>
      </c>
      <c r="M9" s="5" t="s">
        <v>185</v>
      </c>
      <c r="N9" s="5" t="s">
        <v>195</v>
      </c>
      <c r="O9" s="5" t="s">
        <v>206</v>
      </c>
      <c r="P9" s="5" t="s">
        <v>218</v>
      </c>
      <c r="Q9" s="5" t="s">
        <v>228</v>
      </c>
      <c r="R9" s="5" t="s">
        <v>239</v>
      </c>
      <c r="S9" s="5" t="s">
        <v>248</v>
      </c>
      <c r="T9" s="5" t="s">
        <v>259</v>
      </c>
      <c r="U9" s="5" t="s">
        <v>270</v>
      </c>
      <c r="V9" s="5" t="s">
        <v>281</v>
      </c>
      <c r="W9" s="5" t="s">
        <v>291</v>
      </c>
      <c r="X9" s="5" t="s">
        <v>302</v>
      </c>
      <c r="Y9" s="5" t="s">
        <v>314</v>
      </c>
      <c r="Z9" s="5" t="s">
        <v>324</v>
      </c>
      <c r="AA9" s="5" t="s">
        <v>336</v>
      </c>
      <c r="AB9" s="5" t="s">
        <v>345</v>
      </c>
      <c r="AC9" s="5" t="s">
        <v>356</v>
      </c>
      <c r="AD9" s="5" t="s">
        <v>366</v>
      </c>
      <c r="AE9" s="5" t="s">
        <v>375</v>
      </c>
      <c r="AF9" s="5" t="s">
        <v>386</v>
      </c>
      <c r="AG9" s="5" t="s">
        <v>397</v>
      </c>
      <c r="AH9" s="5" t="s">
        <v>406</v>
      </c>
      <c r="AI9" s="5" t="s">
        <v>415</v>
      </c>
      <c r="AJ9" s="5" t="s">
        <v>425</v>
      </c>
      <c r="AK9" s="5" t="s">
        <v>434</v>
      </c>
      <c r="AL9" s="5" t="s">
        <v>445</v>
      </c>
      <c r="AM9" s="5" t="s">
        <v>455</v>
      </c>
      <c r="AN9" s="5" t="s">
        <v>465</v>
      </c>
      <c r="AO9" s="5" t="s">
        <v>472</v>
      </c>
      <c r="AP9" s="5" t="s">
        <v>481</v>
      </c>
      <c r="AQ9" s="5" t="s">
        <v>491</v>
      </c>
      <c r="AR9" s="5" t="s">
        <v>502</v>
      </c>
      <c r="AS9" s="5" t="s">
        <v>512</v>
      </c>
      <c r="AT9" s="5" t="s">
        <v>522</v>
      </c>
      <c r="AU9" s="5" t="s">
        <v>533</v>
      </c>
      <c r="AV9" s="5" t="s">
        <v>544</v>
      </c>
      <c r="AW9" s="5" t="s">
        <v>554</v>
      </c>
      <c r="AX9" s="5" t="s">
        <v>564</v>
      </c>
      <c r="AY9" s="5" t="s">
        <v>574</v>
      </c>
      <c r="AZ9" s="5" t="s">
        <v>583</v>
      </c>
      <c r="BA9" s="5" t="s">
        <v>593</v>
      </c>
      <c r="BB9" s="5" t="s">
        <v>601</v>
      </c>
      <c r="BC9" s="5" t="s">
        <v>610</v>
      </c>
      <c r="BD9" s="5" t="s">
        <v>618</v>
      </c>
      <c r="BE9" s="5" t="s">
        <v>629</v>
      </c>
      <c r="BF9" s="5" t="s">
        <v>637</v>
      </c>
      <c r="BG9" s="5" t="s">
        <v>647</v>
      </c>
      <c r="BH9" s="5" t="s">
        <v>656</v>
      </c>
      <c r="BI9" s="5" t="s">
        <v>667</v>
      </c>
      <c r="BJ9" s="5" t="s">
        <v>676</v>
      </c>
      <c r="BK9" s="5" t="s">
        <v>686</v>
      </c>
      <c r="BL9" s="5" t="s">
        <v>697</v>
      </c>
      <c r="BM9" s="5" t="s">
        <v>707</v>
      </c>
      <c r="BN9" s="5" t="s">
        <v>716</v>
      </c>
      <c r="BO9" s="5" t="s">
        <v>726</v>
      </c>
      <c r="BP9" s="5" t="s">
        <v>681</v>
      </c>
      <c r="BQ9" s="5" t="s">
        <v>744</v>
      </c>
      <c r="BR9" s="5" t="s">
        <v>751</v>
      </c>
      <c r="BS9" s="5" t="s">
        <v>762</v>
      </c>
      <c r="BT9" s="5" t="s">
        <v>771</v>
      </c>
      <c r="BU9" s="5" t="s">
        <v>780</v>
      </c>
      <c r="BV9" s="5" t="s">
        <v>791</v>
      </c>
      <c r="BW9" s="5" t="s">
        <v>800</v>
      </c>
      <c r="BX9" s="5" t="s">
        <v>810</v>
      </c>
      <c r="BY9" s="5" t="s">
        <v>74</v>
      </c>
      <c r="BZ9" s="5" t="s">
        <v>821</v>
      </c>
      <c r="CA9" s="5" t="s">
        <v>832</v>
      </c>
      <c r="CB9" s="5" t="s">
        <v>843</v>
      </c>
      <c r="CC9" s="5" t="s">
        <v>852</v>
      </c>
      <c r="CD9" s="5" t="s">
        <v>861</v>
      </c>
      <c r="CE9" s="5" t="s">
        <v>870</v>
      </c>
      <c r="CF9" s="5" t="s">
        <v>879</v>
      </c>
      <c r="CG9" s="5" t="s">
        <v>887</v>
      </c>
      <c r="CH9" s="5" t="s">
        <v>896</v>
      </c>
      <c r="CI9" s="5" t="s">
        <v>908</v>
      </c>
      <c r="CJ9" s="5" t="s">
        <v>920</v>
      </c>
      <c r="CK9" s="5" t="s">
        <v>928</v>
      </c>
      <c r="CL9" s="5" t="s">
        <v>939</v>
      </c>
      <c r="CM9" s="5" t="s">
        <v>948</v>
      </c>
      <c r="CN9" s="5" t="s">
        <v>957</v>
      </c>
      <c r="CO9" s="5" t="s">
        <v>968</v>
      </c>
      <c r="CP9" s="5" t="s">
        <v>977</v>
      </c>
      <c r="CQ9" s="5" t="s">
        <v>984</v>
      </c>
      <c r="CR9" s="5" t="s">
        <v>995</v>
      </c>
      <c r="CS9" s="5" t="s">
        <v>1004</v>
      </c>
      <c r="CT9" s="5" t="s">
        <v>1015</v>
      </c>
      <c r="CU9" s="5" t="s">
        <v>1024</v>
      </c>
      <c r="CV9" s="5" t="s">
        <v>1033</v>
      </c>
      <c r="CW9" s="5" t="s">
        <v>1041</v>
      </c>
      <c r="CX9" s="5" t="s">
        <v>1049</v>
      </c>
      <c r="CY9" s="5" t="s">
        <v>1058</v>
      </c>
      <c r="CZ9" s="5" t="s">
        <v>1069</v>
      </c>
      <c r="DA9" s="5" t="s">
        <v>1078</v>
      </c>
      <c r="DB9" s="5" t="s">
        <v>1085</v>
      </c>
      <c r="DC9" s="5" t="s">
        <v>1096</v>
      </c>
      <c r="DD9" s="5" t="s">
        <v>1106</v>
      </c>
      <c r="DE9" s="5" t="s">
        <v>1116</v>
      </c>
      <c r="DF9" s="5" t="s">
        <v>1126</v>
      </c>
      <c r="DG9" s="5" t="s">
        <v>1138</v>
      </c>
      <c r="DH9" s="5" t="s">
        <v>1146</v>
      </c>
      <c r="DI9" s="5" t="s">
        <v>1155</v>
      </c>
      <c r="DJ9" s="5" t="s">
        <v>1162</v>
      </c>
      <c r="DK9" s="5" t="s">
        <v>1168</v>
      </c>
      <c r="DL9" s="5" t="s">
        <v>1177</v>
      </c>
      <c r="DM9" s="5" t="s">
        <v>1184</v>
      </c>
      <c r="DN9" s="5" t="s">
        <v>1196</v>
      </c>
      <c r="DO9" s="5" t="s">
        <v>1206</v>
      </c>
      <c r="DP9" s="5" t="s">
        <v>1216</v>
      </c>
      <c r="DQ9" s="5" t="s">
        <v>1228</v>
      </c>
      <c r="DR9" s="5" t="s">
        <v>1237</v>
      </c>
      <c r="DS9" s="5" t="s">
        <v>1246</v>
      </c>
      <c r="DT9" s="5" t="s">
        <v>1253</v>
      </c>
      <c r="DU9" s="5" t="s">
        <v>1264</v>
      </c>
      <c r="DV9" s="5" t="s">
        <v>1273</v>
      </c>
      <c r="DW9" s="5" t="s">
        <v>1282</v>
      </c>
    </row>
    <row r="10" hidden="1">
      <c r="A10" s="3" t="s">
        <v>14</v>
      </c>
      <c r="B10" s="5" t="s">
        <v>15</v>
      </c>
      <c r="C10" s="5" t="s">
        <v>73</v>
      </c>
      <c r="D10" s="5" t="s">
        <v>86</v>
      </c>
      <c r="E10" s="5" t="s">
        <v>98</v>
      </c>
      <c r="F10" s="5" t="s">
        <v>108</v>
      </c>
      <c r="G10" s="5" t="s">
        <v>120</v>
      </c>
      <c r="H10" s="5" t="s">
        <v>131</v>
      </c>
      <c r="I10" s="5" t="s">
        <v>143</v>
      </c>
      <c r="J10" s="5" t="s">
        <v>155</v>
      </c>
      <c r="K10" s="5" t="s">
        <v>108</v>
      </c>
      <c r="L10" s="5" t="s">
        <v>175</v>
      </c>
      <c r="M10" s="5" t="s">
        <v>108</v>
      </c>
      <c r="N10" s="5" t="s">
        <v>196</v>
      </c>
      <c r="O10" s="5" t="s">
        <v>207</v>
      </c>
      <c r="P10" s="5" t="s">
        <v>219</v>
      </c>
      <c r="Q10" s="5" t="s">
        <v>229</v>
      </c>
      <c r="R10" s="5" t="s">
        <v>108</v>
      </c>
      <c r="S10" s="5" t="s">
        <v>249</v>
      </c>
      <c r="T10" s="5" t="s">
        <v>260</v>
      </c>
      <c r="U10" s="5" t="s">
        <v>271</v>
      </c>
      <c r="V10" s="5" t="s">
        <v>282</v>
      </c>
      <c r="W10" s="5" t="s">
        <v>292</v>
      </c>
      <c r="X10" s="5" t="s">
        <v>303</v>
      </c>
      <c r="Y10" s="5" t="s">
        <v>315</v>
      </c>
      <c r="Z10" s="5" t="s">
        <v>325</v>
      </c>
      <c r="AA10" s="5" t="s">
        <v>337</v>
      </c>
      <c r="AB10" s="5" t="s">
        <v>108</v>
      </c>
      <c r="AC10" s="5" t="s">
        <v>357</v>
      </c>
      <c r="AD10" s="5" t="s">
        <v>108</v>
      </c>
      <c r="AE10" s="5" t="s">
        <v>376</v>
      </c>
      <c r="AF10" s="5" t="s">
        <v>387</v>
      </c>
      <c r="AG10" s="5" t="s">
        <v>398</v>
      </c>
      <c r="AH10" s="5" t="s">
        <v>407</v>
      </c>
      <c r="AI10" s="5" t="s">
        <v>416</v>
      </c>
      <c r="AJ10" s="5" t="s">
        <v>426</v>
      </c>
      <c r="AK10" s="5" t="s">
        <v>435</v>
      </c>
      <c r="AL10" s="5" t="s">
        <v>446</v>
      </c>
      <c r="AM10" s="5" t="s">
        <v>108</v>
      </c>
      <c r="AN10" s="5" t="s">
        <v>249</v>
      </c>
      <c r="AO10" s="5" t="s">
        <v>473</v>
      </c>
      <c r="AP10" s="5" t="s">
        <v>482</v>
      </c>
      <c r="AQ10" s="5" t="s">
        <v>492</v>
      </c>
      <c r="AR10" s="5" t="s">
        <v>503</v>
      </c>
      <c r="AS10" s="5" t="s">
        <v>513</v>
      </c>
      <c r="AT10" s="5" t="s">
        <v>523</v>
      </c>
      <c r="AU10" s="5" t="s">
        <v>534</v>
      </c>
      <c r="AV10" s="5" t="s">
        <v>545</v>
      </c>
      <c r="AW10" s="5" t="s">
        <v>555</v>
      </c>
      <c r="AX10" s="5" t="s">
        <v>565</v>
      </c>
      <c r="AY10" s="5" t="s">
        <v>575</v>
      </c>
      <c r="AZ10" s="5" t="s">
        <v>584</v>
      </c>
      <c r="BA10" s="5" t="s">
        <v>143</v>
      </c>
      <c r="BB10" s="5" t="s">
        <v>602</v>
      </c>
      <c r="BC10" s="5" t="s">
        <v>611</v>
      </c>
      <c r="BD10" s="5" t="s">
        <v>619</v>
      </c>
      <c r="BE10" s="5" t="s">
        <v>630</v>
      </c>
      <c r="BF10" s="5" t="s">
        <v>638</v>
      </c>
      <c r="BG10" s="5" t="s">
        <v>648</v>
      </c>
      <c r="BH10" s="5" t="s">
        <v>657</v>
      </c>
      <c r="BI10" s="5" t="s">
        <v>668</v>
      </c>
      <c r="BJ10" s="5" t="s">
        <v>677</v>
      </c>
      <c r="BK10" s="5" t="s">
        <v>687</v>
      </c>
      <c r="BL10" s="5" t="s">
        <v>698</v>
      </c>
      <c r="BM10" s="5" t="s">
        <v>619</v>
      </c>
      <c r="BN10" s="5" t="s">
        <v>717</v>
      </c>
      <c r="BO10" s="5" t="s">
        <v>727</v>
      </c>
      <c r="BP10" s="5" t="s">
        <v>108</v>
      </c>
      <c r="BQ10" s="5" t="s">
        <v>717</v>
      </c>
      <c r="BR10" s="5" t="s">
        <v>108</v>
      </c>
      <c r="BS10" s="5" t="s">
        <v>763</v>
      </c>
      <c r="BT10" s="5" t="s">
        <v>772</v>
      </c>
      <c r="BU10" s="5" t="s">
        <v>781</v>
      </c>
      <c r="BV10" s="5" t="s">
        <v>792</v>
      </c>
      <c r="BW10" s="5" t="s">
        <v>801</v>
      </c>
      <c r="BX10" s="5" t="s">
        <v>473</v>
      </c>
      <c r="BY10" s="5" t="s">
        <v>74</v>
      </c>
      <c r="BZ10" s="5" t="s">
        <v>822</v>
      </c>
      <c r="CA10" s="5" t="s">
        <v>833</v>
      </c>
      <c r="CB10" s="5" t="s">
        <v>844</v>
      </c>
      <c r="CC10" s="5" t="s">
        <v>143</v>
      </c>
      <c r="CD10" s="5" t="s">
        <v>108</v>
      </c>
      <c r="CE10" s="5" t="s">
        <v>871</v>
      </c>
      <c r="CF10" s="5" t="s">
        <v>619</v>
      </c>
      <c r="CG10" s="5" t="s">
        <v>108</v>
      </c>
      <c r="CH10" s="5" t="s">
        <v>897</v>
      </c>
      <c r="CI10" s="5" t="s">
        <v>909</v>
      </c>
      <c r="CJ10" s="5" t="s">
        <v>921</v>
      </c>
      <c r="CK10" s="5" t="s">
        <v>619</v>
      </c>
      <c r="CL10" s="5" t="s">
        <v>940</v>
      </c>
      <c r="CM10" s="5" t="s">
        <v>72</v>
      </c>
      <c r="CN10" s="5" t="s">
        <v>958</v>
      </c>
      <c r="CO10" s="5" t="s">
        <v>108</v>
      </c>
      <c r="CP10" s="5" t="s">
        <v>833</v>
      </c>
      <c r="CQ10" s="5" t="s">
        <v>985</v>
      </c>
      <c r="CR10" s="5" t="s">
        <v>619</v>
      </c>
      <c r="CS10" s="5" t="s">
        <v>1005</v>
      </c>
      <c r="CT10" s="5" t="s">
        <v>1016</v>
      </c>
      <c r="CU10" s="5" t="s">
        <v>1025</v>
      </c>
      <c r="CV10" s="5" t="s">
        <v>1034</v>
      </c>
      <c r="CW10" s="5" t="s">
        <v>1042</v>
      </c>
      <c r="CX10" s="5" t="s">
        <v>1050</v>
      </c>
      <c r="CY10" s="5" t="s">
        <v>1059</v>
      </c>
      <c r="CZ10" s="5" t="s">
        <v>1070</v>
      </c>
      <c r="DA10" s="5" t="s">
        <v>1079</v>
      </c>
      <c r="DB10" s="5" t="s">
        <v>1086</v>
      </c>
      <c r="DC10" s="5" t="s">
        <v>1097</v>
      </c>
      <c r="DD10" s="5" t="s">
        <v>1107</v>
      </c>
      <c r="DE10" s="5" t="s">
        <v>1117</v>
      </c>
      <c r="DF10" s="5" t="s">
        <v>1127</v>
      </c>
      <c r="DG10" s="5" t="s">
        <v>985</v>
      </c>
      <c r="DH10" s="5" t="s">
        <v>1147</v>
      </c>
      <c r="DI10" s="5" t="s">
        <v>1156</v>
      </c>
      <c r="DJ10" s="5" t="s">
        <v>108</v>
      </c>
      <c r="DK10" s="5" t="s">
        <v>1169</v>
      </c>
      <c r="DL10" s="5" t="s">
        <v>1178</v>
      </c>
      <c r="DM10" s="5" t="s">
        <v>1185</v>
      </c>
      <c r="DN10" s="5" t="s">
        <v>1197</v>
      </c>
      <c r="DO10" s="5" t="s">
        <v>1207</v>
      </c>
      <c r="DP10" s="5" t="s">
        <v>1217</v>
      </c>
      <c r="DQ10" s="5" t="s">
        <v>325</v>
      </c>
      <c r="DR10" s="5" t="s">
        <v>1238</v>
      </c>
      <c r="DS10" s="5" t="s">
        <v>1178</v>
      </c>
      <c r="DT10" s="5" t="s">
        <v>1254</v>
      </c>
      <c r="DU10" s="5" t="s">
        <v>717</v>
      </c>
      <c r="DV10" s="5" t="s">
        <v>1274</v>
      </c>
      <c r="DW10" s="5" t="s">
        <v>1283</v>
      </c>
    </row>
    <row r="11" hidden="1">
      <c r="A11" s="3" t="s">
        <v>17</v>
      </c>
      <c r="B11" s="4" t="s">
        <v>16</v>
      </c>
      <c r="C11" s="4">
        <v>9.0</v>
      </c>
      <c r="D11" s="4">
        <v>1.0</v>
      </c>
      <c r="E11" s="4">
        <v>1.0</v>
      </c>
      <c r="F11" s="4">
        <v>2.0</v>
      </c>
      <c r="G11" s="4">
        <v>1.0</v>
      </c>
      <c r="H11" s="4">
        <v>4.0</v>
      </c>
      <c r="I11" s="4">
        <v>1.0</v>
      </c>
      <c r="J11" s="4">
        <v>1.0</v>
      </c>
      <c r="K11" s="4">
        <v>2.0</v>
      </c>
      <c r="L11" s="4">
        <v>1.0</v>
      </c>
      <c r="M11" s="4">
        <v>2.0</v>
      </c>
      <c r="N11" s="4">
        <v>3.0</v>
      </c>
      <c r="O11" s="4">
        <v>3.0</v>
      </c>
      <c r="P11" s="4">
        <v>1.0</v>
      </c>
      <c r="Q11" s="4">
        <v>2.0</v>
      </c>
      <c r="R11" s="4">
        <v>2.0</v>
      </c>
      <c r="S11" s="4">
        <v>1.0</v>
      </c>
      <c r="T11" s="4">
        <v>2.0</v>
      </c>
      <c r="U11" s="4">
        <v>3.0</v>
      </c>
      <c r="V11" s="4">
        <v>2.0</v>
      </c>
      <c r="W11" s="4">
        <v>7.0</v>
      </c>
      <c r="X11" s="4">
        <v>2.0</v>
      </c>
      <c r="Y11" s="4">
        <v>3.0</v>
      </c>
      <c r="Z11" s="4">
        <v>1.0</v>
      </c>
      <c r="AA11" s="4">
        <v>6.0</v>
      </c>
      <c r="AB11" s="4">
        <v>2.0</v>
      </c>
      <c r="AC11" s="4">
        <v>2.0</v>
      </c>
      <c r="AD11" s="4">
        <v>2.0</v>
      </c>
      <c r="AE11" s="4">
        <v>2.0</v>
      </c>
      <c r="AF11" s="4">
        <v>2.0</v>
      </c>
      <c r="AG11" s="4">
        <v>1.0</v>
      </c>
      <c r="AH11" s="4">
        <v>1.0</v>
      </c>
      <c r="AI11" s="4">
        <v>4.0</v>
      </c>
      <c r="AJ11" s="4">
        <v>2.0</v>
      </c>
      <c r="AK11" s="4">
        <v>2.0</v>
      </c>
      <c r="AL11" s="4">
        <v>2.0</v>
      </c>
      <c r="AM11" s="4">
        <v>2.0</v>
      </c>
      <c r="AN11" s="4">
        <v>1.0</v>
      </c>
      <c r="AO11" s="4">
        <v>2.0</v>
      </c>
      <c r="AP11" s="4">
        <v>9.0</v>
      </c>
      <c r="AQ11" s="4">
        <v>3.0</v>
      </c>
      <c r="AR11" s="4">
        <v>5.0</v>
      </c>
      <c r="AS11" s="4">
        <v>2.0</v>
      </c>
      <c r="AT11" s="4">
        <v>3.0</v>
      </c>
      <c r="AU11" s="4">
        <v>1.0</v>
      </c>
      <c r="AV11" s="4">
        <v>4.0</v>
      </c>
      <c r="AW11" s="4">
        <v>3.0</v>
      </c>
      <c r="AX11" s="4">
        <v>2.0</v>
      </c>
      <c r="AY11" s="4">
        <v>1.0</v>
      </c>
      <c r="AZ11" s="4">
        <v>5.0</v>
      </c>
      <c r="BA11" s="4">
        <v>1.0</v>
      </c>
      <c r="BB11" s="4">
        <v>5.0</v>
      </c>
      <c r="BC11" s="4">
        <v>2.0</v>
      </c>
      <c r="BD11" s="4">
        <v>2.0</v>
      </c>
      <c r="BE11" s="4">
        <v>1.0</v>
      </c>
      <c r="BF11" s="4">
        <v>2.0</v>
      </c>
      <c r="BG11" s="4">
        <v>2.0</v>
      </c>
      <c r="BH11" s="4">
        <v>9.0</v>
      </c>
      <c r="BI11" s="4">
        <v>1.0</v>
      </c>
      <c r="BJ11" s="4">
        <v>2.0</v>
      </c>
      <c r="BK11" s="4">
        <v>3.0</v>
      </c>
      <c r="BL11" s="4">
        <v>3.0</v>
      </c>
      <c r="BM11" s="4">
        <v>2.0</v>
      </c>
      <c r="BN11" s="4">
        <v>3.0</v>
      </c>
      <c r="BO11" s="4">
        <v>2.0</v>
      </c>
      <c r="BP11" s="4">
        <v>2.0</v>
      </c>
      <c r="BQ11" s="4">
        <v>3.0</v>
      </c>
      <c r="BR11" s="4">
        <v>2.0</v>
      </c>
      <c r="BS11" s="4">
        <v>1.0</v>
      </c>
      <c r="BT11" s="4">
        <v>2.0</v>
      </c>
      <c r="BU11" s="4">
        <v>2.0</v>
      </c>
      <c r="BV11" s="4">
        <v>2.0</v>
      </c>
      <c r="BW11" s="4">
        <v>2.0</v>
      </c>
      <c r="BX11" s="4">
        <v>2.0</v>
      </c>
      <c r="BY11" s="4">
        <v>9.0</v>
      </c>
      <c r="BZ11" s="4">
        <v>3.0</v>
      </c>
      <c r="CA11" s="4">
        <v>2.0</v>
      </c>
      <c r="CB11" s="4">
        <v>2.0</v>
      </c>
      <c r="CC11" s="4">
        <v>1.0</v>
      </c>
      <c r="CD11" s="4">
        <v>2.0</v>
      </c>
      <c r="CE11" s="4">
        <v>7.0</v>
      </c>
      <c r="CF11" s="4">
        <v>2.0</v>
      </c>
      <c r="CG11" s="4">
        <v>2.0</v>
      </c>
      <c r="CH11" s="4">
        <v>2.0</v>
      </c>
      <c r="CI11" s="4">
        <v>3.0</v>
      </c>
      <c r="CJ11" s="4">
        <v>1.0</v>
      </c>
      <c r="CK11" s="4">
        <v>2.0</v>
      </c>
      <c r="CL11" s="4">
        <v>3.0</v>
      </c>
      <c r="CM11" s="4">
        <v>9.0</v>
      </c>
      <c r="CN11" s="4">
        <v>1.0</v>
      </c>
      <c r="CO11" s="4">
        <v>2.0</v>
      </c>
      <c r="CP11" s="4">
        <v>2.0</v>
      </c>
      <c r="CQ11" s="4">
        <v>1.0</v>
      </c>
      <c r="CR11" s="4">
        <v>2.0</v>
      </c>
      <c r="CS11" s="4">
        <v>5.0</v>
      </c>
      <c r="CT11" s="4">
        <v>2.0</v>
      </c>
      <c r="CU11" s="4">
        <v>7.0</v>
      </c>
      <c r="CV11" s="4">
        <v>2.0</v>
      </c>
      <c r="CW11" s="4">
        <v>3.0</v>
      </c>
      <c r="CX11" s="4">
        <v>3.0</v>
      </c>
      <c r="CY11" s="4">
        <v>3.0</v>
      </c>
      <c r="CZ11" s="4">
        <v>2.0</v>
      </c>
      <c r="DA11" s="4">
        <v>3.0</v>
      </c>
      <c r="DB11" s="4">
        <v>8.0</v>
      </c>
      <c r="DC11" s="4">
        <v>2.0</v>
      </c>
      <c r="DD11" s="4">
        <v>2.0</v>
      </c>
      <c r="DE11" s="4">
        <v>9.0</v>
      </c>
      <c r="DF11" s="4">
        <v>9.0</v>
      </c>
      <c r="DG11" s="4">
        <v>9.0</v>
      </c>
      <c r="DH11" s="4">
        <v>9.0</v>
      </c>
      <c r="DI11" s="4">
        <v>9.0</v>
      </c>
      <c r="DJ11" s="4">
        <v>9.0</v>
      </c>
      <c r="DK11" s="4">
        <v>9.0</v>
      </c>
      <c r="DL11" s="4">
        <v>9.0</v>
      </c>
      <c r="DM11" s="4">
        <v>9.0</v>
      </c>
      <c r="DN11" s="4">
        <v>9.0</v>
      </c>
      <c r="DO11" s="4">
        <v>9.0</v>
      </c>
      <c r="DP11" s="4">
        <v>9.0</v>
      </c>
      <c r="DQ11" s="4">
        <v>9.0</v>
      </c>
      <c r="DR11" s="4">
        <v>9.0</v>
      </c>
      <c r="DS11" s="4">
        <v>9.0</v>
      </c>
      <c r="DT11" s="4">
        <v>9.0</v>
      </c>
      <c r="DU11" s="4">
        <v>9.0</v>
      </c>
      <c r="DV11" s="4">
        <v>9.0</v>
      </c>
      <c r="DW11" s="4">
        <v>9.0</v>
      </c>
    </row>
    <row r="12" hidden="1">
      <c r="A12" s="3" t="s">
        <v>17</v>
      </c>
      <c r="B12" s="4" t="s">
        <v>18</v>
      </c>
      <c r="C12" s="4">
        <v>2.0</v>
      </c>
      <c r="D12" s="4">
        <v>3.0</v>
      </c>
      <c r="E12" s="4">
        <v>1.0</v>
      </c>
      <c r="F12" s="4">
        <v>2.0</v>
      </c>
      <c r="G12" s="4">
        <v>1.0</v>
      </c>
      <c r="H12" s="4">
        <v>3.0</v>
      </c>
      <c r="I12" s="4">
        <v>2.0</v>
      </c>
      <c r="J12" s="4">
        <v>3.0</v>
      </c>
      <c r="K12" s="4">
        <v>3.0</v>
      </c>
      <c r="L12" s="4">
        <v>3.0</v>
      </c>
      <c r="M12" s="4">
        <v>1.0</v>
      </c>
      <c r="N12" s="4">
        <v>3.0</v>
      </c>
      <c r="O12" s="4">
        <v>5.0</v>
      </c>
      <c r="P12" s="4">
        <v>2.0</v>
      </c>
      <c r="Q12" s="4">
        <v>3.0</v>
      </c>
      <c r="R12" s="4">
        <v>4.0</v>
      </c>
      <c r="S12" s="4">
        <v>3.0</v>
      </c>
      <c r="T12" s="4">
        <v>3.0</v>
      </c>
      <c r="U12" s="4">
        <v>3.0</v>
      </c>
      <c r="V12" s="4">
        <v>4.0</v>
      </c>
      <c r="W12" s="4">
        <v>5.0</v>
      </c>
      <c r="X12" s="4">
        <v>3.0</v>
      </c>
      <c r="Y12" s="4">
        <v>5.0</v>
      </c>
      <c r="Z12" s="4">
        <v>4.0</v>
      </c>
      <c r="AA12" s="4">
        <v>1.0</v>
      </c>
      <c r="AB12" s="4">
        <v>3.0</v>
      </c>
      <c r="AC12" s="4">
        <v>3.0</v>
      </c>
      <c r="AD12" s="4">
        <v>4.0</v>
      </c>
      <c r="AE12" s="4">
        <v>2.0</v>
      </c>
      <c r="AF12" s="4">
        <v>3.0</v>
      </c>
      <c r="AG12" s="4">
        <v>3.0</v>
      </c>
      <c r="AH12" s="4">
        <v>2.0</v>
      </c>
      <c r="AI12" s="4">
        <v>5.0</v>
      </c>
      <c r="AJ12" s="4">
        <v>4.0</v>
      </c>
      <c r="AK12" s="4">
        <v>4.0</v>
      </c>
      <c r="AL12" s="4">
        <v>1.0</v>
      </c>
      <c r="AM12" s="4">
        <v>3.0</v>
      </c>
      <c r="AN12" s="4">
        <v>2.0</v>
      </c>
      <c r="AO12" s="4">
        <v>3.0</v>
      </c>
      <c r="AP12" s="4">
        <v>5.0</v>
      </c>
      <c r="AQ12" s="4">
        <v>3.0</v>
      </c>
      <c r="AR12" s="4">
        <v>2.0</v>
      </c>
      <c r="AS12" s="4">
        <v>4.0</v>
      </c>
      <c r="AT12" s="4">
        <v>3.0</v>
      </c>
      <c r="AU12" s="4">
        <v>1.0</v>
      </c>
      <c r="AV12" s="4">
        <v>3.0</v>
      </c>
      <c r="AW12" s="4">
        <v>3.0</v>
      </c>
      <c r="AX12" s="4">
        <v>4.0</v>
      </c>
      <c r="AY12" s="4">
        <v>4.0</v>
      </c>
      <c r="AZ12" s="4">
        <v>3.0</v>
      </c>
      <c r="BA12" s="4">
        <v>5.0</v>
      </c>
      <c r="BB12" s="4">
        <v>3.0</v>
      </c>
      <c r="BC12" s="4">
        <v>1.0</v>
      </c>
      <c r="BD12" s="4">
        <v>4.0</v>
      </c>
      <c r="BE12" s="4">
        <v>1.0</v>
      </c>
      <c r="BF12" s="4">
        <v>3.0</v>
      </c>
      <c r="BG12" s="4">
        <v>3.0</v>
      </c>
      <c r="BH12" s="4">
        <v>2.0</v>
      </c>
      <c r="BI12" s="4">
        <v>1.0</v>
      </c>
      <c r="BJ12" s="4">
        <v>2.0</v>
      </c>
      <c r="BK12" s="4">
        <v>2.0</v>
      </c>
      <c r="BL12" s="4">
        <v>2.0</v>
      </c>
      <c r="BM12" s="4">
        <v>3.0</v>
      </c>
      <c r="BN12" s="4">
        <v>3.0</v>
      </c>
      <c r="BO12" s="4">
        <v>1.0</v>
      </c>
      <c r="BP12" s="4">
        <v>2.0</v>
      </c>
      <c r="BQ12" s="4">
        <v>2.0</v>
      </c>
      <c r="BR12" s="4">
        <v>4.0</v>
      </c>
      <c r="BS12" s="4">
        <v>3.0</v>
      </c>
      <c r="BT12" s="4">
        <v>2.0</v>
      </c>
      <c r="BU12" s="4">
        <v>3.0</v>
      </c>
      <c r="BV12" s="4">
        <v>2.0</v>
      </c>
      <c r="BW12" s="4">
        <v>3.0</v>
      </c>
      <c r="BX12" s="4">
        <v>1.0</v>
      </c>
      <c r="BY12" s="4">
        <v>2.0</v>
      </c>
      <c r="BZ12" s="4">
        <v>3.0</v>
      </c>
      <c r="CA12" s="4">
        <v>2.0</v>
      </c>
      <c r="CB12" s="4">
        <v>2.0</v>
      </c>
      <c r="CC12" s="4">
        <v>2.0</v>
      </c>
      <c r="CD12" s="4">
        <v>5.0</v>
      </c>
      <c r="CE12" s="4">
        <v>3.0</v>
      </c>
      <c r="CF12" s="4">
        <v>3.0</v>
      </c>
      <c r="CG12" s="4"/>
      <c r="CH12" s="4">
        <v>2.0</v>
      </c>
      <c r="CI12" s="4">
        <v>1.0</v>
      </c>
      <c r="CJ12" s="4">
        <v>3.0</v>
      </c>
      <c r="CK12" s="4">
        <v>2.0</v>
      </c>
      <c r="CL12" s="4">
        <v>4.0</v>
      </c>
      <c r="CM12" s="4"/>
      <c r="CN12" s="4">
        <v>3.0</v>
      </c>
      <c r="CO12" s="4">
        <v>4.0</v>
      </c>
      <c r="CP12" s="4">
        <v>2.0</v>
      </c>
      <c r="CQ12" s="4">
        <v>2.0</v>
      </c>
      <c r="CR12" s="4">
        <v>4.0</v>
      </c>
      <c r="CS12" s="4">
        <v>2.0</v>
      </c>
      <c r="CT12" s="4">
        <v>3.0</v>
      </c>
      <c r="CU12" s="4">
        <v>2.0</v>
      </c>
      <c r="CV12" s="4">
        <v>3.0</v>
      </c>
      <c r="CW12" s="4">
        <v>4.0</v>
      </c>
      <c r="CX12" s="4">
        <v>4.0</v>
      </c>
      <c r="CY12" s="4">
        <v>3.0</v>
      </c>
      <c r="CZ12" s="4">
        <v>3.0</v>
      </c>
      <c r="DA12" s="4">
        <v>2.0</v>
      </c>
      <c r="DB12" s="4">
        <v>2.0</v>
      </c>
      <c r="DC12" s="4">
        <v>4.0</v>
      </c>
      <c r="DD12" s="4">
        <v>3.0</v>
      </c>
      <c r="DE12" s="4">
        <v>2.0</v>
      </c>
      <c r="DF12" s="4">
        <v>2.0</v>
      </c>
      <c r="DG12" s="4">
        <v>5.0</v>
      </c>
      <c r="DH12" s="4">
        <v>2.0</v>
      </c>
      <c r="DI12" s="4">
        <v>3.0</v>
      </c>
      <c r="DJ12" s="4">
        <v>2.0</v>
      </c>
      <c r="DK12" s="4">
        <v>1.0</v>
      </c>
      <c r="DL12" s="4">
        <v>2.0</v>
      </c>
      <c r="DM12" s="4">
        <v>3.0</v>
      </c>
      <c r="DN12" s="4">
        <v>4.0</v>
      </c>
      <c r="DO12" s="4">
        <v>3.0</v>
      </c>
      <c r="DP12" s="4">
        <v>3.0</v>
      </c>
      <c r="DQ12" s="4">
        <v>3.0</v>
      </c>
      <c r="DR12" s="4">
        <v>2.0</v>
      </c>
      <c r="DS12" s="4">
        <v>3.0</v>
      </c>
      <c r="DT12" s="4">
        <v>3.0</v>
      </c>
      <c r="DU12" s="4">
        <v>3.0</v>
      </c>
      <c r="DV12" s="4">
        <v>3.0</v>
      </c>
      <c r="DW12" s="4"/>
    </row>
    <row r="13" hidden="1">
      <c r="A13" s="3" t="s">
        <v>10</v>
      </c>
      <c r="B13" s="4" t="s">
        <v>19</v>
      </c>
      <c r="C13" s="4" t="s">
        <v>74</v>
      </c>
      <c r="D13" s="4">
        <v>1.0</v>
      </c>
      <c r="E13" s="4">
        <v>3.0</v>
      </c>
      <c r="F13" s="4">
        <v>2.0</v>
      </c>
      <c r="G13" s="4">
        <v>2.0</v>
      </c>
      <c r="H13" s="4" t="s">
        <v>74</v>
      </c>
      <c r="I13" s="4">
        <v>1.0</v>
      </c>
      <c r="J13" s="4">
        <v>1.0</v>
      </c>
      <c r="K13" s="4">
        <v>1.0</v>
      </c>
      <c r="L13" s="4">
        <v>1.0</v>
      </c>
      <c r="M13" s="4">
        <v>1.0</v>
      </c>
      <c r="N13" s="4">
        <v>1.0</v>
      </c>
      <c r="O13" s="4">
        <v>1.0</v>
      </c>
      <c r="P13" s="4">
        <v>1.0</v>
      </c>
      <c r="Q13" s="4">
        <v>1.0</v>
      </c>
      <c r="R13" s="4">
        <v>1.0</v>
      </c>
      <c r="S13" s="4" t="s">
        <v>74</v>
      </c>
      <c r="T13" s="4">
        <v>1.0</v>
      </c>
      <c r="U13" s="4">
        <v>1.0</v>
      </c>
      <c r="V13" s="4">
        <v>1.0</v>
      </c>
      <c r="W13" s="4">
        <v>1.0</v>
      </c>
      <c r="X13" s="4">
        <v>3.0</v>
      </c>
      <c r="Y13" s="4">
        <v>2.0</v>
      </c>
      <c r="Z13" s="4">
        <v>1.0</v>
      </c>
      <c r="AA13" s="4">
        <v>1.0</v>
      </c>
      <c r="AB13" s="4">
        <v>1.0</v>
      </c>
      <c r="AC13" s="4">
        <v>1.0</v>
      </c>
      <c r="AD13" s="4">
        <v>1.0</v>
      </c>
      <c r="AE13" s="4">
        <v>2.0</v>
      </c>
      <c r="AF13" s="4" t="s">
        <v>74</v>
      </c>
      <c r="AG13" s="4">
        <v>1.0</v>
      </c>
      <c r="AH13" s="4">
        <v>1.0</v>
      </c>
      <c r="AI13" s="4" t="s">
        <v>74</v>
      </c>
      <c r="AJ13" s="4">
        <v>2.0</v>
      </c>
      <c r="AK13" s="4">
        <v>1.0</v>
      </c>
      <c r="AL13" s="4">
        <v>1.0</v>
      </c>
      <c r="AM13" s="4" t="s">
        <v>74</v>
      </c>
      <c r="AN13" s="4">
        <v>6.0</v>
      </c>
      <c r="AO13" s="4">
        <v>1.0</v>
      </c>
      <c r="AP13" s="4">
        <v>1.0</v>
      </c>
      <c r="AQ13" s="4">
        <v>1.0</v>
      </c>
      <c r="AR13" s="4">
        <v>1.0</v>
      </c>
      <c r="AS13" s="4">
        <v>1.0</v>
      </c>
      <c r="AT13" s="4">
        <v>1.0</v>
      </c>
      <c r="AU13" s="4">
        <v>1.0</v>
      </c>
      <c r="AV13" s="4">
        <v>1.0</v>
      </c>
      <c r="AW13" s="4">
        <v>1.0</v>
      </c>
      <c r="AX13" s="4">
        <v>1.0</v>
      </c>
      <c r="AY13" s="4">
        <v>1.0</v>
      </c>
      <c r="AZ13" s="4">
        <v>2.0</v>
      </c>
      <c r="BA13" s="4">
        <v>1.0</v>
      </c>
      <c r="BB13" s="4">
        <v>1.0</v>
      </c>
      <c r="BC13" s="4">
        <v>1.0</v>
      </c>
      <c r="BD13" s="4">
        <v>1.0</v>
      </c>
      <c r="BE13" s="4">
        <v>2.0</v>
      </c>
      <c r="BF13" s="4" t="s">
        <v>74</v>
      </c>
      <c r="BG13" s="4">
        <v>1.0</v>
      </c>
      <c r="BH13" s="4">
        <v>1.0</v>
      </c>
      <c r="BI13" s="4">
        <v>2.0</v>
      </c>
      <c r="BJ13" s="4">
        <v>1.0</v>
      </c>
      <c r="BK13" s="4">
        <v>1.0</v>
      </c>
      <c r="BL13" s="4" t="s">
        <v>74</v>
      </c>
      <c r="BM13" s="4">
        <v>1.0</v>
      </c>
      <c r="BN13" s="4">
        <v>2.0</v>
      </c>
      <c r="BO13" s="4">
        <v>1.0</v>
      </c>
      <c r="BP13" s="4">
        <v>2.0</v>
      </c>
      <c r="BQ13" s="4">
        <v>1.0</v>
      </c>
      <c r="BR13" s="4">
        <v>1.0</v>
      </c>
      <c r="BS13" s="4">
        <v>1.0</v>
      </c>
      <c r="BT13" s="4" t="s">
        <v>74</v>
      </c>
      <c r="BU13" s="4">
        <v>1.0</v>
      </c>
      <c r="BV13" s="4">
        <v>1.0</v>
      </c>
      <c r="BW13" s="4">
        <v>1.0</v>
      </c>
      <c r="BX13" s="4">
        <v>1.0</v>
      </c>
      <c r="BY13" s="4">
        <v>4.0</v>
      </c>
      <c r="BZ13" s="4">
        <v>1.0</v>
      </c>
      <c r="CA13" s="4">
        <v>1.0</v>
      </c>
      <c r="CB13" s="4">
        <v>1.0</v>
      </c>
      <c r="CC13" s="4">
        <v>1.0</v>
      </c>
      <c r="CD13" s="4">
        <v>1.0</v>
      </c>
      <c r="CE13" s="4">
        <v>1.0</v>
      </c>
      <c r="CF13" s="4">
        <v>1.0</v>
      </c>
      <c r="CG13" s="4">
        <v>1.0</v>
      </c>
      <c r="CH13" s="4">
        <v>1.0</v>
      </c>
      <c r="CI13" s="4">
        <v>1.0</v>
      </c>
      <c r="CJ13" s="4">
        <v>1.0</v>
      </c>
      <c r="CK13" s="4">
        <v>1.0</v>
      </c>
      <c r="CL13" s="4">
        <v>1.0</v>
      </c>
      <c r="CM13" s="4">
        <v>1.0</v>
      </c>
      <c r="CN13" s="4" t="s">
        <v>74</v>
      </c>
      <c r="CO13" s="4" t="s">
        <v>74</v>
      </c>
      <c r="CP13" s="4">
        <v>1.0</v>
      </c>
      <c r="CQ13" s="4">
        <v>1.0</v>
      </c>
      <c r="CR13" s="4">
        <v>1.0</v>
      </c>
      <c r="CS13" s="4" t="s">
        <v>74</v>
      </c>
      <c r="CT13" s="4">
        <v>1.0</v>
      </c>
      <c r="CU13" s="4">
        <v>2.0</v>
      </c>
      <c r="CV13" s="4">
        <v>1.0</v>
      </c>
      <c r="CW13" s="4">
        <v>6.0</v>
      </c>
      <c r="CX13" s="4">
        <v>2.0</v>
      </c>
      <c r="CY13" s="4">
        <v>1.0</v>
      </c>
      <c r="CZ13" s="4">
        <v>1.0</v>
      </c>
      <c r="DA13" s="4">
        <v>1.0</v>
      </c>
      <c r="DB13" s="4">
        <v>1.0</v>
      </c>
      <c r="DC13" s="4">
        <v>1.0</v>
      </c>
      <c r="DD13" s="4">
        <v>1.0</v>
      </c>
      <c r="DE13" s="4" t="s">
        <v>74</v>
      </c>
      <c r="DF13" s="4">
        <v>1.0</v>
      </c>
      <c r="DG13" s="4">
        <v>1.0</v>
      </c>
      <c r="DH13" s="4">
        <v>1.0</v>
      </c>
      <c r="DI13" s="4">
        <v>2.0</v>
      </c>
      <c r="DJ13" s="4" t="s">
        <v>74</v>
      </c>
      <c r="DK13" s="4">
        <v>1.0</v>
      </c>
      <c r="DL13" s="4">
        <v>1.0</v>
      </c>
      <c r="DM13" s="4">
        <v>4.0</v>
      </c>
      <c r="DN13" s="4">
        <v>1.0</v>
      </c>
      <c r="DO13" s="4" t="s">
        <v>74</v>
      </c>
      <c r="DP13" s="4">
        <v>4.0</v>
      </c>
      <c r="DQ13" s="4">
        <v>1.0</v>
      </c>
      <c r="DR13" s="4">
        <v>5.0</v>
      </c>
      <c r="DS13" s="4">
        <v>1.0</v>
      </c>
      <c r="DT13" s="4" t="s">
        <v>74</v>
      </c>
      <c r="DU13" s="4" t="s">
        <v>74</v>
      </c>
      <c r="DV13" s="4">
        <v>1.0</v>
      </c>
      <c r="DW13" s="4">
        <v>3.0</v>
      </c>
    </row>
    <row r="14" hidden="1">
      <c r="A14" s="3" t="s">
        <v>14</v>
      </c>
      <c r="B14" s="5" t="s">
        <v>20</v>
      </c>
      <c r="C14" s="5" t="s">
        <v>75</v>
      </c>
      <c r="D14" s="5" t="s">
        <v>87</v>
      </c>
      <c r="E14" s="5" t="s">
        <v>99</v>
      </c>
      <c r="F14" s="5" t="s">
        <v>109</v>
      </c>
      <c r="G14" s="5" t="s">
        <v>121</v>
      </c>
      <c r="H14" s="5" t="s">
        <v>132</v>
      </c>
      <c r="I14" s="5" t="s">
        <v>144</v>
      </c>
      <c r="J14" s="5" t="s">
        <v>156</v>
      </c>
      <c r="K14" s="5" t="s">
        <v>165</v>
      </c>
      <c r="L14" s="5" t="s">
        <v>176</v>
      </c>
      <c r="M14" s="5" t="s">
        <v>186</v>
      </c>
      <c r="N14" s="5" t="s">
        <v>197</v>
      </c>
      <c r="O14" s="5" t="s">
        <v>208</v>
      </c>
      <c r="P14" s="5" t="s">
        <v>220</v>
      </c>
      <c r="Q14" s="5" t="s">
        <v>230</v>
      </c>
      <c r="R14" s="5" t="s">
        <v>240</v>
      </c>
      <c r="S14" s="5" t="s">
        <v>250</v>
      </c>
      <c r="T14" s="5" t="s">
        <v>261</v>
      </c>
      <c r="U14" s="5" t="s">
        <v>272</v>
      </c>
      <c r="V14" s="5" t="s">
        <v>283</v>
      </c>
      <c r="W14" s="5" t="s">
        <v>293</v>
      </c>
      <c r="X14" s="5" t="s">
        <v>304</v>
      </c>
      <c r="Y14" s="5" t="s">
        <v>316</v>
      </c>
      <c r="Z14" s="5" t="s">
        <v>326</v>
      </c>
      <c r="AA14" s="5" t="s">
        <v>338</v>
      </c>
      <c r="AB14" s="5" t="s">
        <v>346</v>
      </c>
      <c r="AC14" s="5" t="s">
        <v>358</v>
      </c>
      <c r="AD14" s="5" t="s">
        <v>367</v>
      </c>
      <c r="AE14" s="5" t="s">
        <v>377</v>
      </c>
      <c r="AF14" s="5" t="s">
        <v>388</v>
      </c>
      <c r="AG14" s="5" t="s">
        <v>399</v>
      </c>
      <c r="AH14" s="5" t="s">
        <v>408</v>
      </c>
      <c r="AI14" s="5" t="s">
        <v>417</v>
      </c>
      <c r="AJ14" s="5" t="s">
        <v>427</v>
      </c>
      <c r="AK14" s="5" t="s">
        <v>436</v>
      </c>
      <c r="AL14" s="5" t="s">
        <v>447</v>
      </c>
      <c r="AM14" s="5" t="s">
        <v>456</v>
      </c>
      <c r="AN14" s="5" t="s">
        <v>466</v>
      </c>
      <c r="AO14" s="5" t="s">
        <v>474</v>
      </c>
      <c r="AP14" s="5" t="s">
        <v>483</v>
      </c>
      <c r="AQ14" s="5" t="s">
        <v>493</v>
      </c>
      <c r="AR14" s="5" t="s">
        <v>504</v>
      </c>
      <c r="AS14" s="5" t="s">
        <v>514</v>
      </c>
      <c r="AT14" s="5" t="s">
        <v>524</v>
      </c>
      <c r="AU14" s="5" t="s">
        <v>535</v>
      </c>
      <c r="AV14" s="5" t="s">
        <v>546</v>
      </c>
      <c r="AW14" s="5" t="s">
        <v>556</v>
      </c>
      <c r="AX14" s="5" t="s">
        <v>566</v>
      </c>
      <c r="AY14" s="5" t="s">
        <v>576</v>
      </c>
      <c r="AZ14" s="5" t="s">
        <v>585</v>
      </c>
      <c r="BA14" s="5" t="s">
        <v>594</v>
      </c>
      <c r="BB14" s="5" t="s">
        <v>603</v>
      </c>
      <c r="BC14" s="5" t="s">
        <v>612</v>
      </c>
      <c r="BD14" s="5" t="s">
        <v>620</v>
      </c>
      <c r="BE14" s="5" t="s">
        <v>631</v>
      </c>
      <c r="BF14" s="5" t="s">
        <v>639</v>
      </c>
      <c r="BG14" s="5" t="s">
        <v>649</v>
      </c>
      <c r="BH14" s="5" t="s">
        <v>658</v>
      </c>
      <c r="BI14" s="5" t="s">
        <v>669</v>
      </c>
      <c r="BJ14" s="5" t="s">
        <v>678</v>
      </c>
      <c r="BK14" s="5" t="s">
        <v>688</v>
      </c>
      <c r="BL14" s="5" t="s">
        <v>699</v>
      </c>
      <c r="BM14" s="5" t="s">
        <v>708</v>
      </c>
      <c r="BN14" s="5" t="s">
        <v>718</v>
      </c>
      <c r="BO14" s="5" t="s">
        <v>728</v>
      </c>
      <c r="BP14" s="5" t="s">
        <v>737</v>
      </c>
      <c r="BQ14" s="5" t="s">
        <v>745</v>
      </c>
      <c r="BR14" s="5" t="s">
        <v>752</v>
      </c>
      <c r="BS14" s="5" t="s">
        <v>764</v>
      </c>
      <c r="BT14" s="5" t="s">
        <v>773</v>
      </c>
      <c r="BU14" s="5" t="s">
        <v>782</v>
      </c>
      <c r="BV14" s="5" t="s">
        <v>793</v>
      </c>
      <c r="BW14" s="5" t="s">
        <v>802</v>
      </c>
      <c r="BX14" s="5" t="s">
        <v>811</v>
      </c>
      <c r="BY14" s="5" t="s">
        <v>74</v>
      </c>
      <c r="BZ14" s="5" t="s">
        <v>823</v>
      </c>
      <c r="CA14" s="5" t="s">
        <v>834</v>
      </c>
      <c r="CB14" s="5" t="s">
        <v>845</v>
      </c>
      <c r="CC14" s="5" t="s">
        <v>853</v>
      </c>
      <c r="CD14" s="5" t="s">
        <v>862</v>
      </c>
      <c r="CE14" s="5" t="s">
        <v>872</v>
      </c>
      <c r="CF14" s="5" t="s">
        <v>880</v>
      </c>
      <c r="CG14" s="5" t="s">
        <v>888</v>
      </c>
      <c r="CH14" s="5" t="s">
        <v>898</v>
      </c>
      <c r="CI14" s="5" t="s">
        <v>910</v>
      </c>
      <c r="CJ14" s="5" t="s">
        <v>922</v>
      </c>
      <c r="CK14" s="5" t="s">
        <v>929</v>
      </c>
      <c r="CL14" s="5" t="s">
        <v>941</v>
      </c>
      <c r="CM14" s="5" t="s">
        <v>949</v>
      </c>
      <c r="CN14" s="5" t="s">
        <v>959</v>
      </c>
      <c r="CO14" s="5" t="s">
        <v>969</v>
      </c>
      <c r="CP14" s="5" t="s">
        <v>978</v>
      </c>
      <c r="CQ14" s="5" t="s">
        <v>986</v>
      </c>
      <c r="CR14" s="5" t="s">
        <v>996</v>
      </c>
      <c r="CS14" s="5" t="s">
        <v>1006</v>
      </c>
      <c r="CT14" s="5" t="s">
        <v>1017</v>
      </c>
      <c r="CU14" s="5" t="s">
        <v>1026</v>
      </c>
      <c r="CV14" s="5" t="s">
        <v>1035</v>
      </c>
      <c r="CW14" s="5" t="s">
        <v>1043</v>
      </c>
      <c r="CX14" s="5" t="s">
        <v>1051</v>
      </c>
      <c r="CY14" s="5" t="s">
        <v>1060</v>
      </c>
      <c r="CZ14" s="5" t="s">
        <v>1071</v>
      </c>
      <c r="DA14" s="5" t="s">
        <v>1080</v>
      </c>
      <c r="DB14" s="5" t="s">
        <v>1087</v>
      </c>
      <c r="DC14" s="5" t="s">
        <v>1098</v>
      </c>
      <c r="DD14" s="5" t="s">
        <v>1108</v>
      </c>
      <c r="DE14" s="5" t="s">
        <v>1118</v>
      </c>
      <c r="DF14" s="5" t="s">
        <v>1128</v>
      </c>
      <c r="DG14" s="5" t="s">
        <v>1139</v>
      </c>
      <c r="DH14" s="5" t="s">
        <v>1148</v>
      </c>
      <c r="DI14" s="5" t="s">
        <v>1157</v>
      </c>
      <c r="DJ14" s="5" t="s">
        <v>1163</v>
      </c>
      <c r="DK14" s="5" t="s">
        <v>1170</v>
      </c>
      <c r="DL14" s="5" t="s">
        <v>1179</v>
      </c>
      <c r="DM14" s="5" t="s">
        <v>1186</v>
      </c>
      <c r="DN14" s="5" t="s">
        <v>1198</v>
      </c>
      <c r="DO14" s="5" t="s">
        <v>1208</v>
      </c>
      <c r="DP14" s="5" t="s">
        <v>1218</v>
      </c>
      <c r="DQ14" s="5" t="s">
        <v>1229</v>
      </c>
      <c r="DR14" s="5" t="s">
        <v>1239</v>
      </c>
      <c r="DS14" s="5" t="s">
        <v>1247</v>
      </c>
      <c r="DT14" s="5" t="s">
        <v>1255</v>
      </c>
      <c r="DU14" s="5" t="s">
        <v>1265</v>
      </c>
      <c r="DV14" s="5" t="s">
        <v>1275</v>
      </c>
      <c r="DW14" s="5" t="s">
        <v>1284</v>
      </c>
    </row>
    <row r="15" hidden="1">
      <c r="A15" s="3" t="s">
        <v>10</v>
      </c>
      <c r="B15" s="4" t="s">
        <v>21</v>
      </c>
      <c r="C15" s="4">
        <v>1.0</v>
      </c>
      <c r="D15" s="4">
        <v>2.0</v>
      </c>
      <c r="E15" s="4">
        <v>3.0</v>
      </c>
      <c r="F15" s="4">
        <v>2.0</v>
      </c>
      <c r="G15" s="4">
        <v>2.0</v>
      </c>
      <c r="H15" s="4">
        <v>2.0</v>
      </c>
      <c r="I15" s="4">
        <v>3.0</v>
      </c>
      <c r="J15" s="4">
        <v>1.0</v>
      </c>
      <c r="K15" s="4">
        <v>1.0</v>
      </c>
      <c r="L15" s="4">
        <v>1.0</v>
      </c>
      <c r="M15" s="4">
        <v>1.0</v>
      </c>
      <c r="N15" s="4">
        <v>1.0</v>
      </c>
      <c r="O15" s="4">
        <v>1.0</v>
      </c>
      <c r="P15" s="4">
        <v>2.0</v>
      </c>
      <c r="Q15" s="4">
        <v>1.0</v>
      </c>
      <c r="R15" s="4">
        <v>2.0</v>
      </c>
      <c r="S15" s="4">
        <v>1.0</v>
      </c>
      <c r="T15" s="4">
        <v>3.0</v>
      </c>
      <c r="U15" s="4">
        <v>1.0</v>
      </c>
      <c r="V15" s="4">
        <v>2.0</v>
      </c>
      <c r="W15" s="4">
        <v>2.0</v>
      </c>
      <c r="X15" s="4">
        <v>2.0</v>
      </c>
      <c r="Y15" s="4">
        <v>1.0</v>
      </c>
      <c r="Z15" s="4">
        <v>1.0</v>
      </c>
      <c r="AA15" s="4">
        <v>1.0</v>
      </c>
      <c r="AB15" s="4">
        <v>1.0</v>
      </c>
      <c r="AC15" s="4">
        <v>1.0</v>
      </c>
      <c r="AD15" s="4">
        <v>1.0</v>
      </c>
      <c r="AE15" s="4">
        <v>2.0</v>
      </c>
      <c r="AF15" s="4">
        <v>2.0</v>
      </c>
      <c r="AG15" s="4">
        <v>1.0</v>
      </c>
      <c r="AH15" s="4">
        <v>2.0</v>
      </c>
      <c r="AI15" s="4">
        <v>2.0</v>
      </c>
      <c r="AJ15" s="4">
        <v>2.0</v>
      </c>
      <c r="AK15" s="4">
        <v>2.0</v>
      </c>
      <c r="AL15" s="4">
        <v>3.0</v>
      </c>
      <c r="AM15" s="4">
        <v>2.0</v>
      </c>
      <c r="AN15" s="4">
        <v>2.0</v>
      </c>
      <c r="AO15" s="4">
        <v>1.0</v>
      </c>
      <c r="AP15" s="4">
        <v>2.0</v>
      </c>
      <c r="AQ15" s="4">
        <v>3.0</v>
      </c>
      <c r="AR15" s="4">
        <v>4.0</v>
      </c>
      <c r="AS15" s="4">
        <v>2.0</v>
      </c>
      <c r="AT15" s="4">
        <v>2.0</v>
      </c>
      <c r="AU15" s="4">
        <v>1.0</v>
      </c>
      <c r="AV15" s="4">
        <v>1.0</v>
      </c>
      <c r="AW15" s="4">
        <v>2.0</v>
      </c>
      <c r="AX15" s="4">
        <v>2.0</v>
      </c>
      <c r="AY15" s="4">
        <v>2.0</v>
      </c>
      <c r="AZ15" s="4">
        <v>2.0</v>
      </c>
      <c r="BA15" s="4">
        <v>1.0</v>
      </c>
      <c r="BB15" s="4">
        <v>4.0</v>
      </c>
      <c r="BC15" s="4">
        <v>3.0</v>
      </c>
      <c r="BD15" s="4">
        <v>4.0</v>
      </c>
      <c r="BE15" s="4">
        <v>1.0</v>
      </c>
      <c r="BF15" s="4">
        <v>2.0</v>
      </c>
      <c r="BG15" s="4">
        <v>1.0</v>
      </c>
      <c r="BH15" s="4">
        <v>1.0</v>
      </c>
      <c r="BI15" s="4">
        <v>3.0</v>
      </c>
      <c r="BJ15" s="4">
        <v>3.0</v>
      </c>
      <c r="BK15" s="4">
        <v>1.0</v>
      </c>
      <c r="BL15" s="4">
        <v>1.0</v>
      </c>
      <c r="BM15" s="4">
        <v>1.0</v>
      </c>
      <c r="BN15" s="4">
        <v>1.0</v>
      </c>
      <c r="BO15" s="4">
        <v>1.0</v>
      </c>
      <c r="BP15" s="4">
        <v>2.0</v>
      </c>
      <c r="BQ15" s="4">
        <v>1.0</v>
      </c>
      <c r="BR15" s="4">
        <v>2.0</v>
      </c>
      <c r="BS15" s="4">
        <v>1.0</v>
      </c>
      <c r="BT15" s="4">
        <v>2.0</v>
      </c>
      <c r="BU15" s="4">
        <v>1.0</v>
      </c>
      <c r="BV15" s="4">
        <v>1.0</v>
      </c>
      <c r="BW15" s="4">
        <v>2.0</v>
      </c>
      <c r="BX15" s="4">
        <v>2.0</v>
      </c>
      <c r="BY15" s="4">
        <v>4.0</v>
      </c>
      <c r="BZ15" s="4">
        <v>1.0</v>
      </c>
      <c r="CA15" s="4">
        <v>2.0</v>
      </c>
      <c r="CB15" s="4">
        <v>2.0</v>
      </c>
      <c r="CC15" s="4">
        <v>3.0</v>
      </c>
      <c r="CD15" s="4">
        <v>2.0</v>
      </c>
      <c r="CE15" s="4">
        <v>2.0</v>
      </c>
      <c r="CF15" s="4">
        <v>2.0</v>
      </c>
      <c r="CG15" s="4">
        <v>4.0</v>
      </c>
      <c r="CH15" s="4">
        <v>2.0</v>
      </c>
      <c r="CI15" s="4">
        <v>1.0</v>
      </c>
      <c r="CJ15" s="4">
        <v>3.0</v>
      </c>
      <c r="CK15" s="4">
        <v>1.0</v>
      </c>
      <c r="CL15" s="4">
        <v>2.0</v>
      </c>
      <c r="CM15" s="4">
        <v>2.0</v>
      </c>
      <c r="CN15" s="4">
        <v>2.0</v>
      </c>
      <c r="CO15" s="4">
        <v>1.0</v>
      </c>
      <c r="CP15" s="4">
        <v>2.0</v>
      </c>
      <c r="CQ15" s="4">
        <v>2.0</v>
      </c>
      <c r="CR15" s="4">
        <v>2.0</v>
      </c>
      <c r="CS15" s="4">
        <v>1.0</v>
      </c>
      <c r="CT15" s="4">
        <v>2.0</v>
      </c>
      <c r="CU15" s="4">
        <v>2.0</v>
      </c>
      <c r="CV15" s="4">
        <v>1.0</v>
      </c>
      <c r="CW15" s="4">
        <v>2.0</v>
      </c>
      <c r="CX15" s="4">
        <v>2.0</v>
      </c>
      <c r="CY15" s="4">
        <v>1.0</v>
      </c>
      <c r="CZ15" s="4">
        <v>2.0</v>
      </c>
      <c r="DA15" s="4">
        <v>1.0</v>
      </c>
      <c r="DB15" s="4">
        <v>1.0</v>
      </c>
      <c r="DC15" s="4">
        <v>2.0</v>
      </c>
      <c r="DD15" s="4">
        <v>2.0</v>
      </c>
      <c r="DE15" s="4">
        <v>1.0</v>
      </c>
      <c r="DF15" s="4">
        <v>1.0</v>
      </c>
      <c r="DG15" s="4">
        <v>1.0</v>
      </c>
      <c r="DH15" s="4">
        <v>2.0</v>
      </c>
      <c r="DI15" s="4">
        <v>2.0</v>
      </c>
      <c r="DJ15" s="4">
        <v>1.0</v>
      </c>
      <c r="DK15" s="4">
        <v>1.0</v>
      </c>
      <c r="DL15" s="4">
        <v>2.0</v>
      </c>
      <c r="DM15" s="4">
        <v>2.0</v>
      </c>
      <c r="DN15" s="4">
        <v>2.0</v>
      </c>
      <c r="DO15" s="4">
        <v>2.0</v>
      </c>
      <c r="DP15" s="4">
        <v>1.0</v>
      </c>
      <c r="DQ15" s="4">
        <v>2.0</v>
      </c>
      <c r="DR15" s="4">
        <v>2.0</v>
      </c>
      <c r="DS15" s="4">
        <v>2.0</v>
      </c>
      <c r="DT15" s="4">
        <v>2.0</v>
      </c>
      <c r="DU15" s="4">
        <v>2.0</v>
      </c>
      <c r="DV15" s="4">
        <v>1.0</v>
      </c>
      <c r="DW15" s="4">
        <v>1.0</v>
      </c>
    </row>
    <row r="16">
      <c r="A16" s="3" t="s">
        <v>6</v>
      </c>
      <c r="B16" s="4" t="s">
        <v>22</v>
      </c>
      <c r="C16" s="4">
        <v>1.0</v>
      </c>
      <c r="D16" s="4">
        <v>2.0</v>
      </c>
      <c r="E16" s="4">
        <v>1.0</v>
      </c>
      <c r="F16" s="4">
        <v>2.0</v>
      </c>
      <c r="G16" s="4">
        <v>2.0</v>
      </c>
      <c r="H16" s="4">
        <v>2.0</v>
      </c>
      <c r="I16" s="4">
        <v>1.0</v>
      </c>
      <c r="J16" s="4">
        <v>2.0</v>
      </c>
      <c r="K16" s="4">
        <v>1.0</v>
      </c>
      <c r="L16" s="4">
        <v>1.0</v>
      </c>
      <c r="M16" s="4">
        <v>2.0</v>
      </c>
      <c r="N16" s="4">
        <v>1.0</v>
      </c>
      <c r="O16" s="4">
        <v>2.0</v>
      </c>
      <c r="P16" s="4">
        <v>2.0</v>
      </c>
      <c r="Q16" s="4">
        <v>2.0</v>
      </c>
      <c r="R16" s="4">
        <v>2.0</v>
      </c>
      <c r="S16" s="4">
        <v>1.0</v>
      </c>
      <c r="T16" s="4">
        <v>2.0</v>
      </c>
      <c r="U16" s="4">
        <v>1.0</v>
      </c>
      <c r="V16" s="4">
        <v>2.0</v>
      </c>
      <c r="W16" s="4">
        <v>2.0</v>
      </c>
      <c r="X16" s="4"/>
      <c r="Y16" s="4">
        <v>1.0</v>
      </c>
      <c r="Z16" s="4">
        <v>1.0</v>
      </c>
      <c r="AA16" s="4">
        <v>2.0</v>
      </c>
      <c r="AB16" s="4">
        <v>1.0</v>
      </c>
      <c r="AC16" s="4">
        <v>1.0</v>
      </c>
      <c r="AD16" s="4">
        <v>2.0</v>
      </c>
      <c r="AE16" s="4">
        <v>1.0</v>
      </c>
      <c r="AF16" s="4">
        <v>2.0</v>
      </c>
      <c r="AG16" s="4">
        <v>1.0</v>
      </c>
      <c r="AH16" s="4">
        <v>2.0</v>
      </c>
      <c r="AI16" s="4">
        <v>2.0</v>
      </c>
      <c r="AJ16" s="4">
        <v>1.0</v>
      </c>
      <c r="AK16" s="4">
        <v>1.0</v>
      </c>
      <c r="AL16" s="4">
        <v>1.0</v>
      </c>
      <c r="AM16" s="4">
        <v>2.0</v>
      </c>
      <c r="AN16" s="4">
        <v>2.0</v>
      </c>
      <c r="AO16" s="4">
        <v>1.0</v>
      </c>
      <c r="AP16" s="4">
        <v>2.0</v>
      </c>
      <c r="AQ16" s="4">
        <v>2.0</v>
      </c>
      <c r="AR16" s="4">
        <v>1.0</v>
      </c>
      <c r="AS16" s="4">
        <v>2.0</v>
      </c>
      <c r="AT16" s="4">
        <v>1.0</v>
      </c>
      <c r="AU16" s="4">
        <v>1.0</v>
      </c>
      <c r="AV16" s="4">
        <v>1.0</v>
      </c>
      <c r="AW16" s="4">
        <v>2.0</v>
      </c>
      <c r="AX16" s="4">
        <v>1.0</v>
      </c>
      <c r="AY16" s="4">
        <v>2.0</v>
      </c>
      <c r="AZ16" s="4">
        <v>1.0</v>
      </c>
      <c r="BA16" s="4">
        <v>1.0</v>
      </c>
      <c r="BB16" s="4">
        <v>1.0</v>
      </c>
      <c r="BC16" s="4">
        <v>1.0</v>
      </c>
      <c r="BD16" s="4">
        <v>2.0</v>
      </c>
      <c r="BE16" s="4">
        <v>1.0</v>
      </c>
      <c r="BF16" s="4">
        <v>2.0</v>
      </c>
      <c r="BG16" s="4">
        <v>1.0</v>
      </c>
      <c r="BH16" s="4">
        <v>1.0</v>
      </c>
      <c r="BI16" s="4">
        <v>2.0</v>
      </c>
      <c r="BJ16" s="4">
        <v>2.0</v>
      </c>
      <c r="BK16" s="4">
        <v>2.0</v>
      </c>
      <c r="BL16" s="4">
        <v>1.0</v>
      </c>
      <c r="BM16" s="4">
        <v>1.0</v>
      </c>
      <c r="BN16" s="4"/>
      <c r="BO16" s="4">
        <v>1.0</v>
      </c>
      <c r="BP16" s="4">
        <v>1.0</v>
      </c>
      <c r="BQ16" s="4">
        <v>2.0</v>
      </c>
      <c r="BR16" s="4">
        <v>2.0</v>
      </c>
      <c r="BS16" s="4">
        <v>2.0</v>
      </c>
      <c r="BT16" s="4">
        <v>2.0</v>
      </c>
      <c r="BU16" s="4">
        <v>1.0</v>
      </c>
      <c r="BV16" s="4">
        <v>1.0</v>
      </c>
      <c r="BW16" s="4">
        <v>2.0</v>
      </c>
      <c r="BX16" s="4">
        <v>2.0</v>
      </c>
      <c r="BY16" s="4">
        <v>2.0</v>
      </c>
      <c r="BZ16" s="4">
        <v>1.0</v>
      </c>
      <c r="CA16" s="4">
        <v>2.0</v>
      </c>
      <c r="CB16" s="4">
        <v>2.0</v>
      </c>
      <c r="CC16" s="4">
        <v>1.0</v>
      </c>
      <c r="CD16" s="4">
        <v>2.0</v>
      </c>
      <c r="CE16" s="4">
        <v>2.0</v>
      </c>
      <c r="CF16" s="4">
        <v>2.0</v>
      </c>
      <c r="CG16" s="4">
        <v>2.0</v>
      </c>
      <c r="CH16" s="4">
        <v>1.0</v>
      </c>
      <c r="CI16" s="4">
        <v>2.0</v>
      </c>
      <c r="CJ16" s="4">
        <v>2.0</v>
      </c>
      <c r="CK16" s="4">
        <v>2.0</v>
      </c>
      <c r="CL16" s="4">
        <v>2.0</v>
      </c>
      <c r="CM16" s="4">
        <v>2.0</v>
      </c>
      <c r="CN16" s="4">
        <v>1.0</v>
      </c>
      <c r="CO16" s="4">
        <v>2.0</v>
      </c>
      <c r="CP16" s="4">
        <v>2.0</v>
      </c>
      <c r="CQ16" s="4">
        <v>2.0</v>
      </c>
      <c r="CR16" s="4">
        <v>2.0</v>
      </c>
      <c r="CS16" s="4">
        <v>2.0</v>
      </c>
      <c r="CT16" s="4">
        <v>2.0</v>
      </c>
      <c r="CU16" s="4">
        <v>2.0</v>
      </c>
      <c r="CV16" s="4">
        <v>2.0</v>
      </c>
      <c r="CW16" s="4">
        <v>2.0</v>
      </c>
      <c r="CX16" s="4">
        <v>1.0</v>
      </c>
      <c r="CY16" s="4">
        <v>1.0</v>
      </c>
      <c r="CZ16" s="4">
        <v>2.0</v>
      </c>
      <c r="DA16" s="4">
        <v>2.0</v>
      </c>
      <c r="DB16" s="4">
        <v>1.0</v>
      </c>
      <c r="DC16" s="4">
        <v>2.0</v>
      </c>
      <c r="DD16" s="4">
        <v>2.0</v>
      </c>
      <c r="DE16" s="4">
        <v>1.0</v>
      </c>
      <c r="DF16" s="4">
        <v>1.0</v>
      </c>
      <c r="DG16" s="4">
        <v>2.0</v>
      </c>
      <c r="DH16" s="4">
        <v>2.0</v>
      </c>
      <c r="DI16" s="4">
        <v>1.0</v>
      </c>
      <c r="DJ16" s="4">
        <v>2.0</v>
      </c>
      <c r="DK16" s="4">
        <v>1.0</v>
      </c>
      <c r="DL16" s="4">
        <v>2.0</v>
      </c>
      <c r="DM16" s="4">
        <v>2.0</v>
      </c>
      <c r="DN16" s="4">
        <v>2.0</v>
      </c>
      <c r="DO16" s="4">
        <v>1.0</v>
      </c>
      <c r="DP16" s="4">
        <v>1.0</v>
      </c>
      <c r="DQ16" s="4">
        <v>1.0</v>
      </c>
      <c r="DR16" s="4">
        <v>1.0</v>
      </c>
      <c r="DS16" s="4">
        <v>2.0</v>
      </c>
      <c r="DT16" s="4">
        <v>1.0</v>
      </c>
      <c r="DU16" s="4">
        <v>1.0</v>
      </c>
      <c r="DV16" s="4">
        <v>2.0</v>
      </c>
      <c r="DW16" s="4">
        <v>1.0</v>
      </c>
    </row>
    <row r="17" hidden="1">
      <c r="A17" s="3" t="s">
        <v>14</v>
      </c>
      <c r="B17" s="5" t="s">
        <v>23</v>
      </c>
      <c r="C17" s="5" t="s">
        <v>76</v>
      </c>
      <c r="D17" s="5" t="s">
        <v>88</v>
      </c>
      <c r="E17" s="5" t="s">
        <v>100</v>
      </c>
      <c r="F17" s="5" t="s">
        <v>110</v>
      </c>
      <c r="G17" s="5" t="s">
        <v>122</v>
      </c>
      <c r="H17" s="5" t="s">
        <v>133</v>
      </c>
      <c r="I17" s="5" t="s">
        <v>145</v>
      </c>
      <c r="J17" s="5" t="s">
        <v>157</v>
      </c>
      <c r="K17" s="5" t="s">
        <v>166</v>
      </c>
      <c r="L17" s="5" t="s">
        <v>177</v>
      </c>
      <c r="M17" s="5" t="s">
        <v>187</v>
      </c>
      <c r="N17" s="5" t="s">
        <v>198</v>
      </c>
      <c r="O17" s="5" t="s">
        <v>209</v>
      </c>
      <c r="P17" s="5" t="s">
        <v>221</v>
      </c>
      <c r="Q17" s="5" t="s">
        <v>231</v>
      </c>
      <c r="R17" s="5" t="s">
        <v>241</v>
      </c>
      <c r="S17" s="5" t="s">
        <v>251</v>
      </c>
      <c r="T17" s="5" t="s">
        <v>262</v>
      </c>
      <c r="U17" s="5" t="s">
        <v>273</v>
      </c>
      <c r="V17" s="5" t="s">
        <v>284</v>
      </c>
      <c r="W17" s="5" t="s">
        <v>294</v>
      </c>
      <c r="X17" s="5" t="s">
        <v>305</v>
      </c>
      <c r="Y17" s="5" t="s">
        <v>317</v>
      </c>
      <c r="Z17" s="5" t="s">
        <v>327</v>
      </c>
      <c r="AA17" s="5" t="s">
        <v>339</v>
      </c>
      <c r="AB17" s="5" t="s">
        <v>347</v>
      </c>
      <c r="AC17" s="5" t="s">
        <v>359</v>
      </c>
      <c r="AD17" s="5" t="s">
        <v>368</v>
      </c>
      <c r="AE17" s="5" t="s">
        <v>378</v>
      </c>
      <c r="AF17" s="5" t="s">
        <v>389</v>
      </c>
      <c r="AG17" s="5" t="s">
        <v>400</v>
      </c>
      <c r="AH17" s="5" t="s">
        <v>241</v>
      </c>
      <c r="AI17" s="5" t="s">
        <v>418</v>
      </c>
      <c r="AJ17" s="5" t="s">
        <v>428</v>
      </c>
      <c r="AK17" s="5" t="s">
        <v>437</v>
      </c>
      <c r="AL17" s="5" t="s">
        <v>448</v>
      </c>
      <c r="AM17" s="5" t="s">
        <v>457</v>
      </c>
      <c r="AN17" s="5" t="s">
        <v>467</v>
      </c>
      <c r="AO17" s="5" t="s">
        <v>475</v>
      </c>
      <c r="AP17" s="5" t="s">
        <v>484</v>
      </c>
      <c r="AQ17" s="5" t="s">
        <v>494</v>
      </c>
      <c r="AR17" s="5" t="s">
        <v>505</v>
      </c>
      <c r="AS17" s="5" t="s">
        <v>515</v>
      </c>
      <c r="AT17" s="5" t="s">
        <v>525</v>
      </c>
      <c r="AU17" s="5" t="s">
        <v>536</v>
      </c>
      <c r="AV17" s="5" t="s">
        <v>547</v>
      </c>
      <c r="AW17" s="5" t="s">
        <v>557</v>
      </c>
      <c r="AX17" s="5" t="s">
        <v>567</v>
      </c>
      <c r="AY17" s="5" t="s">
        <v>577</v>
      </c>
      <c r="AZ17" s="5" t="s">
        <v>586</v>
      </c>
      <c r="BA17" s="5" t="s">
        <v>595</v>
      </c>
      <c r="BB17" s="5" t="s">
        <v>604</v>
      </c>
      <c r="BC17" s="5" t="s">
        <v>613</v>
      </c>
      <c r="BD17" s="5" t="s">
        <v>621</v>
      </c>
      <c r="BE17" s="5" t="s">
        <v>632</v>
      </c>
      <c r="BF17" s="5" t="s">
        <v>640</v>
      </c>
      <c r="BG17" s="5" t="s">
        <v>650</v>
      </c>
      <c r="BH17" s="5" t="s">
        <v>659</v>
      </c>
      <c r="BI17" s="5" t="s">
        <v>670</v>
      </c>
      <c r="BJ17" s="5" t="s">
        <v>679</v>
      </c>
      <c r="BK17" s="5" t="s">
        <v>689</v>
      </c>
      <c r="BL17" s="5" t="s">
        <v>700</v>
      </c>
      <c r="BM17" s="5" t="s">
        <v>709</v>
      </c>
      <c r="BN17" s="5" t="s">
        <v>621</v>
      </c>
      <c r="BO17" s="5" t="s">
        <v>729</v>
      </c>
      <c r="BP17" s="5" t="s">
        <v>738</v>
      </c>
      <c r="BQ17" s="5" t="s">
        <v>746</v>
      </c>
      <c r="BR17" s="5" t="s">
        <v>753</v>
      </c>
      <c r="BS17" s="5" t="s">
        <v>765</v>
      </c>
      <c r="BT17" s="5" t="s">
        <v>774</v>
      </c>
      <c r="BU17" s="5" t="s">
        <v>783</v>
      </c>
      <c r="BV17" s="5" t="s">
        <v>794</v>
      </c>
      <c r="BW17" s="5" t="s">
        <v>803</v>
      </c>
      <c r="BX17" s="5" t="s">
        <v>812</v>
      </c>
      <c r="BY17" s="5" t="s">
        <v>621</v>
      </c>
      <c r="BZ17" s="5" t="s">
        <v>824</v>
      </c>
      <c r="CA17" s="5" t="s">
        <v>835</v>
      </c>
      <c r="CB17" s="5" t="s">
        <v>846</v>
      </c>
      <c r="CC17" s="5" t="s">
        <v>854</v>
      </c>
      <c r="CD17" s="5" t="s">
        <v>863</v>
      </c>
      <c r="CE17" s="5" t="s">
        <v>873</v>
      </c>
      <c r="CF17" s="5" t="s">
        <v>881</v>
      </c>
      <c r="CG17" s="5" t="s">
        <v>889</v>
      </c>
      <c r="CH17" s="5" t="s">
        <v>899</v>
      </c>
      <c r="CI17" s="5" t="s">
        <v>911</v>
      </c>
      <c r="CJ17" s="5" t="s">
        <v>923</v>
      </c>
      <c r="CK17" s="5" t="s">
        <v>930</v>
      </c>
      <c r="CL17" s="5" t="s">
        <v>942</v>
      </c>
      <c r="CM17" s="5" t="s">
        <v>950</v>
      </c>
      <c r="CN17" s="5" t="s">
        <v>960</v>
      </c>
      <c r="CO17" s="5" t="s">
        <v>970</v>
      </c>
      <c r="CP17" s="5" t="s">
        <v>979</v>
      </c>
      <c r="CQ17" s="5" t="s">
        <v>987</v>
      </c>
      <c r="CR17" s="5" t="s">
        <v>997</v>
      </c>
      <c r="CS17" s="5" t="s">
        <v>1007</v>
      </c>
      <c r="CT17" s="5" t="s">
        <v>1018</v>
      </c>
      <c r="CU17" s="5" t="s">
        <v>1027</v>
      </c>
      <c r="CV17" s="5" t="s">
        <v>1036</v>
      </c>
      <c r="CW17" s="5" t="s">
        <v>1044</v>
      </c>
      <c r="CX17" s="5" t="s">
        <v>1052</v>
      </c>
      <c r="CY17" s="5" t="s">
        <v>1061</v>
      </c>
      <c r="CZ17" s="5" t="s">
        <v>1072</v>
      </c>
      <c r="DA17" s="5" t="s">
        <v>1081</v>
      </c>
      <c r="DB17" s="5" t="s">
        <v>1088</v>
      </c>
      <c r="DC17" s="5" t="s">
        <v>1099</v>
      </c>
      <c r="DD17" s="5" t="s">
        <v>1109</v>
      </c>
      <c r="DE17" s="5" t="s">
        <v>1119</v>
      </c>
      <c r="DF17" s="5" t="s">
        <v>1129</v>
      </c>
      <c r="DG17" s="5" t="s">
        <v>1140</v>
      </c>
      <c r="DH17" s="5" t="s">
        <v>1149</v>
      </c>
      <c r="DI17" s="5" t="s">
        <v>1158</v>
      </c>
      <c r="DJ17" s="5" t="s">
        <v>1164</v>
      </c>
      <c r="DK17" s="5" t="s">
        <v>1171</v>
      </c>
      <c r="DL17" s="5" t="s">
        <v>1180</v>
      </c>
      <c r="DM17" s="5" t="s">
        <v>1187</v>
      </c>
      <c r="DN17" s="5" t="s">
        <v>1199</v>
      </c>
      <c r="DO17" s="5" t="s">
        <v>1209</v>
      </c>
      <c r="DP17" s="5" t="s">
        <v>1219</v>
      </c>
      <c r="DQ17" s="5" t="s">
        <v>1230</v>
      </c>
      <c r="DR17" s="5" t="s">
        <v>1240</v>
      </c>
      <c r="DS17" s="5" t="s">
        <v>1248</v>
      </c>
      <c r="DT17" s="5" t="s">
        <v>1256</v>
      </c>
      <c r="DU17" s="5" t="s">
        <v>1266</v>
      </c>
      <c r="DV17" s="5" t="s">
        <v>1276</v>
      </c>
      <c r="DW17" s="5" t="s">
        <v>1285</v>
      </c>
    </row>
    <row r="18" hidden="1">
      <c r="A18" s="3" t="s">
        <v>17</v>
      </c>
      <c r="B18" s="4" t="s">
        <v>24</v>
      </c>
      <c r="C18" s="4">
        <v>1.0</v>
      </c>
      <c r="D18" s="4">
        <v>1.0</v>
      </c>
      <c r="E18" s="4">
        <v>1.0</v>
      </c>
      <c r="F18" s="4">
        <v>1.0</v>
      </c>
      <c r="G18" s="4">
        <v>3.0</v>
      </c>
      <c r="H18" s="4">
        <v>1.0</v>
      </c>
      <c r="I18" s="4">
        <v>2.0</v>
      </c>
      <c r="J18" s="4">
        <v>2.0</v>
      </c>
      <c r="K18" s="4">
        <v>2.0</v>
      </c>
      <c r="L18" s="4">
        <v>1.0</v>
      </c>
      <c r="M18" s="4">
        <v>3.0</v>
      </c>
      <c r="N18" s="4">
        <v>4.0</v>
      </c>
      <c r="O18" s="4">
        <v>2.0</v>
      </c>
      <c r="P18" s="4">
        <v>1.0</v>
      </c>
      <c r="Q18" s="4">
        <v>3.0</v>
      </c>
      <c r="R18" s="4">
        <v>3.0</v>
      </c>
      <c r="S18" s="4">
        <v>2.0</v>
      </c>
      <c r="T18" s="4">
        <v>1.0</v>
      </c>
      <c r="U18" s="4">
        <v>4.0</v>
      </c>
      <c r="V18" s="4">
        <v>3.0</v>
      </c>
      <c r="W18" s="4">
        <v>1.0</v>
      </c>
      <c r="X18" s="4">
        <v>1.0</v>
      </c>
      <c r="Y18" s="4">
        <v>1.0</v>
      </c>
      <c r="Z18" s="4">
        <v>1.0</v>
      </c>
      <c r="AA18" s="4">
        <v>1.0</v>
      </c>
      <c r="AB18" s="4">
        <v>3.0</v>
      </c>
      <c r="AC18" s="4">
        <v>1.0</v>
      </c>
      <c r="AD18" s="4">
        <v>2.0</v>
      </c>
      <c r="AE18" s="4">
        <v>1.0</v>
      </c>
      <c r="AF18" s="4">
        <v>1.0</v>
      </c>
      <c r="AG18" s="4">
        <v>1.0</v>
      </c>
      <c r="AH18" s="4">
        <v>3.0</v>
      </c>
      <c r="AI18" s="4">
        <v>1.0</v>
      </c>
      <c r="AJ18" s="4">
        <v>1.0</v>
      </c>
      <c r="AK18" s="4">
        <v>1.0</v>
      </c>
      <c r="AL18" s="4">
        <v>1.0</v>
      </c>
      <c r="AM18" s="4">
        <v>1.0</v>
      </c>
      <c r="AN18" s="4">
        <v>1.0</v>
      </c>
      <c r="AO18" s="4">
        <v>1.0</v>
      </c>
      <c r="AP18" s="4">
        <v>1.0</v>
      </c>
      <c r="AQ18" s="4">
        <v>1.0</v>
      </c>
      <c r="AR18" s="4">
        <v>1.0</v>
      </c>
      <c r="AS18" s="4">
        <v>1.0</v>
      </c>
      <c r="AT18" s="4">
        <v>2.0</v>
      </c>
      <c r="AU18" s="4">
        <v>2.0</v>
      </c>
      <c r="AV18" s="4">
        <v>2.0</v>
      </c>
      <c r="AW18" s="4">
        <v>1.0</v>
      </c>
      <c r="AX18" s="4">
        <v>1.0</v>
      </c>
      <c r="AY18" s="4">
        <v>1.0</v>
      </c>
      <c r="AZ18" s="4">
        <v>1.0</v>
      </c>
      <c r="BA18" s="4">
        <v>2.0</v>
      </c>
      <c r="BB18" s="4">
        <v>1.0</v>
      </c>
      <c r="BC18" s="4">
        <v>1.0</v>
      </c>
      <c r="BD18" s="4">
        <v>3.0</v>
      </c>
      <c r="BE18" s="4">
        <v>2.0</v>
      </c>
      <c r="BF18" s="4">
        <v>4.0</v>
      </c>
      <c r="BG18" s="4">
        <v>2.0</v>
      </c>
      <c r="BH18" s="4">
        <v>2.0</v>
      </c>
      <c r="BI18" s="4">
        <v>1.0</v>
      </c>
      <c r="BJ18" s="4">
        <v>1.0</v>
      </c>
      <c r="BK18" s="4">
        <v>3.0</v>
      </c>
      <c r="BL18" s="4">
        <v>2.0</v>
      </c>
      <c r="BM18" s="4">
        <v>2.0</v>
      </c>
      <c r="BN18" s="4">
        <v>3.0</v>
      </c>
      <c r="BO18" s="4">
        <v>1.0</v>
      </c>
      <c r="BP18" s="4">
        <v>1.0</v>
      </c>
      <c r="BQ18" s="4">
        <v>1.0</v>
      </c>
      <c r="BR18" s="4">
        <v>1.0</v>
      </c>
      <c r="BS18" s="4">
        <v>1.0</v>
      </c>
      <c r="BT18" s="4">
        <v>1.0</v>
      </c>
      <c r="BU18" s="4">
        <v>1.0</v>
      </c>
      <c r="BV18" s="4">
        <v>1.0</v>
      </c>
      <c r="BW18" s="4">
        <v>1.0</v>
      </c>
      <c r="BX18" s="4">
        <v>2.0</v>
      </c>
      <c r="BY18" s="4">
        <v>3.0</v>
      </c>
      <c r="BZ18" s="4">
        <v>1.0</v>
      </c>
      <c r="CA18" s="4">
        <v>1.0</v>
      </c>
      <c r="CB18" s="4">
        <v>2.0</v>
      </c>
      <c r="CC18" s="4">
        <v>1.0</v>
      </c>
      <c r="CD18" s="4">
        <v>1.0</v>
      </c>
      <c r="CE18" s="4">
        <v>1.0</v>
      </c>
      <c r="CF18" s="4">
        <v>1.0</v>
      </c>
      <c r="CG18" s="4">
        <v>1.0</v>
      </c>
      <c r="CH18" s="4">
        <v>1.0</v>
      </c>
      <c r="CI18" s="4">
        <v>2.0</v>
      </c>
      <c r="CJ18" s="4">
        <v>1.0</v>
      </c>
      <c r="CK18" s="4">
        <v>2.0</v>
      </c>
      <c r="CL18" s="4">
        <v>1.0</v>
      </c>
      <c r="CM18" s="4">
        <v>2.0</v>
      </c>
      <c r="CN18" s="4">
        <v>2.0</v>
      </c>
      <c r="CO18" s="4">
        <v>2.0</v>
      </c>
      <c r="CP18" s="4">
        <v>1.0</v>
      </c>
      <c r="CQ18" s="4">
        <v>2.0</v>
      </c>
      <c r="CR18" s="4">
        <v>1.0</v>
      </c>
      <c r="CS18" s="4">
        <v>1.0</v>
      </c>
      <c r="CT18" s="4">
        <v>1.0</v>
      </c>
      <c r="CU18" s="4">
        <v>2.0</v>
      </c>
      <c r="CV18" s="4">
        <v>2.0</v>
      </c>
      <c r="CW18" s="4">
        <v>2.0</v>
      </c>
      <c r="CX18" s="4">
        <v>2.0</v>
      </c>
      <c r="CY18" s="4">
        <v>1.0</v>
      </c>
      <c r="CZ18" s="4">
        <v>1.0</v>
      </c>
      <c r="DA18" s="4">
        <v>2.0</v>
      </c>
      <c r="DB18" s="4">
        <v>1.0</v>
      </c>
      <c r="DC18" s="4">
        <v>1.0</v>
      </c>
      <c r="DD18" s="4">
        <v>1.0</v>
      </c>
      <c r="DE18" s="4">
        <v>2.0</v>
      </c>
      <c r="DF18" s="4">
        <v>1.0</v>
      </c>
      <c r="DG18" s="4">
        <v>1.0</v>
      </c>
      <c r="DH18" s="4">
        <v>2.0</v>
      </c>
      <c r="DI18" s="4">
        <v>1.0</v>
      </c>
      <c r="DJ18" s="4">
        <v>2.0</v>
      </c>
      <c r="DK18" s="4">
        <v>2.0</v>
      </c>
      <c r="DL18" s="4">
        <v>1.0</v>
      </c>
      <c r="DM18" s="4">
        <v>1.0</v>
      </c>
      <c r="DN18" s="4">
        <v>1.0</v>
      </c>
      <c r="DO18" s="4">
        <v>1.0</v>
      </c>
      <c r="DP18" s="4">
        <v>2.0</v>
      </c>
      <c r="DQ18" s="4">
        <v>2.0</v>
      </c>
      <c r="DR18" s="4">
        <v>2.0</v>
      </c>
      <c r="DS18" s="4">
        <v>1.0</v>
      </c>
      <c r="DT18" s="4">
        <v>1.0</v>
      </c>
      <c r="DU18" s="4">
        <v>1.0</v>
      </c>
      <c r="DV18" s="4">
        <v>1.0</v>
      </c>
      <c r="DW18" s="4">
        <v>2.0</v>
      </c>
    </row>
    <row r="19" hidden="1">
      <c r="A19" s="3" t="s">
        <v>17</v>
      </c>
      <c r="B19" s="4" t="s">
        <v>25</v>
      </c>
      <c r="C19" s="4">
        <v>1.0</v>
      </c>
      <c r="D19" s="4">
        <v>2.0</v>
      </c>
      <c r="E19" s="4">
        <v>3.0</v>
      </c>
      <c r="F19" s="4">
        <v>3.0</v>
      </c>
      <c r="G19" s="4">
        <v>4.0</v>
      </c>
      <c r="H19" s="4">
        <v>3.0</v>
      </c>
      <c r="I19" s="4">
        <v>5.0</v>
      </c>
      <c r="J19" s="4">
        <v>5.0</v>
      </c>
      <c r="K19" s="4">
        <v>8.0</v>
      </c>
      <c r="L19" s="4">
        <v>3.0</v>
      </c>
      <c r="M19" s="4">
        <v>4.0</v>
      </c>
      <c r="N19" s="4">
        <v>5.0</v>
      </c>
      <c r="O19" s="4">
        <v>5.0</v>
      </c>
      <c r="P19" s="4">
        <v>3.0</v>
      </c>
      <c r="Q19" s="4">
        <v>4.0</v>
      </c>
      <c r="R19" s="4">
        <v>4.0</v>
      </c>
      <c r="S19" s="4">
        <v>5.0</v>
      </c>
      <c r="T19" s="4">
        <v>2.0</v>
      </c>
      <c r="U19" s="4">
        <v>6.0</v>
      </c>
      <c r="V19" s="4">
        <v>4.0</v>
      </c>
      <c r="W19" s="4">
        <v>3.0</v>
      </c>
      <c r="X19" s="4">
        <v>8.0</v>
      </c>
      <c r="Y19" s="4">
        <v>3.0</v>
      </c>
      <c r="Z19" s="4">
        <v>7.0</v>
      </c>
      <c r="AA19" s="4">
        <v>2.0</v>
      </c>
      <c r="AB19" s="4">
        <v>4.0</v>
      </c>
      <c r="AC19" s="4">
        <v>3.0</v>
      </c>
      <c r="AD19" s="4">
        <v>5.0</v>
      </c>
      <c r="AE19" s="4">
        <v>3.0</v>
      </c>
      <c r="AF19" s="4">
        <v>3.0</v>
      </c>
      <c r="AG19" s="4">
        <v>7.0</v>
      </c>
      <c r="AH19" s="4">
        <v>4.0</v>
      </c>
      <c r="AI19" s="4">
        <v>3.0</v>
      </c>
      <c r="AJ19" s="4">
        <v>3.0</v>
      </c>
      <c r="AK19" s="4">
        <v>3.0</v>
      </c>
      <c r="AL19" s="4">
        <v>3.0</v>
      </c>
      <c r="AM19" s="4">
        <v>8.0</v>
      </c>
      <c r="AN19" s="4">
        <v>3.0</v>
      </c>
      <c r="AO19" s="4">
        <v>2.0</v>
      </c>
      <c r="AP19" s="4">
        <v>2.0</v>
      </c>
      <c r="AQ19" s="4">
        <v>9.0</v>
      </c>
      <c r="AR19" s="4">
        <v>3.0</v>
      </c>
      <c r="AS19" s="4">
        <v>3.0</v>
      </c>
      <c r="AT19" s="4">
        <v>5.0</v>
      </c>
      <c r="AU19" s="4">
        <v>4.0</v>
      </c>
      <c r="AV19" s="4">
        <v>5.0</v>
      </c>
      <c r="AW19" s="4">
        <v>2.0</v>
      </c>
      <c r="AX19" s="4">
        <v>3.0</v>
      </c>
      <c r="AY19" s="4">
        <v>3.0</v>
      </c>
      <c r="AZ19" s="4">
        <v>3.0</v>
      </c>
      <c r="BA19" s="4">
        <v>5.0</v>
      </c>
      <c r="BB19" s="4">
        <v>3.0</v>
      </c>
      <c r="BC19" s="4">
        <v>3.0</v>
      </c>
      <c r="BD19" s="4">
        <v>4.0</v>
      </c>
      <c r="BE19" s="4">
        <v>5.0</v>
      </c>
      <c r="BF19" s="4">
        <v>10.0</v>
      </c>
      <c r="BG19" s="4">
        <v>5.0</v>
      </c>
      <c r="BH19" s="4">
        <v>5.0</v>
      </c>
      <c r="BI19" s="4">
        <v>11.0</v>
      </c>
      <c r="BJ19" s="4">
        <v>11.0</v>
      </c>
      <c r="BK19" s="4">
        <v>4.0</v>
      </c>
      <c r="BL19" s="4">
        <v>5.0</v>
      </c>
      <c r="BM19" s="4">
        <v>5.0</v>
      </c>
      <c r="BN19" s="4">
        <v>4.0</v>
      </c>
      <c r="BO19" s="4">
        <v>3.0</v>
      </c>
      <c r="BP19" s="4">
        <v>11.0</v>
      </c>
      <c r="BQ19" s="4">
        <v>3.0</v>
      </c>
      <c r="BR19" s="4">
        <v>3.0</v>
      </c>
      <c r="BS19" s="4">
        <v>3.0</v>
      </c>
      <c r="BT19" s="4">
        <v>3.0</v>
      </c>
      <c r="BU19" s="4">
        <v>8.0</v>
      </c>
      <c r="BV19" s="4">
        <v>11.0</v>
      </c>
      <c r="BW19" s="4">
        <v>3.0</v>
      </c>
      <c r="BX19" s="4">
        <v>12.0</v>
      </c>
      <c r="BY19" s="4">
        <v>4.0</v>
      </c>
      <c r="BZ19" s="4">
        <v>3.0</v>
      </c>
      <c r="CA19" s="4">
        <v>3.0</v>
      </c>
      <c r="CB19" s="4">
        <v>13.0</v>
      </c>
      <c r="CC19" s="4">
        <v>2.0</v>
      </c>
      <c r="CD19" s="4">
        <v>7.0</v>
      </c>
      <c r="CE19" s="4">
        <v>3.0</v>
      </c>
      <c r="CF19" s="4">
        <v>3.0</v>
      </c>
      <c r="CG19" s="4">
        <v>3.0</v>
      </c>
      <c r="CH19" s="4">
        <v>2.0</v>
      </c>
      <c r="CI19" s="4">
        <v>5.0</v>
      </c>
      <c r="CJ19" s="4">
        <v>2.0</v>
      </c>
      <c r="CK19" s="4">
        <v>5.0</v>
      </c>
      <c r="CL19" s="4">
        <v>3.0</v>
      </c>
      <c r="CM19" s="4">
        <v>5.0</v>
      </c>
      <c r="CN19" s="4">
        <v>5.0</v>
      </c>
      <c r="CO19" s="4">
        <v>5.0</v>
      </c>
      <c r="CP19" s="4">
        <v>3.0</v>
      </c>
      <c r="CQ19" s="4">
        <v>5.0</v>
      </c>
      <c r="CR19" s="4">
        <v>2.0</v>
      </c>
      <c r="CS19" s="4">
        <v>3.0</v>
      </c>
      <c r="CT19" s="4">
        <v>2.0</v>
      </c>
      <c r="CU19" s="4">
        <v>5.0</v>
      </c>
      <c r="CV19" s="4">
        <v>5.0</v>
      </c>
      <c r="CW19" s="4">
        <v>5.0</v>
      </c>
      <c r="CX19" s="4">
        <v>5.0</v>
      </c>
      <c r="CY19" s="4">
        <v>3.0</v>
      </c>
      <c r="CZ19" s="4">
        <v>11.0</v>
      </c>
      <c r="DA19" s="4">
        <v>5.0</v>
      </c>
      <c r="DB19" s="4">
        <v>3.0</v>
      </c>
      <c r="DC19" s="4">
        <v>2.0</v>
      </c>
      <c r="DD19" s="4">
        <v>10.0</v>
      </c>
      <c r="DE19" s="4">
        <v>12.0</v>
      </c>
      <c r="DF19" s="4">
        <v>2.0</v>
      </c>
      <c r="DG19" s="4">
        <v>2.0</v>
      </c>
      <c r="DH19" s="4">
        <v>5.0</v>
      </c>
      <c r="DI19" s="4">
        <v>3.0</v>
      </c>
      <c r="DJ19" s="4">
        <v>5.0</v>
      </c>
      <c r="DK19" s="4">
        <v>5.0</v>
      </c>
      <c r="DL19" s="4">
        <v>2.0</v>
      </c>
      <c r="DM19" s="4">
        <v>10.0</v>
      </c>
      <c r="DN19" s="4">
        <v>3.0</v>
      </c>
      <c r="DO19" s="4">
        <v>3.0</v>
      </c>
      <c r="DP19" s="4">
        <v>5.0</v>
      </c>
      <c r="DQ19" s="4">
        <v>5.0</v>
      </c>
      <c r="DR19" s="4">
        <v>5.0</v>
      </c>
      <c r="DS19" s="4">
        <v>3.0</v>
      </c>
      <c r="DT19" s="4">
        <v>3.0</v>
      </c>
      <c r="DU19" s="4">
        <v>3.0</v>
      </c>
      <c r="DV19" s="4">
        <v>8.0</v>
      </c>
      <c r="DW19" s="4">
        <v>5.0</v>
      </c>
    </row>
    <row r="20" hidden="1">
      <c r="A20" s="3" t="s">
        <v>17</v>
      </c>
      <c r="B20" s="4" t="s">
        <v>26</v>
      </c>
      <c r="C20" s="4">
        <v>3.0</v>
      </c>
      <c r="D20" s="4">
        <v>2.0</v>
      </c>
      <c r="E20" s="4">
        <v>2.0</v>
      </c>
      <c r="F20" s="4">
        <v>2.0</v>
      </c>
      <c r="G20" s="4">
        <v>2.0</v>
      </c>
      <c r="H20" s="4">
        <v>1.0</v>
      </c>
      <c r="I20" s="4">
        <v>2.0</v>
      </c>
      <c r="J20" s="4">
        <v>2.0</v>
      </c>
      <c r="K20" s="4">
        <v>5.0</v>
      </c>
      <c r="L20" s="4">
        <v>3.0</v>
      </c>
      <c r="M20" s="4">
        <v>2.0</v>
      </c>
      <c r="N20" s="4">
        <v>1.0</v>
      </c>
      <c r="O20" s="4">
        <v>1.0</v>
      </c>
      <c r="P20" s="4">
        <v>4.0</v>
      </c>
      <c r="Q20" s="4">
        <v>2.0</v>
      </c>
      <c r="R20" s="4">
        <v>4.0</v>
      </c>
      <c r="S20" s="4">
        <v>1.0</v>
      </c>
      <c r="T20" s="4">
        <v>2.0</v>
      </c>
      <c r="U20" s="4">
        <v>3.0</v>
      </c>
      <c r="V20" s="4">
        <v>2.0</v>
      </c>
      <c r="W20" s="4">
        <v>4.0</v>
      </c>
      <c r="X20" s="4">
        <v>1.0</v>
      </c>
      <c r="Y20" s="4">
        <v>1.0</v>
      </c>
      <c r="Z20" s="4">
        <v>2.0</v>
      </c>
      <c r="AA20" s="4">
        <v>4.0</v>
      </c>
      <c r="AB20" s="4">
        <v>2.0</v>
      </c>
      <c r="AC20" s="4">
        <v>2.0</v>
      </c>
      <c r="AD20" s="4">
        <v>2.0</v>
      </c>
      <c r="AE20" s="4">
        <v>2.0</v>
      </c>
      <c r="AF20" s="4">
        <v>5.0</v>
      </c>
      <c r="AG20" s="4">
        <v>3.0</v>
      </c>
      <c r="AH20" s="4">
        <v>2.0</v>
      </c>
      <c r="AI20" s="4">
        <v>3.0</v>
      </c>
      <c r="AJ20" s="4">
        <v>2.0</v>
      </c>
      <c r="AK20" s="4">
        <v>3.0</v>
      </c>
      <c r="AL20" s="4">
        <v>2.0</v>
      </c>
      <c r="AM20" s="4">
        <v>4.0</v>
      </c>
      <c r="AN20" s="4">
        <v>2.0</v>
      </c>
      <c r="AO20" s="4">
        <v>2.0</v>
      </c>
      <c r="AP20" s="4">
        <v>5.0</v>
      </c>
      <c r="AQ20" s="4">
        <v>2.0</v>
      </c>
      <c r="AR20" s="4">
        <v>4.0</v>
      </c>
      <c r="AS20" s="4">
        <v>2.0</v>
      </c>
      <c r="AT20" s="4">
        <v>1.0</v>
      </c>
      <c r="AU20" s="4">
        <v>2.0</v>
      </c>
      <c r="AV20" s="4">
        <v>2.0</v>
      </c>
      <c r="AW20" s="4">
        <v>2.0</v>
      </c>
      <c r="AX20" s="4">
        <v>2.0</v>
      </c>
      <c r="AY20" s="4">
        <v>2.0</v>
      </c>
      <c r="AZ20" s="4">
        <v>2.0</v>
      </c>
      <c r="BA20" s="4">
        <v>2.0</v>
      </c>
      <c r="BB20" s="4">
        <v>3.0</v>
      </c>
      <c r="BC20" s="4">
        <v>5.0</v>
      </c>
      <c r="BD20" s="4">
        <v>3.0</v>
      </c>
      <c r="BE20" s="4">
        <v>3.0</v>
      </c>
      <c r="BF20" s="4">
        <v>5.0</v>
      </c>
      <c r="BG20" s="4">
        <v>4.0</v>
      </c>
      <c r="BH20" s="4">
        <v>3.0</v>
      </c>
      <c r="BI20" s="4">
        <v>2.0</v>
      </c>
      <c r="BJ20" s="4">
        <v>2.0</v>
      </c>
      <c r="BK20" s="4">
        <v>5.0</v>
      </c>
      <c r="BL20" s="4">
        <v>2.0</v>
      </c>
      <c r="BM20" s="4">
        <v>5.0</v>
      </c>
      <c r="BN20" s="4">
        <v>4.0</v>
      </c>
      <c r="BO20" s="4">
        <v>3.0</v>
      </c>
      <c r="BP20" s="4">
        <v>3.0</v>
      </c>
      <c r="BQ20" s="4">
        <v>2.0</v>
      </c>
      <c r="BR20" s="4">
        <v>3.0</v>
      </c>
      <c r="BS20" s="4">
        <v>1.0</v>
      </c>
      <c r="BT20" s="4">
        <v>2.0</v>
      </c>
      <c r="BU20" s="4">
        <v>1.0</v>
      </c>
      <c r="BV20" s="4">
        <v>1.0</v>
      </c>
      <c r="BW20" s="4">
        <v>1.0</v>
      </c>
      <c r="BX20" s="4">
        <v>4.0</v>
      </c>
      <c r="BY20" s="4">
        <v>1.0</v>
      </c>
      <c r="BZ20" s="4">
        <v>2.0</v>
      </c>
      <c r="CA20" s="4">
        <v>2.0</v>
      </c>
      <c r="CB20" s="4">
        <v>2.0</v>
      </c>
      <c r="CC20" s="4">
        <v>2.0</v>
      </c>
      <c r="CD20" s="4">
        <v>1.0</v>
      </c>
      <c r="CE20" s="4">
        <v>3.0</v>
      </c>
      <c r="CF20" s="4">
        <v>3.0</v>
      </c>
      <c r="CG20" s="4">
        <v>5.0</v>
      </c>
      <c r="CH20" s="4">
        <v>2.0</v>
      </c>
      <c r="CI20" s="4">
        <v>2.0</v>
      </c>
      <c r="CJ20" s="4">
        <v>3.0</v>
      </c>
      <c r="CK20" s="4">
        <v>1.0</v>
      </c>
      <c r="CL20" s="4">
        <v>2.0</v>
      </c>
      <c r="CM20" s="4">
        <v>1.0</v>
      </c>
      <c r="CN20" s="4">
        <v>2.0</v>
      </c>
      <c r="CO20" s="4">
        <v>2.0</v>
      </c>
      <c r="CP20" s="4">
        <v>3.0</v>
      </c>
      <c r="CQ20" s="4">
        <v>5.0</v>
      </c>
      <c r="CR20" s="4">
        <v>2.0</v>
      </c>
      <c r="CS20" s="4">
        <v>2.0</v>
      </c>
      <c r="CT20" s="4">
        <v>2.0</v>
      </c>
      <c r="CU20" s="4">
        <v>2.0</v>
      </c>
      <c r="CV20" s="4">
        <v>2.0</v>
      </c>
      <c r="CW20" s="4">
        <v>5.0</v>
      </c>
      <c r="CX20" s="4">
        <v>3.0</v>
      </c>
      <c r="CY20" s="4">
        <v>2.0</v>
      </c>
      <c r="CZ20" s="4">
        <v>2.0</v>
      </c>
      <c r="DA20" s="4">
        <v>3.0</v>
      </c>
      <c r="DB20" s="4">
        <v>2.0</v>
      </c>
      <c r="DC20" s="4">
        <v>2.0</v>
      </c>
      <c r="DD20" s="4">
        <v>3.0</v>
      </c>
      <c r="DE20" s="4">
        <v>5.0</v>
      </c>
      <c r="DF20" s="4">
        <v>2.0</v>
      </c>
      <c r="DG20" s="4">
        <v>2.0</v>
      </c>
      <c r="DH20" s="4">
        <v>3.0</v>
      </c>
      <c r="DI20" s="4">
        <v>4.0</v>
      </c>
      <c r="DJ20" s="4">
        <v>2.0</v>
      </c>
      <c r="DK20" s="4">
        <v>4.0</v>
      </c>
      <c r="DL20" s="4">
        <v>3.0</v>
      </c>
      <c r="DM20" s="4">
        <v>3.0</v>
      </c>
      <c r="DN20" s="4">
        <v>2.0</v>
      </c>
      <c r="DO20" s="4">
        <v>4.0</v>
      </c>
      <c r="DP20" s="4">
        <v>2.0</v>
      </c>
      <c r="DQ20" s="4">
        <v>2.0</v>
      </c>
      <c r="DR20" s="4">
        <v>2.0</v>
      </c>
      <c r="DS20" s="4">
        <v>2.0</v>
      </c>
      <c r="DT20" s="4">
        <v>4.0</v>
      </c>
      <c r="DU20" s="4">
        <v>3.0</v>
      </c>
      <c r="DV20" s="4">
        <v>5.0</v>
      </c>
      <c r="DW20" s="4">
        <v>1.0</v>
      </c>
    </row>
    <row r="21" hidden="1">
      <c r="A21" s="3" t="s">
        <v>3</v>
      </c>
      <c r="B21" s="4" t="s">
        <v>27</v>
      </c>
      <c r="C21" s="4">
        <v>3.0</v>
      </c>
      <c r="D21" s="4">
        <v>2.0</v>
      </c>
      <c r="E21" s="4">
        <v>3.0</v>
      </c>
      <c r="F21" s="4">
        <v>3.0</v>
      </c>
      <c r="G21" s="4">
        <v>2.0</v>
      </c>
      <c r="H21" s="4">
        <v>3.0</v>
      </c>
      <c r="I21" s="4">
        <v>3.0</v>
      </c>
      <c r="J21" s="4">
        <v>2.0</v>
      </c>
      <c r="K21" s="4">
        <v>2.0</v>
      </c>
      <c r="L21" s="4">
        <v>3.0</v>
      </c>
      <c r="M21" s="4">
        <v>1.0</v>
      </c>
      <c r="N21" s="4">
        <v>2.0</v>
      </c>
      <c r="O21" s="4">
        <v>3.0</v>
      </c>
      <c r="P21" s="4">
        <v>2.0</v>
      </c>
      <c r="Q21" s="4">
        <v>3.0</v>
      </c>
      <c r="R21" s="4">
        <v>3.0</v>
      </c>
      <c r="S21" s="4">
        <v>2.0</v>
      </c>
      <c r="T21" s="4">
        <v>3.0</v>
      </c>
      <c r="U21" s="4">
        <v>2.0</v>
      </c>
      <c r="V21" s="4">
        <v>3.0</v>
      </c>
      <c r="W21" s="4">
        <v>2.0</v>
      </c>
      <c r="X21" s="4">
        <v>2.0</v>
      </c>
      <c r="Y21" s="4">
        <v>2.0</v>
      </c>
      <c r="Z21" s="4">
        <v>2.0</v>
      </c>
      <c r="AA21" s="4">
        <v>3.0</v>
      </c>
      <c r="AB21" s="4">
        <v>3.0</v>
      </c>
      <c r="AC21" s="4">
        <v>2.0</v>
      </c>
      <c r="AD21" s="4">
        <v>3.0</v>
      </c>
      <c r="AE21" s="4">
        <v>2.0</v>
      </c>
      <c r="AF21" s="4">
        <v>3.0</v>
      </c>
      <c r="AG21" s="4">
        <v>2.0</v>
      </c>
      <c r="AH21" s="4">
        <v>3.0</v>
      </c>
      <c r="AI21" s="4">
        <v>2.0</v>
      </c>
      <c r="AJ21" s="4">
        <v>3.0</v>
      </c>
      <c r="AK21" s="4">
        <v>3.0</v>
      </c>
      <c r="AL21" s="4">
        <v>3.0</v>
      </c>
      <c r="AM21" s="4">
        <v>2.0</v>
      </c>
      <c r="AN21" s="4">
        <v>2.0</v>
      </c>
      <c r="AO21" s="4">
        <v>3.0</v>
      </c>
      <c r="AP21" s="4">
        <v>3.0</v>
      </c>
      <c r="AQ21" s="4">
        <v>3.0</v>
      </c>
      <c r="AR21" s="4">
        <v>2.0</v>
      </c>
      <c r="AS21" s="4">
        <v>2.0</v>
      </c>
      <c r="AT21" s="4">
        <v>4.0</v>
      </c>
      <c r="AU21" s="4">
        <v>2.0</v>
      </c>
      <c r="AV21" s="4">
        <v>2.0</v>
      </c>
      <c r="AW21" s="4">
        <v>2.0</v>
      </c>
      <c r="AX21" s="4">
        <v>4.0</v>
      </c>
      <c r="AY21" s="4">
        <v>3.0</v>
      </c>
      <c r="AZ21" s="4">
        <v>4.0</v>
      </c>
      <c r="BA21" s="4">
        <v>3.0</v>
      </c>
      <c r="BB21" s="4">
        <v>3.0</v>
      </c>
      <c r="BC21" s="4">
        <v>4.0</v>
      </c>
      <c r="BD21" s="4">
        <v>4.0</v>
      </c>
      <c r="BE21" s="4">
        <v>3.0</v>
      </c>
      <c r="BF21" s="4">
        <v>3.0</v>
      </c>
      <c r="BG21" s="4">
        <v>3.0</v>
      </c>
      <c r="BH21" s="4">
        <v>2.0</v>
      </c>
      <c r="BI21" s="4">
        <v>2.0</v>
      </c>
      <c r="BJ21" s="4">
        <v>3.0</v>
      </c>
      <c r="BK21" s="4">
        <v>3.0</v>
      </c>
      <c r="BL21" s="4">
        <v>2.0</v>
      </c>
      <c r="BM21" s="4">
        <v>2.0</v>
      </c>
      <c r="BN21" s="4">
        <v>3.0</v>
      </c>
      <c r="BO21" s="4">
        <v>2.0</v>
      </c>
      <c r="BP21" s="4">
        <v>3.0</v>
      </c>
      <c r="BQ21" s="4">
        <v>3.0</v>
      </c>
      <c r="BR21" s="4">
        <v>2.0</v>
      </c>
      <c r="BS21" s="4">
        <v>3.0</v>
      </c>
      <c r="BT21" s="4">
        <v>3.0</v>
      </c>
      <c r="BU21" s="4">
        <v>2.0</v>
      </c>
      <c r="BV21" s="4">
        <v>2.0</v>
      </c>
      <c r="BW21" s="4">
        <v>2.0</v>
      </c>
      <c r="BX21" s="4">
        <v>3.0</v>
      </c>
      <c r="BY21" s="4">
        <v>3.0</v>
      </c>
      <c r="BZ21" s="4">
        <v>2.0</v>
      </c>
      <c r="CA21" s="4">
        <v>2.0</v>
      </c>
      <c r="CB21" s="4">
        <v>2.0</v>
      </c>
      <c r="CC21" s="4">
        <v>2.0</v>
      </c>
      <c r="CD21" s="4">
        <v>3.0</v>
      </c>
      <c r="CE21" s="4">
        <v>2.0</v>
      </c>
      <c r="CF21" s="4">
        <v>3.0</v>
      </c>
      <c r="CG21" s="4">
        <v>3.0</v>
      </c>
      <c r="CH21" s="4">
        <v>4.0</v>
      </c>
      <c r="CI21" s="4">
        <v>3.0</v>
      </c>
      <c r="CJ21" s="4">
        <v>2.0</v>
      </c>
      <c r="CK21" s="4">
        <v>3.0</v>
      </c>
      <c r="CL21" s="4">
        <v>2.0</v>
      </c>
      <c r="CM21" s="4">
        <v>2.0</v>
      </c>
      <c r="CN21" s="4">
        <v>2.0</v>
      </c>
      <c r="CO21" s="4">
        <v>3.0</v>
      </c>
      <c r="CP21" s="4">
        <v>2.0</v>
      </c>
      <c r="CQ21" s="4">
        <v>2.0</v>
      </c>
      <c r="CR21" s="4">
        <v>3.0</v>
      </c>
      <c r="CS21" s="4">
        <v>4.0</v>
      </c>
      <c r="CT21" s="4">
        <v>3.0</v>
      </c>
      <c r="CU21" s="4">
        <v>2.0</v>
      </c>
      <c r="CV21" s="4">
        <v>2.0</v>
      </c>
      <c r="CW21" s="4">
        <v>3.0</v>
      </c>
      <c r="CX21" s="4">
        <v>2.0</v>
      </c>
      <c r="CY21" s="4">
        <v>2.0</v>
      </c>
      <c r="CZ21" s="4">
        <v>2.0</v>
      </c>
      <c r="DA21" s="4">
        <v>3.0</v>
      </c>
      <c r="DB21" s="4">
        <v>2.0</v>
      </c>
      <c r="DC21" s="4">
        <v>2.0</v>
      </c>
      <c r="DD21" s="4">
        <v>4.0</v>
      </c>
      <c r="DE21" s="4">
        <v>4.0</v>
      </c>
      <c r="DF21" s="4">
        <v>2.0</v>
      </c>
      <c r="DG21" s="4">
        <v>3.0</v>
      </c>
      <c r="DH21" s="4">
        <v>2.0</v>
      </c>
      <c r="DI21" s="4">
        <v>3.0</v>
      </c>
      <c r="DJ21" s="4">
        <v>2.0</v>
      </c>
      <c r="DK21" s="4">
        <v>3.0</v>
      </c>
      <c r="DL21" s="4">
        <v>2.0</v>
      </c>
      <c r="DM21" s="4">
        <v>3.0</v>
      </c>
      <c r="DN21" s="4">
        <v>2.0</v>
      </c>
      <c r="DO21" s="4">
        <v>3.0</v>
      </c>
      <c r="DP21" s="4">
        <v>2.0</v>
      </c>
      <c r="DQ21" s="4">
        <v>2.0</v>
      </c>
      <c r="DR21" s="4">
        <v>2.0</v>
      </c>
      <c r="DS21" s="4">
        <v>1.0</v>
      </c>
      <c r="DT21" s="4">
        <v>3.0</v>
      </c>
      <c r="DU21" s="4">
        <v>3.0</v>
      </c>
      <c r="DV21" s="4">
        <v>2.0</v>
      </c>
      <c r="DW21" s="4">
        <v>2.0</v>
      </c>
    </row>
    <row r="22" hidden="1">
      <c r="A22" s="3" t="s">
        <v>10</v>
      </c>
      <c r="B22" s="4" t="s">
        <v>28</v>
      </c>
      <c r="C22" s="4">
        <v>1.0</v>
      </c>
      <c r="D22" s="4">
        <v>4.0</v>
      </c>
      <c r="E22" s="4">
        <v>5.0</v>
      </c>
      <c r="F22" s="4">
        <v>5.0</v>
      </c>
      <c r="G22" s="4">
        <v>4.0</v>
      </c>
      <c r="H22" s="4">
        <v>4.0</v>
      </c>
      <c r="I22" s="4">
        <v>5.0</v>
      </c>
      <c r="J22" s="4">
        <v>2.0</v>
      </c>
      <c r="K22" s="4">
        <v>5.0</v>
      </c>
      <c r="L22" s="4">
        <v>5.0</v>
      </c>
      <c r="M22" s="4">
        <v>5.0</v>
      </c>
      <c r="N22" s="4">
        <v>5.0</v>
      </c>
      <c r="O22" s="4">
        <v>4.0</v>
      </c>
      <c r="P22" s="4">
        <v>5.0</v>
      </c>
      <c r="Q22" s="4">
        <v>4.0</v>
      </c>
      <c r="R22" s="4">
        <v>1.0</v>
      </c>
      <c r="S22" s="4">
        <v>2.0</v>
      </c>
      <c r="T22" s="4">
        <v>4.0</v>
      </c>
      <c r="U22" s="4">
        <v>1.0</v>
      </c>
      <c r="V22" s="4">
        <v>3.0</v>
      </c>
      <c r="W22" s="4">
        <v>4.0</v>
      </c>
      <c r="X22" s="4">
        <v>3.0</v>
      </c>
      <c r="Y22" s="4">
        <v>3.0</v>
      </c>
      <c r="Z22" s="4">
        <v>5.0</v>
      </c>
      <c r="AA22" s="4">
        <v>4.0</v>
      </c>
      <c r="AB22" s="4">
        <v>2.0</v>
      </c>
      <c r="AC22" s="4">
        <v>2.0</v>
      </c>
      <c r="AD22" s="4">
        <v>3.0</v>
      </c>
      <c r="AE22" s="4">
        <v>2.0</v>
      </c>
      <c r="AF22" s="4">
        <v>5.0</v>
      </c>
      <c r="AG22" s="4">
        <v>4.0</v>
      </c>
      <c r="AH22" s="4">
        <v>5.0</v>
      </c>
      <c r="AI22" s="4">
        <v>5.0</v>
      </c>
      <c r="AJ22" s="4">
        <v>4.0</v>
      </c>
      <c r="AK22" s="4">
        <v>2.0</v>
      </c>
      <c r="AL22" s="4">
        <v>2.0</v>
      </c>
      <c r="AM22" s="4">
        <v>4.0</v>
      </c>
      <c r="AN22" s="4">
        <v>4.0</v>
      </c>
      <c r="AO22" s="4">
        <v>4.0</v>
      </c>
      <c r="AP22" s="4">
        <v>3.0</v>
      </c>
      <c r="AQ22" s="4">
        <v>4.0</v>
      </c>
      <c r="AR22" s="4">
        <v>4.0</v>
      </c>
      <c r="AS22" s="4">
        <v>3.0</v>
      </c>
      <c r="AT22" s="4">
        <v>5.0</v>
      </c>
      <c r="AU22" s="4">
        <v>5.0</v>
      </c>
      <c r="AV22" s="4">
        <v>5.0</v>
      </c>
      <c r="AW22" s="4">
        <v>4.0</v>
      </c>
      <c r="AX22" s="4">
        <v>3.0</v>
      </c>
      <c r="AY22" s="4">
        <v>4.0</v>
      </c>
      <c r="AZ22" s="4">
        <v>3.0</v>
      </c>
      <c r="BA22" s="4">
        <v>2.0</v>
      </c>
      <c r="BB22" s="4">
        <v>5.0</v>
      </c>
      <c r="BC22" s="4">
        <v>4.0</v>
      </c>
      <c r="BD22" s="4">
        <v>3.0</v>
      </c>
      <c r="BE22" s="4">
        <v>5.0</v>
      </c>
      <c r="BF22" s="4">
        <v>3.0</v>
      </c>
      <c r="BG22" s="4">
        <v>5.0</v>
      </c>
      <c r="BH22" s="4">
        <v>2.0</v>
      </c>
      <c r="BI22" s="4">
        <v>5.0</v>
      </c>
      <c r="BJ22" s="4">
        <v>5.0</v>
      </c>
      <c r="BK22" s="4">
        <v>5.0</v>
      </c>
      <c r="BL22" s="4">
        <v>4.0</v>
      </c>
      <c r="BM22" s="4">
        <v>2.0</v>
      </c>
      <c r="BN22" s="4">
        <v>5.0</v>
      </c>
      <c r="BO22" s="4">
        <v>4.0</v>
      </c>
      <c r="BP22" s="4">
        <v>3.0</v>
      </c>
      <c r="BQ22" s="4">
        <v>3.0</v>
      </c>
      <c r="BR22" s="4">
        <v>5.0</v>
      </c>
      <c r="BS22" s="4">
        <v>4.0</v>
      </c>
      <c r="BT22" s="4">
        <v>2.0</v>
      </c>
      <c r="BU22" s="4">
        <v>5.0</v>
      </c>
      <c r="BV22" s="4">
        <v>5.0</v>
      </c>
      <c r="BW22" s="4">
        <v>4.0</v>
      </c>
      <c r="BX22" s="4">
        <v>3.0</v>
      </c>
      <c r="BY22" s="4">
        <v>3.0</v>
      </c>
      <c r="BZ22" s="4">
        <v>5.0</v>
      </c>
      <c r="CA22" s="4">
        <v>2.0</v>
      </c>
      <c r="CB22" s="4">
        <v>1.0</v>
      </c>
      <c r="CC22" s="4">
        <v>3.0</v>
      </c>
      <c r="CD22" s="4">
        <v>5.0</v>
      </c>
      <c r="CE22" s="4">
        <v>4.0</v>
      </c>
      <c r="CF22" s="4">
        <v>4.0</v>
      </c>
      <c r="CG22" s="4">
        <v>4.0</v>
      </c>
      <c r="CH22" s="4">
        <v>5.0</v>
      </c>
      <c r="CI22" s="4">
        <v>5.0</v>
      </c>
      <c r="CJ22" s="4">
        <v>3.0</v>
      </c>
      <c r="CK22" s="4">
        <v>4.0</v>
      </c>
      <c r="CL22" s="4">
        <v>3.0</v>
      </c>
      <c r="CM22" s="4">
        <v>5.0</v>
      </c>
      <c r="CN22" s="4">
        <v>5.0</v>
      </c>
      <c r="CO22" s="4">
        <v>3.0</v>
      </c>
      <c r="CP22" s="4">
        <v>2.0</v>
      </c>
      <c r="CQ22" s="4">
        <v>1.0</v>
      </c>
      <c r="CR22" s="4">
        <v>5.0</v>
      </c>
      <c r="CS22" s="4">
        <v>5.0</v>
      </c>
      <c r="CT22" s="4">
        <v>4.0</v>
      </c>
      <c r="CU22" s="4">
        <v>4.0</v>
      </c>
      <c r="CV22" s="4">
        <v>3.0</v>
      </c>
      <c r="CW22" s="4">
        <v>5.0</v>
      </c>
      <c r="CX22" s="4">
        <v>3.0</v>
      </c>
      <c r="CY22" s="4">
        <v>5.0</v>
      </c>
      <c r="CZ22" s="4">
        <v>5.0</v>
      </c>
      <c r="DA22" s="4">
        <v>5.0</v>
      </c>
      <c r="DB22" s="4">
        <v>5.0</v>
      </c>
      <c r="DC22" s="4">
        <v>4.0</v>
      </c>
      <c r="DD22" s="4">
        <v>4.0</v>
      </c>
      <c r="DE22" s="4">
        <v>5.0</v>
      </c>
      <c r="DF22" s="4">
        <v>4.0</v>
      </c>
      <c r="DG22" s="4">
        <v>2.0</v>
      </c>
      <c r="DH22" s="4">
        <v>2.0</v>
      </c>
      <c r="DI22" s="4">
        <v>3.0</v>
      </c>
      <c r="DJ22" s="4">
        <v>3.0</v>
      </c>
      <c r="DK22" s="4">
        <v>5.0</v>
      </c>
      <c r="DL22" s="4">
        <v>3.0</v>
      </c>
      <c r="DM22" s="4">
        <v>4.0</v>
      </c>
      <c r="DN22" s="4">
        <v>2.0</v>
      </c>
      <c r="DO22" s="4">
        <v>4.0</v>
      </c>
      <c r="DP22" s="4">
        <v>4.0</v>
      </c>
      <c r="DQ22" s="4">
        <v>4.0</v>
      </c>
      <c r="DR22" s="4">
        <v>5.0</v>
      </c>
      <c r="DS22" s="4">
        <v>4.0</v>
      </c>
      <c r="DT22" s="4">
        <v>3.0</v>
      </c>
      <c r="DU22" s="4">
        <v>5.0</v>
      </c>
      <c r="DV22" s="4">
        <v>2.0</v>
      </c>
      <c r="DW22" s="4">
        <v>3.0</v>
      </c>
    </row>
    <row r="23" hidden="1">
      <c r="A23" s="3" t="s">
        <v>30</v>
      </c>
      <c r="B23" s="4" t="s">
        <v>29</v>
      </c>
      <c r="C23" s="4">
        <v>1.0</v>
      </c>
      <c r="D23" s="4">
        <v>1.0</v>
      </c>
      <c r="E23" s="4">
        <v>2.0</v>
      </c>
      <c r="F23" s="4">
        <v>3.0</v>
      </c>
      <c r="G23" s="4">
        <v>1.0</v>
      </c>
      <c r="H23" s="4">
        <v>2.0</v>
      </c>
      <c r="I23" s="4">
        <v>1.0</v>
      </c>
      <c r="J23" s="4">
        <v>2.0</v>
      </c>
      <c r="K23" s="4" t="s">
        <v>74</v>
      </c>
      <c r="L23" s="4">
        <v>1.0</v>
      </c>
      <c r="M23" s="4">
        <v>1.0</v>
      </c>
      <c r="N23" s="4">
        <v>1.0</v>
      </c>
      <c r="O23" s="4">
        <v>3.0</v>
      </c>
      <c r="P23" s="4">
        <v>2.0</v>
      </c>
      <c r="Q23" s="4">
        <v>2.0</v>
      </c>
      <c r="R23" s="4">
        <v>1.0</v>
      </c>
      <c r="S23" s="4">
        <v>2.0</v>
      </c>
      <c r="T23" s="4">
        <v>1.0</v>
      </c>
      <c r="U23" s="4">
        <v>3.0</v>
      </c>
      <c r="V23" s="4">
        <v>2.0</v>
      </c>
      <c r="W23" s="4">
        <v>1.0</v>
      </c>
      <c r="X23" s="4">
        <v>1.0</v>
      </c>
      <c r="Y23" s="4">
        <v>1.0</v>
      </c>
      <c r="Z23" s="4">
        <v>3.0</v>
      </c>
      <c r="AA23" s="4" t="s">
        <v>74</v>
      </c>
      <c r="AB23" s="4">
        <v>1.0</v>
      </c>
      <c r="AC23" s="4">
        <v>1.0</v>
      </c>
      <c r="AD23" s="4">
        <v>1.0</v>
      </c>
      <c r="AE23" s="4">
        <v>2.0</v>
      </c>
      <c r="AF23" s="4">
        <v>2.0</v>
      </c>
      <c r="AG23" s="4">
        <v>2.0</v>
      </c>
      <c r="AH23" s="4">
        <v>2.0</v>
      </c>
      <c r="AI23" s="4" t="s">
        <v>74</v>
      </c>
      <c r="AJ23" s="4">
        <v>3.0</v>
      </c>
      <c r="AK23" s="4">
        <v>1.0</v>
      </c>
      <c r="AL23" s="4">
        <v>1.0</v>
      </c>
      <c r="AM23" s="4">
        <v>1.0</v>
      </c>
      <c r="AN23" s="4">
        <v>3.0</v>
      </c>
      <c r="AO23" s="4">
        <v>2.0</v>
      </c>
      <c r="AP23" s="4">
        <v>1.0</v>
      </c>
      <c r="AQ23" s="4">
        <v>1.0</v>
      </c>
      <c r="AR23" s="4">
        <v>1.0</v>
      </c>
      <c r="AS23" s="4" t="s">
        <v>74</v>
      </c>
      <c r="AT23" s="4" t="s">
        <v>74</v>
      </c>
      <c r="AU23" s="4">
        <v>1.0</v>
      </c>
      <c r="AV23" s="4" t="s">
        <v>74</v>
      </c>
      <c r="AW23" s="4">
        <v>2.0</v>
      </c>
      <c r="AX23" s="4">
        <v>1.0</v>
      </c>
      <c r="AY23" s="4">
        <v>1.0</v>
      </c>
      <c r="AZ23" s="4">
        <v>2.0</v>
      </c>
      <c r="BA23" s="4">
        <v>1.0</v>
      </c>
      <c r="BB23" s="4">
        <v>1.0</v>
      </c>
      <c r="BC23" s="4">
        <v>1.0</v>
      </c>
      <c r="BD23" s="4" t="s">
        <v>74</v>
      </c>
      <c r="BE23" s="4">
        <v>1.0</v>
      </c>
      <c r="BF23" s="4">
        <v>1.0</v>
      </c>
      <c r="BG23" s="4">
        <v>1.0</v>
      </c>
      <c r="BH23" s="4">
        <v>1.0</v>
      </c>
      <c r="BI23" s="4">
        <v>2.0</v>
      </c>
      <c r="BJ23" s="4" t="s">
        <v>74</v>
      </c>
      <c r="BK23" s="4">
        <v>1.0</v>
      </c>
      <c r="BL23" s="4">
        <v>2.0</v>
      </c>
      <c r="BM23" s="4">
        <v>1.0</v>
      </c>
      <c r="BN23" s="4">
        <v>1.0</v>
      </c>
      <c r="BO23" s="4">
        <v>1.0</v>
      </c>
      <c r="BP23" s="4">
        <v>2.0</v>
      </c>
      <c r="BQ23" s="4" t="s">
        <v>74</v>
      </c>
      <c r="BR23" s="4">
        <v>2.0</v>
      </c>
      <c r="BS23" s="4">
        <v>1.0</v>
      </c>
      <c r="BT23" s="4">
        <v>2.0</v>
      </c>
      <c r="BU23" s="4">
        <v>2.0</v>
      </c>
      <c r="BV23" s="4">
        <v>1.0</v>
      </c>
      <c r="BW23" s="4">
        <v>2.0</v>
      </c>
      <c r="BX23" s="4">
        <v>1.0</v>
      </c>
      <c r="BY23" s="4">
        <v>2.0</v>
      </c>
      <c r="BZ23" s="4">
        <v>1.0</v>
      </c>
      <c r="CA23" s="4">
        <v>2.0</v>
      </c>
      <c r="CB23" s="4">
        <v>2.0</v>
      </c>
      <c r="CC23" s="4">
        <v>1.0</v>
      </c>
      <c r="CD23" s="4">
        <v>1.0</v>
      </c>
      <c r="CE23" s="4">
        <v>2.0</v>
      </c>
      <c r="CF23" s="4">
        <v>1.0</v>
      </c>
      <c r="CG23" s="4">
        <v>1.0</v>
      </c>
      <c r="CH23" s="4" t="s">
        <v>74</v>
      </c>
      <c r="CI23" s="4">
        <v>1.0</v>
      </c>
      <c r="CJ23" s="4">
        <v>3.0</v>
      </c>
      <c r="CK23" s="4">
        <v>2.0</v>
      </c>
      <c r="CL23" s="4">
        <v>1.0</v>
      </c>
      <c r="CM23" s="4">
        <v>1.0</v>
      </c>
      <c r="CN23" s="4">
        <v>1.0</v>
      </c>
      <c r="CO23" s="4">
        <v>1.0</v>
      </c>
      <c r="CP23" s="4">
        <v>2.0</v>
      </c>
      <c r="CQ23" s="4">
        <v>3.0</v>
      </c>
      <c r="CR23" s="4">
        <v>3.0</v>
      </c>
      <c r="CS23" s="4">
        <v>1.0</v>
      </c>
      <c r="CT23" s="4">
        <v>1.0</v>
      </c>
      <c r="CU23" s="4">
        <v>2.0</v>
      </c>
      <c r="CV23" s="4">
        <v>1.0</v>
      </c>
      <c r="CW23" s="4">
        <v>2.0</v>
      </c>
      <c r="CX23" s="4" t="s">
        <v>74</v>
      </c>
      <c r="CY23" s="4">
        <v>2.0</v>
      </c>
      <c r="CZ23" s="4">
        <v>3.0</v>
      </c>
      <c r="DA23" s="4">
        <v>1.0</v>
      </c>
      <c r="DB23" s="4">
        <v>2.0</v>
      </c>
      <c r="DC23" s="4" t="s">
        <v>74</v>
      </c>
      <c r="DD23" s="4">
        <v>2.0</v>
      </c>
      <c r="DE23" s="4">
        <v>2.0</v>
      </c>
      <c r="DF23" s="4">
        <v>1.0</v>
      </c>
      <c r="DG23" s="4">
        <v>1.0</v>
      </c>
      <c r="DH23" s="4">
        <v>3.0</v>
      </c>
      <c r="DI23" s="4">
        <v>2.0</v>
      </c>
      <c r="DJ23" s="4">
        <v>2.0</v>
      </c>
      <c r="DK23" s="4">
        <v>1.0</v>
      </c>
      <c r="DL23" s="4">
        <v>2.0</v>
      </c>
      <c r="DM23" s="4">
        <v>2.0</v>
      </c>
      <c r="DN23" s="4">
        <v>1.0</v>
      </c>
      <c r="DO23" s="4">
        <v>2.0</v>
      </c>
      <c r="DP23" s="4" t="s">
        <v>74</v>
      </c>
      <c r="DQ23" s="4">
        <v>2.0</v>
      </c>
      <c r="DR23" s="4">
        <v>2.0</v>
      </c>
      <c r="DS23" s="4">
        <v>2.0</v>
      </c>
      <c r="DT23" s="4">
        <v>2.0</v>
      </c>
      <c r="DU23" s="4">
        <v>2.0</v>
      </c>
      <c r="DV23" s="4">
        <v>1.0</v>
      </c>
      <c r="DW23" s="4">
        <v>2.0</v>
      </c>
    </row>
    <row r="24" hidden="1">
      <c r="A24" s="3" t="s">
        <v>3</v>
      </c>
      <c r="B24" s="4" t="s">
        <v>31</v>
      </c>
      <c r="C24" s="4">
        <v>5.0</v>
      </c>
      <c r="D24" s="4">
        <v>2.0</v>
      </c>
      <c r="E24" s="4">
        <v>2.0</v>
      </c>
      <c r="F24" s="4">
        <v>2.0</v>
      </c>
      <c r="G24" s="4">
        <v>4.0</v>
      </c>
      <c r="H24" s="4">
        <v>1.0</v>
      </c>
      <c r="I24" s="4">
        <v>4.0</v>
      </c>
      <c r="J24" s="4">
        <v>3.0</v>
      </c>
      <c r="K24" s="4">
        <v>5.0</v>
      </c>
      <c r="L24" s="4">
        <v>5.0</v>
      </c>
      <c r="M24" s="4">
        <v>2.0</v>
      </c>
      <c r="N24" s="4">
        <v>3.0</v>
      </c>
      <c r="O24" s="4">
        <v>3.0</v>
      </c>
      <c r="P24" s="4">
        <v>2.0</v>
      </c>
      <c r="Q24" s="4">
        <v>4.0</v>
      </c>
      <c r="R24" s="4">
        <v>5.0</v>
      </c>
      <c r="S24" s="4">
        <v>1.0</v>
      </c>
      <c r="T24" s="4">
        <v>2.0</v>
      </c>
      <c r="U24" s="4">
        <v>5.0</v>
      </c>
      <c r="V24" s="4">
        <v>5.0</v>
      </c>
      <c r="W24" s="4">
        <v>5.0</v>
      </c>
      <c r="X24" s="4">
        <v>4.0</v>
      </c>
      <c r="Y24" s="4">
        <v>4.0</v>
      </c>
      <c r="Z24" s="4">
        <v>4.0</v>
      </c>
      <c r="AA24" s="4">
        <v>3.0</v>
      </c>
      <c r="AB24" s="4">
        <v>4.0</v>
      </c>
      <c r="AC24" s="4">
        <v>4.0</v>
      </c>
      <c r="AD24" s="4">
        <v>5.0</v>
      </c>
      <c r="AE24" s="4">
        <v>4.0</v>
      </c>
      <c r="AF24" s="4">
        <v>5.0</v>
      </c>
      <c r="AG24" s="4">
        <v>2.0</v>
      </c>
      <c r="AH24" s="4">
        <v>4.0</v>
      </c>
      <c r="AI24" s="4">
        <v>5.0</v>
      </c>
      <c r="AJ24" s="4">
        <v>4.0</v>
      </c>
      <c r="AK24" s="4">
        <v>4.0</v>
      </c>
      <c r="AL24" s="4">
        <v>4.0</v>
      </c>
      <c r="AM24" s="4">
        <v>5.0</v>
      </c>
      <c r="AN24" s="4">
        <v>2.0</v>
      </c>
      <c r="AO24" s="4">
        <v>4.0</v>
      </c>
      <c r="AP24" s="4">
        <v>5.0</v>
      </c>
      <c r="AQ24" s="4">
        <v>4.0</v>
      </c>
      <c r="AR24" s="4">
        <v>2.0</v>
      </c>
      <c r="AS24" s="4">
        <v>4.0</v>
      </c>
      <c r="AT24" s="4">
        <v>2.0</v>
      </c>
      <c r="AU24" s="4">
        <v>4.0</v>
      </c>
      <c r="AV24" s="4">
        <v>4.0</v>
      </c>
      <c r="AW24" s="4">
        <v>3.0</v>
      </c>
      <c r="AX24" s="4">
        <v>5.0</v>
      </c>
      <c r="AY24" s="4">
        <v>4.0</v>
      </c>
      <c r="AZ24" s="4">
        <v>2.0</v>
      </c>
      <c r="BA24" s="4">
        <v>3.0</v>
      </c>
      <c r="BB24" s="4">
        <v>2.0</v>
      </c>
      <c r="BC24" s="4">
        <v>3.0</v>
      </c>
      <c r="BD24" s="4">
        <v>2.0</v>
      </c>
      <c r="BE24" s="4">
        <v>4.0</v>
      </c>
      <c r="BF24" s="4">
        <v>1.0</v>
      </c>
      <c r="BG24" s="4">
        <v>4.0</v>
      </c>
      <c r="BH24" s="4">
        <v>2.0</v>
      </c>
      <c r="BI24" s="4">
        <v>4.0</v>
      </c>
      <c r="BJ24" s="4">
        <v>4.0</v>
      </c>
      <c r="BK24" s="4">
        <v>4.0</v>
      </c>
      <c r="BL24" s="4">
        <v>2.0</v>
      </c>
      <c r="BM24" s="4">
        <v>2.0</v>
      </c>
      <c r="BN24" s="4">
        <v>4.0</v>
      </c>
      <c r="BO24" s="4">
        <v>2.0</v>
      </c>
      <c r="BP24" s="4">
        <v>5.0</v>
      </c>
      <c r="BQ24" s="4">
        <v>2.0</v>
      </c>
      <c r="BR24" s="4">
        <v>2.0</v>
      </c>
      <c r="BS24" s="4">
        <v>5.0</v>
      </c>
      <c r="BT24" s="4">
        <v>4.0</v>
      </c>
      <c r="BU24" s="4">
        <v>4.0</v>
      </c>
      <c r="BV24" s="4">
        <v>2.0</v>
      </c>
      <c r="BW24" s="4" t="s">
        <v>74</v>
      </c>
      <c r="BX24" s="4">
        <v>4.0</v>
      </c>
      <c r="BY24" s="4">
        <v>1.0</v>
      </c>
      <c r="BZ24" s="4">
        <v>4.0</v>
      </c>
      <c r="CA24" s="4">
        <v>2.0</v>
      </c>
      <c r="CB24" s="4">
        <v>2.0</v>
      </c>
      <c r="CC24" s="4">
        <v>2.0</v>
      </c>
      <c r="CD24" s="4">
        <v>3.0</v>
      </c>
      <c r="CE24" s="4">
        <v>2.0</v>
      </c>
      <c r="CF24" s="4">
        <v>4.0</v>
      </c>
      <c r="CG24" s="4">
        <v>4.0</v>
      </c>
      <c r="CH24" s="4">
        <v>2.0</v>
      </c>
      <c r="CI24" s="4">
        <v>4.0</v>
      </c>
      <c r="CJ24" s="4">
        <v>5.0</v>
      </c>
      <c r="CK24" s="4">
        <v>2.0</v>
      </c>
      <c r="CL24" s="4">
        <v>4.0</v>
      </c>
      <c r="CM24" s="4">
        <v>2.0</v>
      </c>
      <c r="CN24" s="4">
        <v>4.0</v>
      </c>
      <c r="CO24" s="4">
        <v>2.0</v>
      </c>
      <c r="CP24" s="4">
        <v>5.0</v>
      </c>
      <c r="CQ24" s="4">
        <v>2.0</v>
      </c>
      <c r="CR24" s="4">
        <v>5.0</v>
      </c>
      <c r="CS24" s="4">
        <v>4.0</v>
      </c>
      <c r="CT24" s="4">
        <v>4.0</v>
      </c>
      <c r="CU24" s="4">
        <v>2.0</v>
      </c>
      <c r="CV24" s="4">
        <v>5.0</v>
      </c>
      <c r="CW24" s="4">
        <v>4.0</v>
      </c>
      <c r="CX24" s="4">
        <v>3.0</v>
      </c>
      <c r="CY24" s="4">
        <v>2.0</v>
      </c>
      <c r="CZ24" s="4">
        <v>4.0</v>
      </c>
      <c r="DA24" s="4">
        <v>5.0</v>
      </c>
      <c r="DB24" s="4">
        <v>4.0</v>
      </c>
      <c r="DC24" s="4">
        <v>4.0</v>
      </c>
      <c r="DD24" s="4">
        <v>4.0</v>
      </c>
      <c r="DE24" s="4">
        <v>5.0</v>
      </c>
      <c r="DF24" s="4">
        <v>3.0</v>
      </c>
      <c r="DG24" s="4">
        <v>4.0</v>
      </c>
      <c r="DH24" s="4">
        <v>5.0</v>
      </c>
      <c r="DI24" s="4">
        <v>4.0</v>
      </c>
      <c r="DJ24" s="4">
        <v>2.0</v>
      </c>
      <c r="DK24" s="4">
        <v>5.0</v>
      </c>
      <c r="DL24" s="4">
        <v>4.0</v>
      </c>
      <c r="DM24" s="4">
        <v>5.0</v>
      </c>
      <c r="DN24" s="4">
        <v>5.0</v>
      </c>
      <c r="DO24" s="4">
        <v>3.0</v>
      </c>
      <c r="DP24" s="4">
        <v>2.0</v>
      </c>
      <c r="DQ24" s="4">
        <v>2.0</v>
      </c>
      <c r="DR24" s="4">
        <v>5.0</v>
      </c>
      <c r="DS24" s="4">
        <v>4.0</v>
      </c>
      <c r="DT24" s="4">
        <v>5.0</v>
      </c>
      <c r="DU24" s="4">
        <v>5.0</v>
      </c>
      <c r="DV24" s="4">
        <v>3.0</v>
      </c>
      <c r="DW24" s="4">
        <v>4.0</v>
      </c>
    </row>
    <row r="25" hidden="1">
      <c r="A25" s="3" t="s">
        <v>3</v>
      </c>
      <c r="B25" s="5" t="s">
        <v>32</v>
      </c>
      <c r="C25" s="5" t="s">
        <v>77</v>
      </c>
      <c r="D25" s="5" t="s">
        <v>89</v>
      </c>
      <c r="E25" s="5" t="s">
        <v>101</v>
      </c>
      <c r="F25" s="5" t="s">
        <v>111</v>
      </c>
      <c r="G25" s="5" t="s">
        <v>123</v>
      </c>
      <c r="H25" s="5" t="s">
        <v>134</v>
      </c>
      <c r="I25" s="5" t="s">
        <v>146</v>
      </c>
      <c r="J25" s="5" t="s">
        <v>158</v>
      </c>
      <c r="K25" s="5" t="s">
        <v>167</v>
      </c>
      <c r="L25" s="5" t="s">
        <v>178</v>
      </c>
      <c r="M25" s="5" t="s">
        <v>188</v>
      </c>
      <c r="N25" s="5" t="s">
        <v>199</v>
      </c>
      <c r="O25" s="5" t="s">
        <v>210</v>
      </c>
      <c r="P25" s="5" t="s">
        <v>222</v>
      </c>
      <c r="Q25" s="5" t="s">
        <v>232</v>
      </c>
      <c r="R25" s="5" t="s">
        <v>242</v>
      </c>
      <c r="S25" s="5" t="s">
        <v>252</v>
      </c>
      <c r="T25" s="5" t="s">
        <v>263</v>
      </c>
      <c r="U25" s="5" t="s">
        <v>274</v>
      </c>
      <c r="V25" s="5" t="s">
        <v>285</v>
      </c>
      <c r="W25" s="5" t="s">
        <v>295</v>
      </c>
      <c r="X25" s="5" t="s">
        <v>306</v>
      </c>
      <c r="Y25" s="5" t="s">
        <v>318</v>
      </c>
      <c r="Z25" s="5" t="s">
        <v>328</v>
      </c>
      <c r="AA25" s="5" t="s">
        <v>340</v>
      </c>
      <c r="AB25" s="5" t="s">
        <v>348</v>
      </c>
      <c r="AC25" s="5" t="s">
        <v>360</v>
      </c>
      <c r="AD25" s="5" t="s">
        <v>369</v>
      </c>
      <c r="AE25" s="5" t="s">
        <v>379</v>
      </c>
      <c r="AF25" s="5" t="s">
        <v>390</v>
      </c>
      <c r="AG25" s="5" t="s">
        <v>74</v>
      </c>
      <c r="AH25" s="5" t="s">
        <v>409</v>
      </c>
      <c r="AI25" s="5" t="s">
        <v>419</v>
      </c>
      <c r="AJ25" s="5" t="s">
        <v>429</v>
      </c>
      <c r="AK25" s="5" t="s">
        <v>438</v>
      </c>
      <c r="AL25" s="5" t="s">
        <v>449</v>
      </c>
      <c r="AM25" s="5" t="s">
        <v>458</v>
      </c>
      <c r="AN25" s="5" t="s">
        <v>252</v>
      </c>
      <c r="AO25" s="5" t="s">
        <v>476</v>
      </c>
      <c r="AP25" s="5" t="s">
        <v>485</v>
      </c>
      <c r="AQ25" s="5" t="s">
        <v>495</v>
      </c>
      <c r="AR25" s="5" t="s">
        <v>506</v>
      </c>
      <c r="AS25" s="5" t="s">
        <v>516</v>
      </c>
      <c r="AT25" s="5" t="s">
        <v>526</v>
      </c>
      <c r="AU25" s="5" t="s">
        <v>379</v>
      </c>
      <c r="AV25" s="5" t="s">
        <v>548</v>
      </c>
      <c r="AW25" s="5" t="s">
        <v>558</v>
      </c>
      <c r="AX25" s="5" t="s">
        <v>495</v>
      </c>
      <c r="AY25" s="5" t="s">
        <v>578</v>
      </c>
      <c r="AZ25" s="5" t="s">
        <v>587</v>
      </c>
      <c r="BA25" s="5" t="s">
        <v>596</v>
      </c>
      <c r="BB25" s="5" t="s">
        <v>605</v>
      </c>
      <c r="BC25" s="5" t="s">
        <v>614</v>
      </c>
      <c r="BD25" s="5" t="s">
        <v>622</v>
      </c>
      <c r="BE25" s="5" t="s">
        <v>633</v>
      </c>
      <c r="BF25" s="5" t="s">
        <v>641</v>
      </c>
      <c r="BG25" s="5" t="s">
        <v>651</v>
      </c>
      <c r="BH25" s="5" t="s">
        <v>660</v>
      </c>
      <c r="BI25" s="5" t="s">
        <v>290</v>
      </c>
      <c r="BJ25" s="5" t="s">
        <v>680</v>
      </c>
      <c r="BK25" s="5" t="s">
        <v>690</v>
      </c>
      <c r="BL25" s="5" t="s">
        <v>701</v>
      </c>
      <c r="BM25" s="5" t="s">
        <v>710</v>
      </c>
      <c r="BN25" s="5" t="s">
        <v>719</v>
      </c>
      <c r="BO25" s="5" t="s">
        <v>730</v>
      </c>
      <c r="BP25" s="5" t="s">
        <v>369</v>
      </c>
      <c r="BQ25" s="5" t="s">
        <v>111</v>
      </c>
      <c r="BR25" s="5" t="s">
        <v>754</v>
      </c>
      <c r="BS25" s="5" t="s">
        <v>369</v>
      </c>
      <c r="BT25" s="5" t="s">
        <v>775</v>
      </c>
      <c r="BU25" s="5" t="s">
        <v>784</v>
      </c>
      <c r="BV25" s="5" t="s">
        <v>795</v>
      </c>
      <c r="BW25" s="5" t="s">
        <v>804</v>
      </c>
      <c r="BX25" s="5" t="s">
        <v>813</v>
      </c>
      <c r="BY25" s="5" t="s">
        <v>819</v>
      </c>
      <c r="BZ25" s="5" t="s">
        <v>825</v>
      </c>
      <c r="CA25" s="5" t="s">
        <v>836</v>
      </c>
      <c r="CB25" s="5" t="s">
        <v>836</v>
      </c>
      <c r="CC25" s="5" t="s">
        <v>89</v>
      </c>
      <c r="CD25" s="5" t="s">
        <v>864</v>
      </c>
      <c r="CE25" s="5" t="s">
        <v>804</v>
      </c>
      <c r="CF25" s="5" t="s">
        <v>123</v>
      </c>
      <c r="CG25" s="5" t="s">
        <v>890</v>
      </c>
      <c r="CH25" s="5" t="s">
        <v>900</v>
      </c>
      <c r="CI25" s="5" t="s">
        <v>912</v>
      </c>
      <c r="CJ25" s="5" t="s">
        <v>419</v>
      </c>
      <c r="CK25" s="5" t="s">
        <v>931</v>
      </c>
      <c r="CL25" s="5" t="s">
        <v>274</v>
      </c>
      <c r="CM25" s="5" t="s">
        <v>951</v>
      </c>
      <c r="CN25" s="5" t="s">
        <v>961</v>
      </c>
      <c r="CO25" s="5" t="s">
        <v>759</v>
      </c>
      <c r="CP25" s="5" t="s">
        <v>301</v>
      </c>
      <c r="CQ25" s="5" t="s">
        <v>754</v>
      </c>
      <c r="CR25" s="5" t="s">
        <v>998</v>
      </c>
      <c r="CS25" s="5" t="s">
        <v>1008</v>
      </c>
      <c r="CT25" s="5" t="s">
        <v>1019</v>
      </c>
      <c r="CU25" s="5" t="s">
        <v>1028</v>
      </c>
      <c r="CV25" s="5" t="s">
        <v>74</v>
      </c>
      <c r="CW25" s="5" t="s">
        <v>222</v>
      </c>
      <c r="CX25" s="5" t="s">
        <v>222</v>
      </c>
      <c r="CY25" s="5" t="s">
        <v>1062</v>
      </c>
      <c r="CZ25" s="5" t="s">
        <v>651</v>
      </c>
      <c r="DA25" s="5" t="s">
        <v>1082</v>
      </c>
      <c r="DB25" s="5" t="s">
        <v>1089</v>
      </c>
      <c r="DC25" s="5" t="s">
        <v>222</v>
      </c>
      <c r="DD25" s="5" t="s">
        <v>1110</v>
      </c>
      <c r="DE25" s="5" t="s">
        <v>1120</v>
      </c>
      <c r="DF25" s="5" t="s">
        <v>1130</v>
      </c>
      <c r="DG25" s="5" t="s">
        <v>666</v>
      </c>
      <c r="DH25" s="5" t="s">
        <v>1150</v>
      </c>
      <c r="DI25" s="5" t="s">
        <v>1130</v>
      </c>
      <c r="DJ25" s="5" t="s">
        <v>74</v>
      </c>
      <c r="DK25" s="5" t="s">
        <v>1082</v>
      </c>
      <c r="DL25" s="5" t="s">
        <v>301</v>
      </c>
      <c r="DM25" s="5" t="s">
        <v>1188</v>
      </c>
      <c r="DN25" s="5" t="s">
        <v>1200</v>
      </c>
      <c r="DO25" s="5" t="s">
        <v>1210</v>
      </c>
      <c r="DP25" s="5" t="s">
        <v>1220</v>
      </c>
      <c r="DQ25" s="5" t="s">
        <v>1231</v>
      </c>
      <c r="DR25" s="5" t="s">
        <v>1241</v>
      </c>
      <c r="DS25" s="5" t="s">
        <v>318</v>
      </c>
      <c r="DT25" s="5" t="s">
        <v>1257</v>
      </c>
      <c r="DU25" s="5" t="s">
        <v>1267</v>
      </c>
      <c r="DV25" s="5" t="s">
        <v>1277</v>
      </c>
      <c r="DW25" s="5" t="s">
        <v>152</v>
      </c>
    </row>
    <row r="26" hidden="1">
      <c r="A26" s="3" t="s">
        <v>14</v>
      </c>
      <c r="B26" s="5" t="s">
        <v>33</v>
      </c>
      <c r="C26" s="5" t="s">
        <v>78</v>
      </c>
      <c r="D26" s="5" t="s">
        <v>90</v>
      </c>
      <c r="E26" s="5" t="s">
        <v>90</v>
      </c>
      <c r="F26" s="5" t="s">
        <v>112</v>
      </c>
      <c r="G26" s="5" t="s">
        <v>90</v>
      </c>
      <c r="H26" s="5" t="s">
        <v>135</v>
      </c>
      <c r="I26" s="5" t="s">
        <v>147</v>
      </c>
      <c r="J26" s="5" t="s">
        <v>159</v>
      </c>
      <c r="K26" s="5" t="s">
        <v>168</v>
      </c>
      <c r="L26" s="5" t="s">
        <v>90</v>
      </c>
      <c r="M26" s="5" t="s">
        <v>189</v>
      </c>
      <c r="N26" s="5" t="s">
        <v>90</v>
      </c>
      <c r="O26" s="5" t="s">
        <v>211</v>
      </c>
      <c r="P26" s="5" t="s">
        <v>90</v>
      </c>
      <c r="Q26" s="5" t="s">
        <v>211</v>
      </c>
      <c r="R26" s="5" t="s">
        <v>243</v>
      </c>
      <c r="S26" s="5" t="s">
        <v>253</v>
      </c>
      <c r="T26" s="5" t="s">
        <v>264</v>
      </c>
      <c r="U26" s="5" t="s">
        <v>275</v>
      </c>
      <c r="V26" s="5" t="s">
        <v>90</v>
      </c>
      <c r="W26" s="5" t="s">
        <v>296</v>
      </c>
      <c r="X26" s="5" t="s">
        <v>307</v>
      </c>
      <c r="Y26" s="5" t="s">
        <v>90</v>
      </c>
      <c r="Z26" s="5" t="s">
        <v>329</v>
      </c>
      <c r="AA26" s="5" t="s">
        <v>211</v>
      </c>
      <c r="AB26" s="5" t="s">
        <v>349</v>
      </c>
      <c r="AC26" s="5" t="s">
        <v>243</v>
      </c>
      <c r="AD26" s="5" t="s">
        <v>296</v>
      </c>
      <c r="AE26" s="5" t="s">
        <v>380</v>
      </c>
      <c r="AF26" s="5" t="s">
        <v>391</v>
      </c>
      <c r="AG26" s="5" t="s">
        <v>296</v>
      </c>
      <c r="AH26" s="5" t="s">
        <v>90</v>
      </c>
      <c r="AI26" s="5" t="s">
        <v>420</v>
      </c>
      <c r="AJ26" s="5" t="s">
        <v>90</v>
      </c>
      <c r="AK26" s="5" t="s">
        <v>439</v>
      </c>
      <c r="AL26" s="5" t="s">
        <v>264</v>
      </c>
      <c r="AM26" s="5" t="s">
        <v>459</v>
      </c>
      <c r="AN26" s="5" t="s">
        <v>90</v>
      </c>
      <c r="AO26" s="5" t="s">
        <v>90</v>
      </c>
      <c r="AP26" s="5" t="s">
        <v>296</v>
      </c>
      <c r="AQ26" s="5" t="s">
        <v>90</v>
      </c>
      <c r="AR26" s="5" t="s">
        <v>90</v>
      </c>
      <c r="AS26" s="5" t="s">
        <v>90</v>
      </c>
      <c r="AT26" s="5" t="s">
        <v>211</v>
      </c>
      <c r="AU26" s="5" t="s">
        <v>537</v>
      </c>
      <c r="AV26" s="5" t="s">
        <v>549</v>
      </c>
      <c r="AW26" s="5" t="s">
        <v>90</v>
      </c>
      <c r="AX26" s="5" t="s">
        <v>90</v>
      </c>
      <c r="AY26" s="5" t="s">
        <v>329</v>
      </c>
      <c r="AZ26" s="5" t="s">
        <v>90</v>
      </c>
      <c r="BA26" s="5" t="s">
        <v>597</v>
      </c>
      <c r="BB26" s="5" t="s">
        <v>606</v>
      </c>
      <c r="BC26" s="5" t="s">
        <v>296</v>
      </c>
      <c r="BD26" s="5" t="s">
        <v>623</v>
      </c>
      <c r="BE26" s="5" t="s">
        <v>90</v>
      </c>
      <c r="BF26" s="5" t="s">
        <v>90</v>
      </c>
      <c r="BG26" s="5" t="s">
        <v>147</v>
      </c>
      <c r="BH26" s="5" t="s">
        <v>661</v>
      </c>
      <c r="BI26" s="5" t="s">
        <v>296</v>
      </c>
      <c r="BJ26" s="5" t="s">
        <v>90</v>
      </c>
      <c r="BK26" s="5" t="s">
        <v>296</v>
      </c>
      <c r="BL26" s="5" t="s">
        <v>296</v>
      </c>
      <c r="BM26" s="5" t="s">
        <v>90</v>
      </c>
      <c r="BN26" s="5" t="s">
        <v>90</v>
      </c>
      <c r="BO26" s="5" t="s">
        <v>731</v>
      </c>
      <c r="BP26" s="5" t="s">
        <v>90</v>
      </c>
      <c r="BQ26" s="5" t="s">
        <v>597</v>
      </c>
      <c r="BR26" s="5" t="s">
        <v>90</v>
      </c>
      <c r="BS26" s="5" t="s">
        <v>90</v>
      </c>
      <c r="BT26" s="5" t="s">
        <v>90</v>
      </c>
      <c r="BU26" s="5" t="s">
        <v>90</v>
      </c>
      <c r="BV26" s="5" t="s">
        <v>90</v>
      </c>
      <c r="BW26" s="5" t="s">
        <v>805</v>
      </c>
      <c r="BX26" s="5" t="s">
        <v>296</v>
      </c>
      <c r="BY26" s="5" t="s">
        <v>621</v>
      </c>
      <c r="BZ26" s="5" t="s">
        <v>90</v>
      </c>
      <c r="CA26" s="5" t="s">
        <v>597</v>
      </c>
      <c r="CB26" s="5" t="s">
        <v>597</v>
      </c>
      <c r="CC26" s="5" t="s">
        <v>855</v>
      </c>
      <c r="CD26" s="5" t="s">
        <v>211</v>
      </c>
      <c r="CE26" s="5" t="s">
        <v>90</v>
      </c>
      <c r="CF26" s="5" t="s">
        <v>90</v>
      </c>
      <c r="CG26" s="5" t="s">
        <v>90</v>
      </c>
      <c r="CH26" s="5" t="s">
        <v>901</v>
      </c>
      <c r="CI26" s="5" t="s">
        <v>913</v>
      </c>
      <c r="CJ26" s="5" t="s">
        <v>329</v>
      </c>
      <c r="CK26" s="5" t="s">
        <v>932</v>
      </c>
      <c r="CL26" s="5" t="s">
        <v>943</v>
      </c>
      <c r="CM26" s="5" t="s">
        <v>296</v>
      </c>
      <c r="CN26" s="5" t="s">
        <v>962</v>
      </c>
      <c r="CO26" s="5" t="s">
        <v>971</v>
      </c>
      <c r="CP26" s="5" t="s">
        <v>597</v>
      </c>
      <c r="CQ26" s="5" t="s">
        <v>988</v>
      </c>
      <c r="CR26" s="5" t="s">
        <v>90</v>
      </c>
      <c r="CS26" s="5" t="s">
        <v>1009</v>
      </c>
      <c r="CT26" s="5" t="s">
        <v>597</v>
      </c>
      <c r="CU26" s="5" t="s">
        <v>90</v>
      </c>
      <c r="CV26" s="5" t="s">
        <v>90</v>
      </c>
      <c r="CW26" s="5" t="s">
        <v>90</v>
      </c>
      <c r="CX26" s="5" t="s">
        <v>90</v>
      </c>
      <c r="CY26" s="5" t="s">
        <v>90</v>
      </c>
      <c r="CZ26" s="5" t="s">
        <v>1073</v>
      </c>
      <c r="DA26" s="5" t="s">
        <v>90</v>
      </c>
      <c r="DB26" s="5" t="s">
        <v>1090</v>
      </c>
      <c r="DC26" s="5" t="s">
        <v>90</v>
      </c>
      <c r="DD26" s="5" t="s">
        <v>90</v>
      </c>
      <c r="DE26" s="5" t="s">
        <v>1121</v>
      </c>
      <c r="DF26" s="5" t="s">
        <v>1131</v>
      </c>
      <c r="DG26" s="5" t="s">
        <v>90</v>
      </c>
      <c r="DH26" s="5" t="s">
        <v>90</v>
      </c>
      <c r="DI26" s="5" t="s">
        <v>90</v>
      </c>
      <c r="DJ26" s="5" t="s">
        <v>621</v>
      </c>
      <c r="DK26" s="5" t="s">
        <v>90</v>
      </c>
      <c r="DL26" s="5" t="s">
        <v>90</v>
      </c>
      <c r="DM26" s="5" t="s">
        <v>1189</v>
      </c>
      <c r="DN26" s="5" t="s">
        <v>1201</v>
      </c>
      <c r="DO26" s="5" t="s">
        <v>211</v>
      </c>
      <c r="DP26" s="5" t="s">
        <v>1221</v>
      </c>
      <c r="DQ26" s="5" t="s">
        <v>597</v>
      </c>
      <c r="DR26" s="5" t="s">
        <v>307</v>
      </c>
      <c r="DS26" s="5" t="s">
        <v>90</v>
      </c>
      <c r="DT26" s="5" t="s">
        <v>1258</v>
      </c>
      <c r="DU26" s="5" t="s">
        <v>1189</v>
      </c>
      <c r="DV26" s="5" t="s">
        <v>90</v>
      </c>
      <c r="DW26" s="5" t="s">
        <v>1286</v>
      </c>
    </row>
    <row r="27" hidden="1">
      <c r="A27" s="4" t="s">
        <v>10</v>
      </c>
      <c r="B27" s="4" t="s">
        <v>34</v>
      </c>
      <c r="C27" s="4">
        <v>3.0</v>
      </c>
      <c r="D27" s="4">
        <v>1.0</v>
      </c>
      <c r="E27" s="4">
        <v>1.0</v>
      </c>
      <c r="F27" s="4">
        <v>3.0</v>
      </c>
      <c r="G27" s="4">
        <v>1.0</v>
      </c>
      <c r="H27" s="4">
        <v>6.0</v>
      </c>
      <c r="I27" s="4">
        <v>4.0</v>
      </c>
      <c r="J27" s="4">
        <v>5.0</v>
      </c>
      <c r="K27" s="4">
        <v>1.0</v>
      </c>
      <c r="L27" s="4">
        <v>1.0</v>
      </c>
      <c r="M27" s="4">
        <v>4.0</v>
      </c>
      <c r="N27" s="4">
        <v>1.0</v>
      </c>
      <c r="O27" s="4">
        <v>4.0</v>
      </c>
      <c r="P27" s="4">
        <v>1.0</v>
      </c>
      <c r="Q27" s="4">
        <v>4.0</v>
      </c>
      <c r="R27" s="4">
        <v>1.0</v>
      </c>
      <c r="S27" s="4">
        <v>7.0</v>
      </c>
      <c r="T27" s="4">
        <v>5.0</v>
      </c>
      <c r="U27" s="4">
        <v>5.0</v>
      </c>
      <c r="V27" s="4">
        <v>1.0</v>
      </c>
      <c r="W27" s="4">
        <v>2.0</v>
      </c>
      <c r="X27" s="4">
        <v>8.0</v>
      </c>
      <c r="Y27" s="4">
        <v>1.0</v>
      </c>
      <c r="Z27" s="4">
        <v>4.0</v>
      </c>
      <c r="AA27" s="4">
        <v>4.0</v>
      </c>
      <c r="AB27" s="4">
        <v>0.0</v>
      </c>
      <c r="AC27" s="4">
        <v>1.0</v>
      </c>
      <c r="AD27" s="4">
        <v>2.0</v>
      </c>
      <c r="AE27" s="4">
        <v>1.0</v>
      </c>
      <c r="AF27" s="4">
        <v>8.0</v>
      </c>
      <c r="AG27" s="4">
        <v>2.0</v>
      </c>
      <c r="AH27" s="4">
        <v>1.0</v>
      </c>
      <c r="AI27" s="4">
        <v>2.0</v>
      </c>
      <c r="AJ27" s="4">
        <v>1.0</v>
      </c>
      <c r="AK27" s="4">
        <v>1.0</v>
      </c>
      <c r="AL27" s="4">
        <v>5.0</v>
      </c>
      <c r="AM27" s="4">
        <v>1.0</v>
      </c>
      <c r="AN27" s="4">
        <v>1.0</v>
      </c>
      <c r="AO27" s="4">
        <v>1.0</v>
      </c>
      <c r="AP27" s="4">
        <v>2.0</v>
      </c>
      <c r="AQ27" s="4">
        <v>1.0</v>
      </c>
      <c r="AR27" s="4">
        <v>1.0</v>
      </c>
      <c r="AS27" s="4">
        <v>1.0</v>
      </c>
      <c r="AT27" s="4">
        <v>4.0</v>
      </c>
      <c r="AU27" s="4">
        <v>4.0</v>
      </c>
      <c r="AV27" s="4">
        <v>1.0</v>
      </c>
      <c r="AW27" s="4">
        <v>1.0</v>
      </c>
      <c r="AX27" s="4">
        <v>1.0</v>
      </c>
      <c r="AY27" s="4">
        <v>4.0</v>
      </c>
      <c r="AZ27" s="4">
        <v>1.0</v>
      </c>
      <c r="BA27" s="4">
        <v>5.0</v>
      </c>
      <c r="BB27" s="4">
        <v>0.0</v>
      </c>
      <c r="BC27" s="4">
        <v>2.0</v>
      </c>
      <c r="BD27" s="4">
        <v>5.0</v>
      </c>
      <c r="BE27" s="4">
        <v>1.0</v>
      </c>
      <c r="BF27" s="4">
        <v>1.0</v>
      </c>
      <c r="BG27" s="4">
        <v>4.0</v>
      </c>
      <c r="BH27" s="4">
        <v>5.0</v>
      </c>
      <c r="BI27" s="4">
        <v>2.0</v>
      </c>
      <c r="BJ27" s="4">
        <v>1.0</v>
      </c>
      <c r="BK27" s="4">
        <v>2.0</v>
      </c>
      <c r="BL27" s="4">
        <v>2.0</v>
      </c>
      <c r="BM27" s="4">
        <v>1.0</v>
      </c>
      <c r="BN27" s="4">
        <v>1.0</v>
      </c>
      <c r="BO27" s="4">
        <v>4.0</v>
      </c>
      <c r="BP27" s="4">
        <v>1.0</v>
      </c>
      <c r="BQ27" s="4">
        <v>5.0</v>
      </c>
      <c r="BR27" s="4">
        <v>1.0</v>
      </c>
      <c r="BS27" s="4">
        <v>1.0</v>
      </c>
      <c r="BT27" s="4">
        <v>1.0</v>
      </c>
      <c r="BU27" s="4">
        <v>1.0</v>
      </c>
      <c r="BV27" s="4">
        <v>1.0</v>
      </c>
      <c r="BW27" s="4">
        <v>0.0</v>
      </c>
      <c r="BX27" s="4">
        <v>2.0</v>
      </c>
      <c r="BY27" s="4">
        <v>0.0</v>
      </c>
      <c r="BZ27" s="4">
        <v>1.0</v>
      </c>
      <c r="CA27" s="4">
        <v>5.0</v>
      </c>
      <c r="CB27" s="4">
        <v>5.0</v>
      </c>
      <c r="CC27" s="4">
        <v>4.0</v>
      </c>
      <c r="CD27" s="4">
        <v>4.0</v>
      </c>
      <c r="CE27" s="4">
        <v>1.0</v>
      </c>
      <c r="CF27" s="4">
        <v>1.0</v>
      </c>
      <c r="CG27" s="4">
        <v>1.0</v>
      </c>
      <c r="CH27" s="4">
        <v>2.0</v>
      </c>
      <c r="CI27" s="4">
        <v>2.0</v>
      </c>
      <c r="CJ27" s="4">
        <v>4.0</v>
      </c>
      <c r="CK27" s="4">
        <v>4.0</v>
      </c>
      <c r="CL27" s="4">
        <v>5.0</v>
      </c>
      <c r="CM27" s="4">
        <v>2.0</v>
      </c>
      <c r="CN27" s="4">
        <v>4.0</v>
      </c>
      <c r="CO27" s="4">
        <v>1.0</v>
      </c>
      <c r="CP27" s="4">
        <v>5.0</v>
      </c>
      <c r="CQ27" s="4">
        <v>5.0</v>
      </c>
      <c r="CR27" s="4">
        <v>1.0</v>
      </c>
      <c r="CS27" s="4">
        <v>1.0</v>
      </c>
      <c r="CT27" s="4">
        <v>5.0</v>
      </c>
      <c r="CU27" s="4">
        <v>1.0</v>
      </c>
      <c r="CV27" s="4">
        <v>1.0</v>
      </c>
      <c r="CW27" s="4">
        <v>1.0</v>
      </c>
      <c r="CX27" s="4">
        <v>1.0</v>
      </c>
      <c r="CY27" s="4">
        <v>1.0</v>
      </c>
      <c r="CZ27" s="4">
        <v>4.0</v>
      </c>
      <c r="DA27" s="4">
        <v>1.0</v>
      </c>
      <c r="DB27" s="4">
        <v>8.0</v>
      </c>
      <c r="DC27" s="4">
        <v>1.0</v>
      </c>
      <c r="DD27" s="4">
        <v>1.0</v>
      </c>
      <c r="DE27" s="4">
        <v>4.0</v>
      </c>
      <c r="DF27" s="4">
        <v>1.0</v>
      </c>
      <c r="DG27" s="4">
        <v>1.0</v>
      </c>
      <c r="DH27" s="4">
        <v>1.0</v>
      </c>
      <c r="DI27" s="4">
        <v>1.0</v>
      </c>
      <c r="DJ27" s="4">
        <v>0.0</v>
      </c>
      <c r="DK27" s="4">
        <v>1.0</v>
      </c>
      <c r="DL27" s="4">
        <v>1.0</v>
      </c>
      <c r="DM27" s="4">
        <v>4.0</v>
      </c>
      <c r="DN27" s="4">
        <v>0.0</v>
      </c>
      <c r="DO27" s="4">
        <v>4.0</v>
      </c>
      <c r="DP27" s="4">
        <v>4.0</v>
      </c>
      <c r="DQ27" s="4">
        <v>5.0</v>
      </c>
      <c r="DR27" s="4">
        <v>8.0</v>
      </c>
      <c r="DS27" s="4">
        <v>1.0</v>
      </c>
      <c r="DT27" s="4">
        <v>2.0</v>
      </c>
      <c r="DU27" s="4">
        <v>4.0</v>
      </c>
      <c r="DV27" s="4">
        <v>1.0</v>
      </c>
      <c r="DW27" s="4">
        <v>2.0</v>
      </c>
    </row>
    <row r="28" hidden="1">
      <c r="A28" s="4" t="s">
        <v>10</v>
      </c>
      <c r="B28" s="4" t="s">
        <v>35</v>
      </c>
      <c r="C28" s="4">
        <v>1.0</v>
      </c>
      <c r="D28" s="4">
        <v>1.0</v>
      </c>
      <c r="E28" s="4">
        <v>3.0</v>
      </c>
      <c r="F28" s="4">
        <v>1.0</v>
      </c>
      <c r="G28" s="4">
        <v>3.0</v>
      </c>
      <c r="H28" s="4">
        <v>3.0</v>
      </c>
      <c r="I28" s="4">
        <v>1.0</v>
      </c>
      <c r="J28" s="4">
        <v>1.0</v>
      </c>
      <c r="K28" s="4">
        <v>3.0</v>
      </c>
      <c r="L28" s="4">
        <v>1.0</v>
      </c>
      <c r="M28" s="4">
        <v>1.0</v>
      </c>
      <c r="N28" s="4">
        <v>1.0</v>
      </c>
      <c r="O28" s="4">
        <v>3.0</v>
      </c>
      <c r="P28" s="4">
        <v>1.0</v>
      </c>
      <c r="Q28" s="4">
        <v>3.0</v>
      </c>
      <c r="R28" s="4">
        <v>2.0</v>
      </c>
      <c r="S28" s="4">
        <v>1.0</v>
      </c>
      <c r="T28" s="4">
        <v>3.0</v>
      </c>
      <c r="U28" s="4">
        <v>3.0</v>
      </c>
      <c r="V28" s="4">
        <v>1.0</v>
      </c>
      <c r="W28" s="4">
        <v>3.0</v>
      </c>
      <c r="X28" s="4">
        <v>2.0</v>
      </c>
      <c r="Y28" s="4">
        <v>1.0</v>
      </c>
      <c r="Z28" s="4">
        <v>1.0</v>
      </c>
      <c r="AA28" s="4">
        <v>1.0</v>
      </c>
      <c r="AB28" s="4">
        <v>3.0</v>
      </c>
      <c r="AC28" s="4">
        <v>1.0</v>
      </c>
      <c r="AD28" s="4">
        <v>1.0</v>
      </c>
      <c r="AE28" s="4">
        <v>1.0</v>
      </c>
      <c r="AF28" s="4">
        <v>1.0</v>
      </c>
      <c r="AG28" s="4">
        <v>2.0</v>
      </c>
      <c r="AH28" s="4">
        <v>1.0</v>
      </c>
      <c r="AI28" s="4" t="s">
        <v>74</v>
      </c>
      <c r="AJ28" s="4">
        <v>1.0</v>
      </c>
      <c r="AK28" s="4">
        <v>3.0</v>
      </c>
      <c r="AL28" s="4">
        <v>1.0</v>
      </c>
      <c r="AM28" s="4">
        <v>3.0</v>
      </c>
      <c r="AN28" s="4">
        <v>1.0</v>
      </c>
      <c r="AO28" s="4">
        <v>1.0</v>
      </c>
      <c r="AP28" s="4">
        <v>1.0</v>
      </c>
      <c r="AQ28" s="4">
        <v>1.0</v>
      </c>
      <c r="AR28" s="4">
        <v>1.0</v>
      </c>
      <c r="AS28" s="4">
        <v>1.0</v>
      </c>
      <c r="AT28" s="4">
        <v>3.0</v>
      </c>
      <c r="AU28" s="4">
        <v>1.0</v>
      </c>
      <c r="AV28" s="4">
        <v>1.0</v>
      </c>
      <c r="AW28" s="4">
        <v>1.0</v>
      </c>
      <c r="AX28" s="4">
        <v>3.0</v>
      </c>
      <c r="AY28" s="4">
        <v>1.0</v>
      </c>
      <c r="AZ28" s="4">
        <v>1.0</v>
      </c>
      <c r="BA28" s="4">
        <v>2.0</v>
      </c>
      <c r="BB28" s="4">
        <v>1.0</v>
      </c>
      <c r="BC28" s="4">
        <v>1.0</v>
      </c>
      <c r="BD28" s="4">
        <v>3.0</v>
      </c>
      <c r="BE28" s="4">
        <v>1.0</v>
      </c>
      <c r="BF28" s="4">
        <v>1.0</v>
      </c>
      <c r="BG28" s="4">
        <v>1.0</v>
      </c>
      <c r="BH28" s="4">
        <v>3.0</v>
      </c>
      <c r="BI28" s="4">
        <v>1.0</v>
      </c>
      <c r="BJ28" s="4">
        <v>3.0</v>
      </c>
      <c r="BK28" s="4">
        <v>1.0</v>
      </c>
      <c r="BL28" s="4">
        <v>2.0</v>
      </c>
      <c r="BM28" s="4">
        <v>1.0</v>
      </c>
      <c r="BN28" s="4">
        <v>1.0</v>
      </c>
      <c r="BO28" s="4">
        <v>3.0</v>
      </c>
      <c r="BP28" s="4">
        <v>3.0</v>
      </c>
      <c r="BQ28" s="4">
        <v>1.0</v>
      </c>
      <c r="BR28" s="4">
        <v>1.0</v>
      </c>
      <c r="BS28" s="4">
        <v>1.0</v>
      </c>
      <c r="BT28" s="4">
        <v>1.0</v>
      </c>
      <c r="BU28" s="4">
        <v>1.0</v>
      </c>
      <c r="BV28" s="4">
        <v>1.0</v>
      </c>
      <c r="BW28" s="4">
        <v>2.0</v>
      </c>
      <c r="BX28" s="4">
        <v>1.0</v>
      </c>
      <c r="BY28" s="4">
        <v>2.0</v>
      </c>
      <c r="BZ28" s="4">
        <v>1.0</v>
      </c>
      <c r="CA28" s="4">
        <v>3.0</v>
      </c>
      <c r="CB28" s="4">
        <v>2.0</v>
      </c>
      <c r="CC28" s="4">
        <v>1.0</v>
      </c>
      <c r="CD28" s="4">
        <v>1.0</v>
      </c>
      <c r="CE28" s="4">
        <v>3.0</v>
      </c>
      <c r="CF28" s="4">
        <v>1.0</v>
      </c>
      <c r="CG28" s="4">
        <v>1.0</v>
      </c>
      <c r="CH28" s="4">
        <v>1.0</v>
      </c>
      <c r="CI28" s="4">
        <v>3.0</v>
      </c>
      <c r="CJ28" s="4">
        <v>3.0</v>
      </c>
      <c r="CK28" s="4">
        <v>3.0</v>
      </c>
      <c r="CL28" s="4">
        <v>2.0</v>
      </c>
      <c r="CM28" s="4">
        <v>1.0</v>
      </c>
      <c r="CN28" s="4">
        <v>1.0</v>
      </c>
      <c r="CO28" s="4">
        <v>1.0</v>
      </c>
      <c r="CP28" s="4">
        <v>3.0</v>
      </c>
      <c r="CQ28" s="4">
        <v>1.0</v>
      </c>
      <c r="CR28" s="4">
        <v>1.0</v>
      </c>
      <c r="CS28" s="4">
        <v>1.0</v>
      </c>
      <c r="CT28" s="4">
        <v>3.0</v>
      </c>
      <c r="CU28" s="4">
        <v>3.0</v>
      </c>
      <c r="CV28" s="4">
        <v>1.0</v>
      </c>
      <c r="CW28" s="4" t="s">
        <v>74</v>
      </c>
      <c r="CX28" s="4">
        <v>1.0</v>
      </c>
      <c r="CY28" s="4">
        <v>1.0</v>
      </c>
      <c r="CZ28" s="4">
        <v>3.0</v>
      </c>
      <c r="DA28" s="4">
        <v>3.0</v>
      </c>
      <c r="DB28" s="4">
        <v>1.0</v>
      </c>
      <c r="DC28" s="4">
        <v>3.0</v>
      </c>
      <c r="DD28" s="4">
        <v>3.0</v>
      </c>
      <c r="DE28" s="4">
        <v>1.0</v>
      </c>
      <c r="DF28" s="4">
        <v>3.0</v>
      </c>
      <c r="DG28" s="4">
        <v>2.0</v>
      </c>
      <c r="DH28" s="4">
        <v>2.0</v>
      </c>
      <c r="DI28" s="4">
        <v>1.0</v>
      </c>
      <c r="DJ28" s="4">
        <v>1.0</v>
      </c>
      <c r="DK28" s="4">
        <v>3.0</v>
      </c>
      <c r="DL28" s="4">
        <v>1.0</v>
      </c>
      <c r="DM28" s="4">
        <v>3.0</v>
      </c>
      <c r="DN28" s="4">
        <v>3.0</v>
      </c>
      <c r="DO28" s="4">
        <v>2.0</v>
      </c>
      <c r="DP28" s="4">
        <v>3.0</v>
      </c>
      <c r="DQ28" s="4">
        <v>1.0</v>
      </c>
      <c r="DR28" s="4">
        <v>3.0</v>
      </c>
      <c r="DS28" s="4">
        <v>1.0</v>
      </c>
      <c r="DT28" s="4">
        <v>1.0</v>
      </c>
      <c r="DU28" s="4">
        <v>1.0</v>
      </c>
      <c r="DV28" s="4">
        <v>3.0</v>
      </c>
      <c r="DW28" s="4">
        <v>1.0</v>
      </c>
    </row>
    <row r="29" hidden="1">
      <c r="A29" s="3" t="s">
        <v>14</v>
      </c>
      <c r="B29" s="5" t="s">
        <v>36</v>
      </c>
      <c r="C29" s="5" t="s">
        <v>79</v>
      </c>
      <c r="D29" s="5" t="s">
        <v>91</v>
      </c>
      <c r="E29" s="5" t="s">
        <v>102</v>
      </c>
      <c r="F29" s="5" t="s">
        <v>113</v>
      </c>
      <c r="G29" s="5" t="s">
        <v>124</v>
      </c>
      <c r="H29" s="5" t="s">
        <v>136</v>
      </c>
      <c r="I29" s="5" t="s">
        <v>148</v>
      </c>
      <c r="J29" s="5" t="s">
        <v>160</v>
      </c>
      <c r="K29" s="5" t="s">
        <v>169</v>
      </c>
      <c r="L29" s="5" t="s">
        <v>179</v>
      </c>
      <c r="M29" s="5" t="s">
        <v>190</v>
      </c>
      <c r="N29" s="5" t="s">
        <v>200</v>
      </c>
      <c r="O29" s="5" t="s">
        <v>212</v>
      </c>
      <c r="P29" s="5" t="s">
        <v>223</v>
      </c>
      <c r="Q29" s="5" t="s">
        <v>233</v>
      </c>
      <c r="R29" s="5" t="s">
        <v>233</v>
      </c>
      <c r="S29" s="5" t="s">
        <v>254</v>
      </c>
      <c r="T29" s="5" t="s">
        <v>265</v>
      </c>
      <c r="U29" s="5" t="s">
        <v>190</v>
      </c>
      <c r="V29" s="5" t="s">
        <v>286</v>
      </c>
      <c r="W29" s="5" t="s">
        <v>297</v>
      </c>
      <c r="X29" s="5" t="s">
        <v>308</v>
      </c>
      <c r="Y29" s="5" t="s">
        <v>308</v>
      </c>
      <c r="Z29" s="5" t="s">
        <v>330</v>
      </c>
      <c r="AA29" s="5" t="s">
        <v>341</v>
      </c>
      <c r="AB29" s="5" t="s">
        <v>350</v>
      </c>
      <c r="AC29" s="5" t="s">
        <v>361</v>
      </c>
      <c r="AD29" s="5" t="s">
        <v>370</v>
      </c>
      <c r="AE29" s="5" t="s">
        <v>381</v>
      </c>
      <c r="AF29" s="5" t="s">
        <v>392</v>
      </c>
      <c r="AG29" s="5" t="s">
        <v>401</v>
      </c>
      <c r="AH29" s="5" t="s">
        <v>410</v>
      </c>
      <c r="AI29" s="5" t="s">
        <v>421</v>
      </c>
      <c r="AJ29" s="5" t="s">
        <v>430</v>
      </c>
      <c r="AK29" s="5" t="s">
        <v>440</v>
      </c>
      <c r="AL29" s="5" t="s">
        <v>450</v>
      </c>
      <c r="AM29" s="5" t="s">
        <v>460</v>
      </c>
      <c r="AN29" s="5" t="s">
        <v>308</v>
      </c>
      <c r="AO29" s="5" t="s">
        <v>477</v>
      </c>
      <c r="AP29" s="5" t="s">
        <v>486</v>
      </c>
      <c r="AQ29" s="5" t="s">
        <v>496</v>
      </c>
      <c r="AR29" s="5" t="s">
        <v>507</v>
      </c>
      <c r="AS29" s="5" t="s">
        <v>517</v>
      </c>
      <c r="AT29" s="5" t="s">
        <v>527</v>
      </c>
      <c r="AU29" s="5" t="s">
        <v>538</v>
      </c>
      <c r="AV29" s="5" t="s">
        <v>550</v>
      </c>
      <c r="AW29" s="5" t="s">
        <v>559</v>
      </c>
      <c r="AX29" s="5" t="s">
        <v>568</v>
      </c>
      <c r="AY29" s="5" t="s">
        <v>579</v>
      </c>
      <c r="AZ29" s="5" t="s">
        <v>588</v>
      </c>
      <c r="BA29" s="5" t="s">
        <v>233</v>
      </c>
      <c r="BB29" s="5" t="s">
        <v>370</v>
      </c>
      <c r="BC29" s="5" t="s">
        <v>615</v>
      </c>
      <c r="BD29" s="5" t="s">
        <v>624</v>
      </c>
      <c r="BE29" s="5" t="s">
        <v>634</v>
      </c>
      <c r="BF29" s="5" t="s">
        <v>642</v>
      </c>
      <c r="BG29" s="5" t="s">
        <v>652</v>
      </c>
      <c r="BH29" s="5" t="s">
        <v>662</v>
      </c>
      <c r="BI29" s="5" t="s">
        <v>370</v>
      </c>
      <c r="BJ29" s="5" t="s">
        <v>681</v>
      </c>
      <c r="BK29" s="5" t="s">
        <v>691</v>
      </c>
      <c r="BL29" s="5" t="s">
        <v>702</v>
      </c>
      <c r="BM29" s="5" t="s">
        <v>711</v>
      </c>
      <c r="BN29" s="5" t="s">
        <v>720</v>
      </c>
      <c r="BO29" s="5" t="s">
        <v>732</v>
      </c>
      <c r="BP29" s="5" t="s">
        <v>739</v>
      </c>
      <c r="BQ29" s="5" t="s">
        <v>681</v>
      </c>
      <c r="BR29" s="5" t="s">
        <v>755</v>
      </c>
      <c r="BS29" s="5" t="s">
        <v>766</v>
      </c>
      <c r="BT29" s="5" t="s">
        <v>776</v>
      </c>
      <c r="BU29" s="5" t="s">
        <v>785</v>
      </c>
      <c r="BV29" s="5" t="s">
        <v>341</v>
      </c>
      <c r="BW29" s="5" t="s">
        <v>806</v>
      </c>
      <c r="BX29" s="5" t="s">
        <v>233</v>
      </c>
      <c r="BY29" s="5" t="s">
        <v>74</v>
      </c>
      <c r="BZ29" s="5" t="s">
        <v>826</v>
      </c>
      <c r="CA29" s="5" t="s">
        <v>837</v>
      </c>
      <c r="CB29" s="5" t="s">
        <v>847</v>
      </c>
      <c r="CC29" s="5" t="s">
        <v>856</v>
      </c>
      <c r="CD29" s="5" t="s">
        <v>865</v>
      </c>
      <c r="CE29" s="5" t="s">
        <v>874</v>
      </c>
      <c r="CF29" s="5" t="s">
        <v>882</v>
      </c>
      <c r="CG29" s="5" t="s">
        <v>891</v>
      </c>
      <c r="CH29" s="5" t="s">
        <v>902</v>
      </c>
      <c r="CI29" s="5" t="s">
        <v>914</v>
      </c>
      <c r="CJ29" s="5" t="s">
        <v>924</v>
      </c>
      <c r="CK29" s="5" t="s">
        <v>933</v>
      </c>
      <c r="CL29" s="5" t="s">
        <v>233</v>
      </c>
      <c r="CM29" s="5" t="s">
        <v>952</v>
      </c>
      <c r="CN29" s="5" t="s">
        <v>963</v>
      </c>
      <c r="CO29" s="5" t="s">
        <v>972</v>
      </c>
      <c r="CP29" s="5" t="s">
        <v>980</v>
      </c>
      <c r="CQ29" s="5" t="s">
        <v>989</v>
      </c>
      <c r="CR29" s="5" t="s">
        <v>999</v>
      </c>
      <c r="CS29" s="5" t="s">
        <v>1010</v>
      </c>
      <c r="CT29" s="5" t="s">
        <v>1020</v>
      </c>
      <c r="CU29" s="5" t="s">
        <v>233</v>
      </c>
      <c r="CV29" s="5" t="s">
        <v>1037</v>
      </c>
      <c r="CW29" s="5" t="s">
        <v>1045</v>
      </c>
      <c r="CX29" s="5" t="s">
        <v>1053</v>
      </c>
      <c r="CY29" s="5" t="s">
        <v>1063</v>
      </c>
      <c r="CZ29" s="5" t="s">
        <v>1074</v>
      </c>
      <c r="DA29" s="5" t="s">
        <v>233</v>
      </c>
      <c r="DB29" s="5" t="s">
        <v>1091</v>
      </c>
      <c r="DC29" s="5" t="s">
        <v>1100</v>
      </c>
      <c r="DD29" s="5" t="s">
        <v>1111</v>
      </c>
      <c r="DE29" s="5" t="s">
        <v>1122</v>
      </c>
      <c r="DF29" s="5" t="s">
        <v>1132</v>
      </c>
      <c r="DG29" s="5" t="s">
        <v>1141</v>
      </c>
      <c r="DH29" s="5" t="s">
        <v>1151</v>
      </c>
      <c r="DI29" s="5" t="s">
        <v>341</v>
      </c>
      <c r="DJ29" s="5" t="s">
        <v>1165</v>
      </c>
      <c r="DK29" s="5" t="s">
        <v>1172</v>
      </c>
      <c r="DL29" s="5" t="s">
        <v>681</v>
      </c>
      <c r="DM29" s="5" t="s">
        <v>1190</v>
      </c>
      <c r="DN29" s="5" t="s">
        <v>1202</v>
      </c>
      <c r="DO29" s="5" t="s">
        <v>1211</v>
      </c>
      <c r="DP29" s="5" t="s">
        <v>1222</v>
      </c>
      <c r="DQ29" s="5" t="s">
        <v>1232</v>
      </c>
      <c r="DR29" s="5" t="s">
        <v>1242</v>
      </c>
      <c r="DS29" s="5" t="s">
        <v>1249</v>
      </c>
      <c r="DT29" s="5" t="s">
        <v>1259</v>
      </c>
      <c r="DU29" s="5" t="s">
        <v>1268</v>
      </c>
      <c r="DV29" s="5" t="s">
        <v>785</v>
      </c>
      <c r="DW29" s="5" t="s">
        <v>1287</v>
      </c>
    </row>
    <row r="30">
      <c r="A30" s="4" t="s">
        <v>6</v>
      </c>
      <c r="B30" s="4" t="s">
        <v>37</v>
      </c>
      <c r="C30" s="4">
        <v>2.0</v>
      </c>
      <c r="D30" s="4">
        <v>1.0</v>
      </c>
      <c r="E30" s="4">
        <v>1.0</v>
      </c>
      <c r="F30" s="4">
        <v>2.0</v>
      </c>
      <c r="G30" s="4">
        <v>1.0</v>
      </c>
      <c r="H30" s="4">
        <v>1.0</v>
      </c>
      <c r="I30" s="4">
        <v>1.0</v>
      </c>
      <c r="J30" s="4">
        <v>1.0</v>
      </c>
      <c r="K30" s="4">
        <v>1.0</v>
      </c>
      <c r="L30" s="4">
        <v>1.0</v>
      </c>
      <c r="M30" s="4">
        <v>1.0</v>
      </c>
      <c r="N30" s="4">
        <v>1.0</v>
      </c>
      <c r="O30" s="4">
        <v>1.0</v>
      </c>
      <c r="P30" s="4">
        <v>1.0</v>
      </c>
      <c r="Q30" s="4">
        <v>1.0</v>
      </c>
      <c r="R30" s="4">
        <v>1.0</v>
      </c>
      <c r="S30" s="4">
        <v>1.0</v>
      </c>
      <c r="T30" s="4">
        <v>1.0</v>
      </c>
      <c r="U30" s="4">
        <v>1.0</v>
      </c>
      <c r="V30" s="4">
        <v>1.0</v>
      </c>
      <c r="W30" s="4">
        <v>1.0</v>
      </c>
      <c r="X30" s="4">
        <v>1.0</v>
      </c>
      <c r="Y30" s="4">
        <v>2.0</v>
      </c>
      <c r="Z30" s="4">
        <v>1.0</v>
      </c>
      <c r="AA30" s="4">
        <v>1.0</v>
      </c>
      <c r="AB30" s="4">
        <v>1.0</v>
      </c>
      <c r="AC30" s="4">
        <v>1.0</v>
      </c>
      <c r="AD30" s="4">
        <v>1.0</v>
      </c>
      <c r="AE30" s="4">
        <v>1.0</v>
      </c>
      <c r="AF30" s="4">
        <v>1.0</v>
      </c>
      <c r="AG30" s="4">
        <v>1.0</v>
      </c>
      <c r="AH30" s="4">
        <v>1.0</v>
      </c>
      <c r="AI30" s="4">
        <v>1.0</v>
      </c>
      <c r="AJ30" s="4">
        <v>1.0</v>
      </c>
      <c r="AK30" s="4">
        <v>1.0</v>
      </c>
      <c r="AL30" s="4">
        <v>1.0</v>
      </c>
      <c r="AM30" s="4">
        <v>1.0</v>
      </c>
      <c r="AN30" s="4">
        <v>1.0</v>
      </c>
      <c r="AO30" s="4">
        <v>1.0</v>
      </c>
      <c r="AP30" s="4">
        <v>1.0</v>
      </c>
      <c r="AQ30" s="4">
        <v>1.0</v>
      </c>
      <c r="AR30" s="4">
        <v>1.0</v>
      </c>
      <c r="AS30" s="4">
        <v>1.0</v>
      </c>
      <c r="AT30" s="4">
        <v>1.0</v>
      </c>
      <c r="AU30" s="4">
        <v>1.0</v>
      </c>
      <c r="AV30" s="4">
        <v>1.0</v>
      </c>
      <c r="AW30" s="4">
        <v>1.0</v>
      </c>
      <c r="AX30" s="4">
        <v>1.0</v>
      </c>
      <c r="AY30" s="4">
        <v>1.0</v>
      </c>
      <c r="AZ30" s="4">
        <v>1.0</v>
      </c>
      <c r="BA30" s="4">
        <v>1.0</v>
      </c>
      <c r="BB30" s="4">
        <v>1.0</v>
      </c>
      <c r="BC30" s="4">
        <v>1.0</v>
      </c>
      <c r="BD30" s="4">
        <v>1.0</v>
      </c>
      <c r="BE30" s="4">
        <v>2.0</v>
      </c>
      <c r="BF30" s="4">
        <v>1.0</v>
      </c>
      <c r="BG30" s="4">
        <v>1.0</v>
      </c>
      <c r="BH30" s="4">
        <v>2.0</v>
      </c>
      <c r="BI30" s="4">
        <v>2.0</v>
      </c>
      <c r="BJ30" s="4">
        <v>1.0</v>
      </c>
      <c r="BK30" s="4">
        <v>1.0</v>
      </c>
      <c r="BL30" s="4">
        <v>2.0</v>
      </c>
      <c r="BM30" s="4">
        <v>1.0</v>
      </c>
      <c r="BN30" s="4">
        <v>1.0</v>
      </c>
      <c r="BO30" s="4">
        <v>1.0</v>
      </c>
      <c r="BP30" s="4">
        <v>1.0</v>
      </c>
      <c r="BQ30" s="4">
        <v>1.0</v>
      </c>
      <c r="BR30" s="4">
        <v>1.0</v>
      </c>
      <c r="BS30" s="4">
        <v>1.0</v>
      </c>
      <c r="BT30" s="4">
        <v>1.0</v>
      </c>
      <c r="BU30" s="4">
        <v>2.0</v>
      </c>
      <c r="BV30" s="4">
        <v>2.0</v>
      </c>
      <c r="BW30" s="4">
        <v>1.0</v>
      </c>
      <c r="BX30" s="4">
        <v>1.0</v>
      </c>
      <c r="BY30" s="4">
        <v>1.0</v>
      </c>
      <c r="BZ30" s="4">
        <v>1.0</v>
      </c>
      <c r="CA30" s="4">
        <v>1.0</v>
      </c>
      <c r="CB30" s="4">
        <v>1.0</v>
      </c>
      <c r="CC30" s="4">
        <v>2.0</v>
      </c>
      <c r="CD30" s="4">
        <v>1.0</v>
      </c>
      <c r="CE30" s="4">
        <v>1.0</v>
      </c>
      <c r="CF30" s="4">
        <v>1.0</v>
      </c>
      <c r="CG30" s="4">
        <v>1.0</v>
      </c>
      <c r="CH30" s="4">
        <v>1.0</v>
      </c>
      <c r="CI30" s="4">
        <v>1.0</v>
      </c>
      <c r="CJ30" s="4">
        <v>1.0</v>
      </c>
      <c r="CK30" s="4">
        <v>1.0</v>
      </c>
      <c r="CL30" s="4">
        <v>1.0</v>
      </c>
      <c r="CM30" s="4">
        <v>1.0</v>
      </c>
      <c r="CN30" s="4">
        <v>2.0</v>
      </c>
      <c r="CO30" s="4">
        <v>1.0</v>
      </c>
      <c r="CP30" s="4">
        <v>1.0</v>
      </c>
      <c r="CQ30" s="4">
        <v>1.0</v>
      </c>
      <c r="CR30" s="4">
        <v>1.0</v>
      </c>
      <c r="CS30" s="4">
        <v>1.0</v>
      </c>
      <c r="CT30" s="4">
        <v>1.0</v>
      </c>
      <c r="CU30" s="4">
        <v>1.0</v>
      </c>
      <c r="CV30" s="4">
        <v>1.0</v>
      </c>
      <c r="CW30" s="4">
        <v>1.0</v>
      </c>
      <c r="CX30" s="4">
        <v>1.0</v>
      </c>
      <c r="CY30" s="4">
        <v>1.0</v>
      </c>
      <c r="CZ30" s="4">
        <v>1.0</v>
      </c>
      <c r="DA30" s="4">
        <v>1.0</v>
      </c>
      <c r="DB30" s="4">
        <v>1.0</v>
      </c>
      <c r="DC30" s="4">
        <v>1.0</v>
      </c>
      <c r="DD30" s="4">
        <v>1.0</v>
      </c>
      <c r="DE30" s="4">
        <v>1.0</v>
      </c>
      <c r="DF30" s="4">
        <v>1.0</v>
      </c>
      <c r="DG30" s="4">
        <v>1.0</v>
      </c>
      <c r="DH30" s="4">
        <v>1.0</v>
      </c>
      <c r="DI30" s="4">
        <v>1.0</v>
      </c>
      <c r="DJ30" s="4">
        <v>1.0</v>
      </c>
      <c r="DK30" s="4">
        <v>1.0</v>
      </c>
      <c r="DL30" s="4">
        <v>1.0</v>
      </c>
      <c r="DM30" s="4">
        <v>1.0</v>
      </c>
      <c r="DN30" s="4">
        <v>1.0</v>
      </c>
      <c r="DO30" s="4">
        <v>1.0</v>
      </c>
      <c r="DP30" s="4">
        <v>1.0</v>
      </c>
      <c r="DQ30" s="4">
        <v>1.0</v>
      </c>
      <c r="DR30" s="4">
        <v>1.0</v>
      </c>
      <c r="DS30" s="4">
        <v>1.0</v>
      </c>
      <c r="DT30" s="4">
        <v>1.0</v>
      </c>
      <c r="DU30" s="4">
        <v>1.0</v>
      </c>
      <c r="DV30" s="4">
        <v>1.0</v>
      </c>
      <c r="DW30" s="4">
        <v>1.0</v>
      </c>
    </row>
    <row r="31" hidden="1">
      <c r="A31" s="4" t="s">
        <v>10</v>
      </c>
      <c r="B31" s="4" t="s">
        <v>38</v>
      </c>
      <c r="C31" s="4">
        <v>5.0</v>
      </c>
      <c r="D31" s="4">
        <v>4.0</v>
      </c>
      <c r="E31" s="4">
        <v>5.0</v>
      </c>
      <c r="F31" s="4">
        <v>4.0</v>
      </c>
      <c r="G31" s="4">
        <v>4.0</v>
      </c>
      <c r="H31" s="4">
        <v>2.0</v>
      </c>
      <c r="I31" s="4">
        <v>4.0</v>
      </c>
      <c r="J31" s="4">
        <v>5.0</v>
      </c>
      <c r="K31" s="4">
        <v>4.0</v>
      </c>
      <c r="L31" s="4">
        <v>5.0</v>
      </c>
      <c r="M31" s="4">
        <v>5.0</v>
      </c>
      <c r="N31" s="4">
        <v>5.0</v>
      </c>
      <c r="O31" s="4">
        <v>4.0</v>
      </c>
      <c r="P31" s="4">
        <v>5.0</v>
      </c>
      <c r="Q31" s="4">
        <v>5.0</v>
      </c>
      <c r="R31" s="4">
        <v>3.0</v>
      </c>
      <c r="S31" s="4">
        <v>5.0</v>
      </c>
      <c r="T31" s="4">
        <v>3.0</v>
      </c>
      <c r="U31" s="4">
        <v>5.0</v>
      </c>
      <c r="V31" s="4">
        <v>2.0</v>
      </c>
      <c r="W31" s="4">
        <v>2.0</v>
      </c>
      <c r="X31" s="4">
        <v>3.0</v>
      </c>
      <c r="Y31" s="4">
        <v>4.0</v>
      </c>
      <c r="Z31" s="4">
        <v>3.0</v>
      </c>
      <c r="AA31" s="4">
        <v>4.0</v>
      </c>
      <c r="AB31" s="4">
        <v>4.0</v>
      </c>
      <c r="AC31" s="4">
        <v>3.0</v>
      </c>
      <c r="AD31" s="4">
        <v>5.0</v>
      </c>
      <c r="AE31" s="4">
        <v>3.0</v>
      </c>
      <c r="AF31" s="4">
        <v>5.0</v>
      </c>
      <c r="AG31" s="4">
        <v>3.0</v>
      </c>
      <c r="AH31" s="4">
        <v>5.0</v>
      </c>
      <c r="AI31" s="4">
        <v>4.0</v>
      </c>
      <c r="AJ31" s="4">
        <v>3.0</v>
      </c>
      <c r="AK31" s="4">
        <v>5.0</v>
      </c>
      <c r="AL31" s="4">
        <v>5.0</v>
      </c>
      <c r="AM31" s="4">
        <v>5.0</v>
      </c>
      <c r="AN31" s="4">
        <v>3.0</v>
      </c>
      <c r="AO31" s="4">
        <v>4.0</v>
      </c>
      <c r="AP31" s="4">
        <v>5.0</v>
      </c>
      <c r="AQ31" s="4">
        <v>3.0</v>
      </c>
      <c r="AR31" s="4">
        <v>5.0</v>
      </c>
      <c r="AS31" s="4">
        <v>5.0</v>
      </c>
      <c r="AT31" s="4">
        <v>4.0</v>
      </c>
      <c r="AU31" s="4">
        <v>5.0</v>
      </c>
      <c r="AV31" s="4">
        <v>5.0</v>
      </c>
      <c r="AW31" s="4">
        <v>4.0</v>
      </c>
      <c r="AX31" s="4">
        <v>5.0</v>
      </c>
      <c r="AY31" s="4">
        <v>5.0</v>
      </c>
      <c r="AZ31" s="4">
        <v>3.0</v>
      </c>
      <c r="BA31" s="4">
        <v>4.0</v>
      </c>
      <c r="BB31" s="4">
        <v>5.0</v>
      </c>
      <c r="BC31" s="4">
        <v>5.0</v>
      </c>
      <c r="BD31" s="4">
        <v>4.0</v>
      </c>
      <c r="BE31" s="4">
        <v>5.0</v>
      </c>
      <c r="BF31" s="4">
        <v>4.0</v>
      </c>
      <c r="BG31" s="4">
        <v>5.0</v>
      </c>
      <c r="BH31" s="4">
        <v>4.0</v>
      </c>
      <c r="BI31" s="4">
        <v>5.0</v>
      </c>
      <c r="BJ31" s="4">
        <v>5.0</v>
      </c>
      <c r="BK31" s="4">
        <v>5.0</v>
      </c>
      <c r="BL31" s="4">
        <v>3.0</v>
      </c>
      <c r="BM31" s="4">
        <v>4.0</v>
      </c>
      <c r="BN31" s="4">
        <v>5.0</v>
      </c>
      <c r="BO31" s="4">
        <v>5.0</v>
      </c>
      <c r="BP31" s="4">
        <v>3.0</v>
      </c>
      <c r="BQ31" s="4">
        <v>5.0</v>
      </c>
      <c r="BR31" s="4">
        <v>5.0</v>
      </c>
      <c r="BS31" s="4">
        <v>5.0</v>
      </c>
      <c r="BT31" s="4">
        <v>3.0</v>
      </c>
      <c r="BU31" s="4">
        <v>5.0</v>
      </c>
      <c r="BV31" s="4">
        <v>5.0</v>
      </c>
      <c r="BW31" s="4">
        <v>5.0</v>
      </c>
      <c r="BX31" s="4">
        <v>3.0</v>
      </c>
      <c r="BY31" s="4">
        <v>4.0</v>
      </c>
      <c r="BZ31" s="4">
        <v>5.0</v>
      </c>
      <c r="CA31" s="4">
        <v>4.0</v>
      </c>
      <c r="CB31" s="4">
        <v>3.0</v>
      </c>
      <c r="CC31" s="4">
        <v>5.0</v>
      </c>
      <c r="CD31" s="4">
        <v>5.0</v>
      </c>
      <c r="CE31" s="4">
        <v>3.0</v>
      </c>
      <c r="CF31" s="4">
        <v>4.0</v>
      </c>
      <c r="CG31" s="4">
        <v>3.0</v>
      </c>
      <c r="CH31" s="4">
        <v>4.0</v>
      </c>
      <c r="CI31" s="4">
        <v>5.0</v>
      </c>
      <c r="CJ31" s="4">
        <v>5.0</v>
      </c>
      <c r="CK31" s="4">
        <v>5.0</v>
      </c>
      <c r="CL31" s="4">
        <v>4.0</v>
      </c>
      <c r="CM31" s="4">
        <v>4.0</v>
      </c>
      <c r="CN31" s="4">
        <v>5.0</v>
      </c>
      <c r="CO31" s="4">
        <v>5.0</v>
      </c>
      <c r="CP31" s="4">
        <v>2.0</v>
      </c>
      <c r="CQ31" s="4">
        <v>1.0</v>
      </c>
      <c r="CR31" s="4">
        <v>4.0</v>
      </c>
      <c r="CS31" s="4">
        <v>5.0</v>
      </c>
      <c r="CT31" s="4">
        <v>4.0</v>
      </c>
      <c r="CU31" s="4">
        <v>3.0</v>
      </c>
      <c r="CV31" s="4">
        <v>5.0</v>
      </c>
      <c r="CW31" s="4">
        <v>5.0</v>
      </c>
      <c r="CX31" s="4">
        <v>5.0</v>
      </c>
      <c r="CY31" s="4">
        <v>5.0</v>
      </c>
      <c r="CZ31" s="4">
        <v>5.0</v>
      </c>
      <c r="DA31" s="4">
        <v>5.0</v>
      </c>
      <c r="DB31" s="4">
        <v>5.0</v>
      </c>
      <c r="DC31" s="4">
        <v>4.0</v>
      </c>
      <c r="DD31" s="4">
        <v>3.0</v>
      </c>
      <c r="DE31" s="4">
        <v>5.0</v>
      </c>
      <c r="DF31" s="4">
        <v>4.0</v>
      </c>
      <c r="DG31" s="4">
        <v>5.0</v>
      </c>
      <c r="DH31" s="4">
        <v>4.0</v>
      </c>
      <c r="DI31" s="4">
        <v>3.0</v>
      </c>
      <c r="DJ31" s="4">
        <v>3.0</v>
      </c>
      <c r="DK31" s="4">
        <v>5.0</v>
      </c>
      <c r="DL31" s="4">
        <v>4.0</v>
      </c>
      <c r="DM31" s="4">
        <v>4.0</v>
      </c>
      <c r="DN31" s="4">
        <v>5.0</v>
      </c>
      <c r="DO31" s="4">
        <v>5.0</v>
      </c>
      <c r="DP31" s="4">
        <v>3.0</v>
      </c>
      <c r="DQ31" s="4">
        <v>5.0</v>
      </c>
      <c r="DR31" s="4">
        <v>5.0</v>
      </c>
      <c r="DS31" s="4">
        <v>5.0</v>
      </c>
      <c r="DT31" s="4">
        <v>4.0</v>
      </c>
      <c r="DU31" s="4">
        <v>4.0</v>
      </c>
      <c r="DV31" s="4">
        <v>5.0</v>
      </c>
      <c r="DW31" s="4">
        <v>3.0</v>
      </c>
    </row>
    <row r="32" hidden="1">
      <c r="A32" s="4" t="s">
        <v>3</v>
      </c>
      <c r="B32" s="4" t="s">
        <v>39</v>
      </c>
      <c r="C32" s="4">
        <v>2.0</v>
      </c>
      <c r="D32" s="4">
        <v>4.0</v>
      </c>
      <c r="E32" s="4">
        <v>3.0</v>
      </c>
      <c r="F32" s="4">
        <v>4.0</v>
      </c>
      <c r="G32" s="4">
        <v>4.0</v>
      </c>
      <c r="H32" s="4">
        <v>2.0</v>
      </c>
      <c r="I32" s="4">
        <v>4.0</v>
      </c>
      <c r="J32" s="4">
        <v>2.0</v>
      </c>
      <c r="K32" s="4">
        <v>1.0</v>
      </c>
      <c r="L32" s="4">
        <v>1.0</v>
      </c>
      <c r="M32" s="4">
        <v>3.0</v>
      </c>
      <c r="N32" s="4">
        <v>2.0</v>
      </c>
      <c r="O32" s="4">
        <v>1.0</v>
      </c>
      <c r="P32" s="4">
        <v>3.0</v>
      </c>
      <c r="Q32" s="4">
        <v>3.0</v>
      </c>
      <c r="R32" s="4">
        <v>1.0</v>
      </c>
      <c r="S32" s="4">
        <v>1.0</v>
      </c>
      <c r="T32" s="4">
        <v>1.0</v>
      </c>
      <c r="U32" s="4">
        <v>2.0</v>
      </c>
      <c r="V32" s="4">
        <v>1.0</v>
      </c>
      <c r="W32" s="4">
        <v>2.0</v>
      </c>
      <c r="X32" s="4">
        <v>4.0</v>
      </c>
      <c r="Y32" s="4">
        <v>1.0</v>
      </c>
      <c r="Z32" s="4">
        <v>3.0</v>
      </c>
      <c r="AA32" s="4">
        <v>3.0</v>
      </c>
      <c r="AB32" s="4">
        <v>1.0</v>
      </c>
      <c r="AC32" s="4">
        <v>2.0</v>
      </c>
      <c r="AD32" s="4">
        <v>1.0</v>
      </c>
      <c r="AE32" s="4">
        <v>3.0</v>
      </c>
      <c r="AF32" s="4">
        <v>3.0</v>
      </c>
      <c r="AG32" s="4">
        <v>4.0</v>
      </c>
      <c r="AH32" s="4">
        <v>2.0</v>
      </c>
      <c r="AI32" s="4">
        <v>4.0</v>
      </c>
      <c r="AJ32" s="4">
        <v>1.0</v>
      </c>
      <c r="AK32" s="4">
        <v>1.0</v>
      </c>
      <c r="AL32" s="4">
        <v>3.0</v>
      </c>
      <c r="AM32" s="4">
        <v>2.0</v>
      </c>
      <c r="AN32" s="4">
        <v>4.0</v>
      </c>
      <c r="AO32" s="4">
        <v>4.0</v>
      </c>
      <c r="AP32" s="4">
        <v>4.0</v>
      </c>
      <c r="AQ32" s="4">
        <v>1.0</v>
      </c>
      <c r="AR32" s="4">
        <v>2.0</v>
      </c>
      <c r="AS32" s="4">
        <v>2.0</v>
      </c>
      <c r="AT32" s="4">
        <v>3.0</v>
      </c>
      <c r="AU32" s="4">
        <v>4.0</v>
      </c>
      <c r="AV32" s="4">
        <v>2.0</v>
      </c>
      <c r="AW32" s="4">
        <v>1.0</v>
      </c>
      <c r="AX32" s="4">
        <v>1.0</v>
      </c>
      <c r="AY32" s="4">
        <v>2.0</v>
      </c>
      <c r="AZ32" s="4">
        <v>3.0</v>
      </c>
      <c r="BA32" s="4">
        <v>3.0</v>
      </c>
      <c r="BB32" s="4">
        <v>2.0</v>
      </c>
      <c r="BC32" s="4">
        <v>2.0</v>
      </c>
      <c r="BD32" s="4">
        <v>4.0</v>
      </c>
      <c r="BE32" s="4">
        <v>2.0</v>
      </c>
      <c r="BF32" s="4">
        <v>1.0</v>
      </c>
      <c r="BG32" s="4">
        <v>4.0</v>
      </c>
      <c r="BH32" s="4">
        <v>2.0</v>
      </c>
      <c r="BI32" s="4">
        <v>3.0</v>
      </c>
      <c r="BJ32" s="4">
        <v>4.0</v>
      </c>
      <c r="BK32" s="4">
        <v>1.0</v>
      </c>
      <c r="BL32" s="4">
        <v>4.0</v>
      </c>
      <c r="BM32" s="4">
        <v>4.0</v>
      </c>
      <c r="BN32" s="4">
        <v>3.0</v>
      </c>
      <c r="BO32" s="4">
        <v>2.0</v>
      </c>
      <c r="BP32" s="4">
        <v>2.0</v>
      </c>
      <c r="BQ32" s="4">
        <v>1.0</v>
      </c>
      <c r="BR32" s="4">
        <v>2.0</v>
      </c>
      <c r="BS32" s="4">
        <v>1.0</v>
      </c>
      <c r="BT32" s="4">
        <v>3.0</v>
      </c>
      <c r="BU32" s="4">
        <v>3.0</v>
      </c>
      <c r="BV32" s="4">
        <v>3.0</v>
      </c>
      <c r="BW32" s="4">
        <v>1.0</v>
      </c>
      <c r="BX32" s="4">
        <v>2.0</v>
      </c>
      <c r="BY32" s="4">
        <v>3.0</v>
      </c>
      <c r="BZ32" s="4">
        <v>1.0</v>
      </c>
      <c r="CA32" s="4">
        <v>4.0</v>
      </c>
      <c r="CB32" s="4">
        <v>4.0</v>
      </c>
      <c r="CC32" s="4">
        <v>2.0</v>
      </c>
      <c r="CD32" s="4">
        <v>1.0</v>
      </c>
      <c r="CE32" s="4">
        <v>1.0</v>
      </c>
      <c r="CF32" s="4">
        <v>4.0</v>
      </c>
      <c r="CG32" s="4">
        <v>3.0</v>
      </c>
      <c r="CH32" s="4">
        <v>1.0</v>
      </c>
      <c r="CI32" s="4">
        <v>2.0</v>
      </c>
      <c r="CJ32" s="4">
        <v>1.0</v>
      </c>
      <c r="CK32" s="4">
        <v>1.0</v>
      </c>
      <c r="CL32" s="4">
        <v>2.0</v>
      </c>
      <c r="CM32" s="4">
        <v>3.0</v>
      </c>
      <c r="CN32" s="4">
        <v>3.0</v>
      </c>
      <c r="CO32" s="4">
        <v>1.0</v>
      </c>
      <c r="CP32" s="4">
        <v>3.0</v>
      </c>
      <c r="CQ32" s="4">
        <v>3.0</v>
      </c>
      <c r="CR32" s="4">
        <v>1.0</v>
      </c>
      <c r="CS32" s="4">
        <v>4.0</v>
      </c>
      <c r="CT32" s="4">
        <v>3.0</v>
      </c>
      <c r="CU32" s="4">
        <v>1.0</v>
      </c>
      <c r="CV32" s="4">
        <v>2.0</v>
      </c>
      <c r="CW32" s="4">
        <v>4.0</v>
      </c>
      <c r="CX32" s="4">
        <v>1.0</v>
      </c>
      <c r="CY32" s="4">
        <v>1.0</v>
      </c>
      <c r="CZ32" s="4">
        <v>1.0</v>
      </c>
      <c r="DA32" s="4">
        <v>2.0</v>
      </c>
      <c r="DB32" s="4">
        <v>3.0</v>
      </c>
      <c r="DC32" s="4">
        <v>1.0</v>
      </c>
      <c r="DD32" s="4">
        <v>4.0</v>
      </c>
      <c r="DE32" s="4">
        <v>1.0</v>
      </c>
      <c r="DF32" s="4">
        <v>2.0</v>
      </c>
      <c r="DG32" s="4">
        <v>2.0</v>
      </c>
      <c r="DH32" s="4">
        <v>2.0</v>
      </c>
      <c r="DI32" s="4">
        <v>4.0</v>
      </c>
      <c r="DJ32" s="4">
        <v>3.0</v>
      </c>
      <c r="DK32" s="4">
        <v>4.0</v>
      </c>
      <c r="DL32" s="4">
        <v>4.0</v>
      </c>
      <c r="DM32" s="4">
        <v>2.0</v>
      </c>
      <c r="DN32" s="4">
        <v>1.0</v>
      </c>
      <c r="DO32" s="4">
        <v>1.0</v>
      </c>
      <c r="DP32" s="4">
        <v>2.0</v>
      </c>
      <c r="DQ32" s="4">
        <v>2.0</v>
      </c>
      <c r="DR32" s="4">
        <v>4.0</v>
      </c>
      <c r="DS32" s="4">
        <v>4.0</v>
      </c>
      <c r="DT32" s="4">
        <v>4.0</v>
      </c>
      <c r="DU32" s="4">
        <v>3.0</v>
      </c>
      <c r="DV32" s="4">
        <v>1.0</v>
      </c>
      <c r="DW32" s="4">
        <v>3.0</v>
      </c>
    </row>
    <row r="33" hidden="1">
      <c r="A33" s="4" t="s">
        <v>10</v>
      </c>
      <c r="B33" s="4" t="s">
        <v>40</v>
      </c>
      <c r="C33" s="4">
        <v>5.0</v>
      </c>
      <c r="D33" s="4">
        <v>4.0</v>
      </c>
      <c r="E33" s="4">
        <v>5.0</v>
      </c>
      <c r="F33" s="4">
        <v>5.0</v>
      </c>
      <c r="G33" s="4">
        <v>4.0</v>
      </c>
      <c r="H33" s="4">
        <v>2.0</v>
      </c>
      <c r="I33" s="4">
        <v>5.0</v>
      </c>
      <c r="J33" s="4">
        <v>3.0</v>
      </c>
      <c r="K33" s="4">
        <v>5.0</v>
      </c>
      <c r="L33" s="4">
        <v>5.0</v>
      </c>
      <c r="M33" s="4">
        <v>1.0</v>
      </c>
      <c r="N33" s="4">
        <v>5.0</v>
      </c>
      <c r="O33" s="4">
        <v>3.0</v>
      </c>
      <c r="P33" s="4">
        <v>4.0</v>
      </c>
      <c r="Q33" s="4">
        <v>4.0</v>
      </c>
      <c r="R33" s="4">
        <v>1.0</v>
      </c>
      <c r="S33" s="4">
        <v>2.0</v>
      </c>
      <c r="T33" s="4">
        <v>3.0</v>
      </c>
      <c r="U33" s="4">
        <v>3.0</v>
      </c>
      <c r="V33" s="4">
        <v>3.0</v>
      </c>
      <c r="W33" s="4">
        <v>2.0</v>
      </c>
      <c r="X33" s="4">
        <v>5.0</v>
      </c>
      <c r="Y33" s="4">
        <v>4.0</v>
      </c>
      <c r="Z33" s="4">
        <v>2.0</v>
      </c>
      <c r="AA33" s="4">
        <v>5.0</v>
      </c>
      <c r="AB33" s="4">
        <v>3.0</v>
      </c>
      <c r="AC33" s="4">
        <v>1.0</v>
      </c>
      <c r="AD33" s="4">
        <v>3.0</v>
      </c>
      <c r="AE33" s="4">
        <v>1.0</v>
      </c>
      <c r="AF33" s="4">
        <v>3.0</v>
      </c>
      <c r="AG33" s="4">
        <v>2.0</v>
      </c>
      <c r="AH33" s="4">
        <v>5.0</v>
      </c>
      <c r="AI33" s="4">
        <v>5.0</v>
      </c>
      <c r="AJ33" s="4">
        <v>5.0</v>
      </c>
      <c r="AK33" s="4">
        <v>3.0</v>
      </c>
      <c r="AL33" s="4">
        <v>3.0</v>
      </c>
      <c r="AM33" s="4">
        <v>3.0</v>
      </c>
      <c r="AN33" s="4">
        <v>5.0</v>
      </c>
      <c r="AO33" s="4">
        <v>3.0</v>
      </c>
      <c r="AP33" s="4">
        <v>1.0</v>
      </c>
      <c r="AQ33" s="4">
        <v>5.0</v>
      </c>
      <c r="AR33" s="4">
        <v>5.0</v>
      </c>
      <c r="AS33" s="4">
        <v>5.0</v>
      </c>
      <c r="AT33" s="4">
        <v>5.0</v>
      </c>
      <c r="AU33" s="4">
        <v>5.0</v>
      </c>
      <c r="AV33" s="4">
        <v>5.0</v>
      </c>
      <c r="AW33" s="4">
        <v>4.0</v>
      </c>
      <c r="AX33" s="4">
        <v>3.0</v>
      </c>
      <c r="AY33" s="4">
        <v>4.0</v>
      </c>
      <c r="AZ33" s="4">
        <v>4.0</v>
      </c>
      <c r="BA33" s="4">
        <v>1.0</v>
      </c>
      <c r="BB33" s="4">
        <v>5.0</v>
      </c>
      <c r="BC33" s="4">
        <v>5.0</v>
      </c>
      <c r="BD33" s="4">
        <v>4.0</v>
      </c>
      <c r="BE33" s="4">
        <v>5.0</v>
      </c>
      <c r="BF33" s="4">
        <v>3.0</v>
      </c>
      <c r="BG33" s="4">
        <v>4.0</v>
      </c>
      <c r="BH33" s="4">
        <v>5.0</v>
      </c>
      <c r="BI33" s="4">
        <v>5.0</v>
      </c>
      <c r="BJ33" s="4">
        <v>5.0</v>
      </c>
      <c r="BK33" s="4">
        <v>4.0</v>
      </c>
      <c r="BL33" s="4">
        <v>3.0</v>
      </c>
      <c r="BM33" s="4">
        <v>3.0</v>
      </c>
      <c r="BN33" s="4">
        <v>4.0</v>
      </c>
      <c r="BO33" s="4">
        <v>4.0</v>
      </c>
      <c r="BP33" s="4">
        <v>3.0</v>
      </c>
      <c r="BQ33" s="4">
        <v>4.0</v>
      </c>
      <c r="BR33" s="4">
        <v>2.0</v>
      </c>
      <c r="BS33" s="4">
        <v>3.0</v>
      </c>
      <c r="BT33" s="4">
        <v>1.0</v>
      </c>
      <c r="BU33" s="4">
        <v>5.0</v>
      </c>
      <c r="BV33" s="4">
        <v>3.0</v>
      </c>
      <c r="BW33" s="4">
        <v>2.0</v>
      </c>
      <c r="BX33" s="4">
        <v>3.0</v>
      </c>
      <c r="BY33" s="4">
        <v>3.0</v>
      </c>
      <c r="BZ33" s="4">
        <v>3.0</v>
      </c>
      <c r="CA33" s="4">
        <v>2.0</v>
      </c>
      <c r="CB33" s="4">
        <v>1.0</v>
      </c>
      <c r="CC33" s="4">
        <v>4.0</v>
      </c>
      <c r="CD33" s="4">
        <v>5.0</v>
      </c>
      <c r="CE33" s="4">
        <v>3.0</v>
      </c>
      <c r="CF33" s="4">
        <v>4.0</v>
      </c>
      <c r="CG33" s="4">
        <v>3.0</v>
      </c>
      <c r="CH33" s="4">
        <v>5.0</v>
      </c>
      <c r="CI33" s="4">
        <v>5.0</v>
      </c>
      <c r="CJ33" s="4">
        <v>4.0</v>
      </c>
      <c r="CK33" s="4">
        <v>4.0</v>
      </c>
      <c r="CL33" s="4">
        <v>1.0</v>
      </c>
      <c r="CM33" s="4">
        <v>5.0</v>
      </c>
      <c r="CN33" s="4">
        <v>4.0</v>
      </c>
      <c r="CO33" s="4">
        <v>4.0</v>
      </c>
      <c r="CP33" s="4">
        <v>1.0</v>
      </c>
      <c r="CQ33" s="4">
        <v>1.0</v>
      </c>
      <c r="CR33" s="4">
        <v>4.0</v>
      </c>
      <c r="CS33" s="4">
        <v>5.0</v>
      </c>
      <c r="CT33" s="4">
        <v>4.0</v>
      </c>
      <c r="CU33" s="4">
        <v>3.0</v>
      </c>
      <c r="CV33" s="4">
        <v>2.0</v>
      </c>
      <c r="CW33" s="4">
        <v>5.0</v>
      </c>
      <c r="CX33" s="4">
        <v>3.0</v>
      </c>
      <c r="CY33" s="4">
        <v>5.0</v>
      </c>
      <c r="CZ33" s="4">
        <v>5.0</v>
      </c>
      <c r="DA33" s="4">
        <v>2.0</v>
      </c>
      <c r="DB33" s="4">
        <v>3.0</v>
      </c>
      <c r="DC33" s="4">
        <v>3.0</v>
      </c>
      <c r="DD33" s="4">
        <v>5.0</v>
      </c>
      <c r="DE33" s="4">
        <v>5.0</v>
      </c>
      <c r="DF33" s="4">
        <v>3.0</v>
      </c>
      <c r="DG33" s="4">
        <v>2.0</v>
      </c>
      <c r="DH33" s="4">
        <v>2.0</v>
      </c>
      <c r="DI33" s="4">
        <v>4.0</v>
      </c>
      <c r="DJ33" s="4">
        <v>5.0</v>
      </c>
      <c r="DK33" s="4">
        <v>5.0</v>
      </c>
      <c r="DL33" s="4">
        <v>3.0</v>
      </c>
      <c r="DM33" s="4">
        <v>3.0</v>
      </c>
      <c r="DN33" s="4">
        <v>1.0</v>
      </c>
      <c r="DO33" s="4">
        <v>1.0</v>
      </c>
      <c r="DP33" s="4">
        <v>2.0</v>
      </c>
      <c r="DQ33" s="4">
        <v>3.0</v>
      </c>
      <c r="DR33" s="4">
        <v>5.0</v>
      </c>
      <c r="DS33" s="4">
        <v>5.0</v>
      </c>
      <c r="DT33" s="4">
        <v>1.0</v>
      </c>
      <c r="DU33" s="4">
        <v>5.0</v>
      </c>
      <c r="DV33" s="4">
        <v>1.0</v>
      </c>
      <c r="DW33" s="4">
        <v>2.0</v>
      </c>
    </row>
    <row r="34" hidden="1">
      <c r="A34" s="4" t="s">
        <v>30</v>
      </c>
      <c r="B34" s="4" t="s">
        <v>41</v>
      </c>
      <c r="C34" s="4">
        <v>2.0</v>
      </c>
      <c r="D34" s="4">
        <v>5.0</v>
      </c>
      <c r="E34" s="4">
        <v>6.0</v>
      </c>
      <c r="F34" s="4">
        <v>7.0</v>
      </c>
      <c r="G34" s="4">
        <v>6.0</v>
      </c>
      <c r="H34" s="4">
        <v>4.0</v>
      </c>
      <c r="I34" s="4">
        <v>4.0</v>
      </c>
      <c r="J34" s="4">
        <v>3.0</v>
      </c>
      <c r="K34" s="4">
        <v>7.0</v>
      </c>
      <c r="L34" s="4">
        <v>3.0</v>
      </c>
      <c r="M34" s="4">
        <v>9.0</v>
      </c>
      <c r="N34" s="4">
        <v>1.0</v>
      </c>
      <c r="O34" s="4">
        <v>9.0</v>
      </c>
      <c r="P34" s="4">
        <v>8.0</v>
      </c>
      <c r="Q34" s="4">
        <v>2.0</v>
      </c>
      <c r="R34" s="4">
        <v>6.0</v>
      </c>
      <c r="S34" s="4">
        <v>7.0</v>
      </c>
      <c r="T34" s="4">
        <v>8.0</v>
      </c>
      <c r="U34" s="4">
        <v>6.0</v>
      </c>
      <c r="V34" s="4">
        <v>4.0</v>
      </c>
      <c r="W34" s="4">
        <v>5.0</v>
      </c>
      <c r="X34" s="4">
        <v>8.0</v>
      </c>
      <c r="Y34" s="4">
        <v>2.0</v>
      </c>
      <c r="Z34" s="4">
        <v>4.0</v>
      </c>
      <c r="AA34" s="4">
        <v>5.0</v>
      </c>
      <c r="AB34" s="4">
        <v>8.0</v>
      </c>
      <c r="AC34" s="4">
        <v>9.0</v>
      </c>
      <c r="AD34" s="4">
        <v>9.0</v>
      </c>
      <c r="AE34" s="4">
        <v>4.0</v>
      </c>
      <c r="AF34" s="4">
        <v>9.0</v>
      </c>
      <c r="AG34" s="4">
        <v>7.0</v>
      </c>
      <c r="AH34" s="4">
        <v>5.0</v>
      </c>
      <c r="AI34" s="4">
        <v>5.0</v>
      </c>
      <c r="AJ34" s="4">
        <v>7.0</v>
      </c>
      <c r="AK34" s="4">
        <v>1.0</v>
      </c>
      <c r="AL34" s="4">
        <v>2.0</v>
      </c>
      <c r="AM34" s="4">
        <v>7.0</v>
      </c>
      <c r="AN34" s="4">
        <v>4.0</v>
      </c>
      <c r="AO34" s="4">
        <v>6.0</v>
      </c>
      <c r="AP34" s="4">
        <v>3.0</v>
      </c>
      <c r="AQ34" s="4">
        <v>10.0</v>
      </c>
      <c r="AR34" s="4">
        <v>6.0</v>
      </c>
      <c r="AS34" s="4">
        <v>6.0</v>
      </c>
      <c r="AT34" s="4">
        <v>6.0</v>
      </c>
      <c r="AU34" s="4">
        <v>8.0</v>
      </c>
      <c r="AV34" s="4">
        <v>3.0</v>
      </c>
      <c r="AW34" s="4">
        <v>4.0</v>
      </c>
      <c r="AX34" s="4">
        <v>8.0</v>
      </c>
      <c r="AY34" s="4">
        <v>2.0</v>
      </c>
      <c r="AZ34" s="4">
        <v>9.0</v>
      </c>
      <c r="BA34" s="4">
        <v>8.0</v>
      </c>
      <c r="BB34" s="4">
        <v>8.0</v>
      </c>
      <c r="BC34" s="4">
        <v>1.0</v>
      </c>
      <c r="BD34" s="4">
        <v>5.0</v>
      </c>
      <c r="BE34" s="4">
        <v>10.0</v>
      </c>
      <c r="BF34" s="4">
        <v>8.0</v>
      </c>
      <c r="BG34" s="4">
        <v>1.0</v>
      </c>
      <c r="BH34" s="4">
        <v>9.0</v>
      </c>
      <c r="BI34" s="4">
        <v>4.0</v>
      </c>
      <c r="BJ34" s="4">
        <v>7.0</v>
      </c>
      <c r="BK34" s="4">
        <v>3.0</v>
      </c>
      <c r="BL34" s="4">
        <v>2.0</v>
      </c>
      <c r="BM34" s="4">
        <v>2.0</v>
      </c>
      <c r="BN34" s="4">
        <v>8.0</v>
      </c>
      <c r="BO34" s="4">
        <v>3.0</v>
      </c>
      <c r="BP34" s="4">
        <v>3.0</v>
      </c>
      <c r="BQ34" s="4">
        <v>3.0</v>
      </c>
      <c r="BR34" s="4">
        <v>2.0</v>
      </c>
      <c r="BS34" s="4">
        <v>8.0</v>
      </c>
      <c r="BT34" s="4">
        <v>3.0</v>
      </c>
      <c r="BU34" s="4">
        <v>3.0</v>
      </c>
      <c r="BV34" s="4">
        <v>5.0</v>
      </c>
      <c r="BW34" s="4">
        <v>3.0</v>
      </c>
      <c r="BX34" s="4">
        <v>1.0</v>
      </c>
      <c r="BY34" s="4">
        <v>8.0</v>
      </c>
      <c r="BZ34" s="4">
        <v>6.0</v>
      </c>
      <c r="CA34" s="4">
        <v>4.0</v>
      </c>
      <c r="CB34" s="4">
        <v>4.0</v>
      </c>
      <c r="CC34" s="4">
        <v>8.0</v>
      </c>
      <c r="CD34" s="4">
        <v>1.0</v>
      </c>
      <c r="CE34" s="4">
        <v>4.0</v>
      </c>
      <c r="CF34" s="4">
        <v>2.0</v>
      </c>
      <c r="CG34" s="4">
        <v>8.0</v>
      </c>
      <c r="CH34" s="4">
        <v>4.0</v>
      </c>
      <c r="CI34" s="4">
        <v>9.0</v>
      </c>
      <c r="CJ34" s="4">
        <v>7.0</v>
      </c>
      <c r="CK34" s="4">
        <v>3.0</v>
      </c>
      <c r="CL34" s="4">
        <v>5.0</v>
      </c>
      <c r="CM34" s="4">
        <v>7.0</v>
      </c>
      <c r="CN34" s="4">
        <v>7.0</v>
      </c>
      <c r="CO34" s="4">
        <v>7.0</v>
      </c>
      <c r="CP34" s="4">
        <v>5.0</v>
      </c>
      <c r="CQ34" s="4">
        <v>8.0</v>
      </c>
      <c r="CR34" s="4">
        <v>6.0</v>
      </c>
      <c r="CS34" s="4">
        <v>7.0</v>
      </c>
      <c r="CT34" s="4">
        <v>10.0</v>
      </c>
      <c r="CU34" s="4">
        <v>2.0</v>
      </c>
      <c r="CV34" s="4">
        <v>1.0</v>
      </c>
      <c r="CW34" s="4">
        <v>8.0</v>
      </c>
      <c r="CX34" s="4">
        <v>3.0</v>
      </c>
      <c r="CY34" s="4">
        <v>2.0</v>
      </c>
      <c r="CZ34" s="4">
        <v>3.0</v>
      </c>
      <c r="DA34" s="4">
        <v>7.0</v>
      </c>
      <c r="DB34" s="4">
        <v>4.0</v>
      </c>
      <c r="DC34" s="4">
        <v>9.0</v>
      </c>
      <c r="DD34" s="4">
        <v>2.0</v>
      </c>
      <c r="DE34" s="4">
        <v>7.0</v>
      </c>
      <c r="DF34" s="4">
        <v>5.0</v>
      </c>
      <c r="DG34" s="4">
        <v>6.0</v>
      </c>
      <c r="DH34" s="4">
        <v>5.0</v>
      </c>
      <c r="DI34" s="4">
        <v>8.0</v>
      </c>
      <c r="DJ34" s="4">
        <v>9.0</v>
      </c>
      <c r="DK34" s="4">
        <v>10.0</v>
      </c>
      <c r="DL34" s="4">
        <v>9.0</v>
      </c>
      <c r="DM34" s="4">
        <v>7.0</v>
      </c>
      <c r="DN34" s="4">
        <v>10.0</v>
      </c>
      <c r="DO34" s="4">
        <v>5.0</v>
      </c>
      <c r="DP34" s="4">
        <v>9.0</v>
      </c>
      <c r="DQ34" s="4">
        <v>5.0</v>
      </c>
      <c r="DR34" s="4">
        <v>7.0</v>
      </c>
      <c r="DS34" s="4">
        <v>5.0</v>
      </c>
      <c r="DT34" s="4">
        <v>5.0</v>
      </c>
      <c r="DU34" s="4">
        <v>6.0</v>
      </c>
      <c r="DV34" s="4">
        <v>1.0</v>
      </c>
      <c r="DW34" s="4">
        <v>3.0</v>
      </c>
    </row>
    <row r="35" hidden="1">
      <c r="A35" s="3" t="s">
        <v>14</v>
      </c>
      <c r="B35" s="5" t="s">
        <v>42</v>
      </c>
      <c r="C35" s="5" t="s">
        <v>80</v>
      </c>
      <c r="D35" s="5" t="s">
        <v>92</v>
      </c>
      <c r="E35" s="5" t="s">
        <v>103</v>
      </c>
      <c r="F35" s="5" t="s">
        <v>114</v>
      </c>
      <c r="G35" s="5" t="s">
        <v>125</v>
      </c>
      <c r="H35" s="5" t="s">
        <v>137</v>
      </c>
      <c r="I35" s="5" t="s">
        <v>149</v>
      </c>
      <c r="J35" s="5" t="s">
        <v>161</v>
      </c>
      <c r="K35" s="5" t="s">
        <v>170</v>
      </c>
      <c r="L35" s="5" t="s">
        <v>180</v>
      </c>
      <c r="M35" s="5" t="s">
        <v>191</v>
      </c>
      <c r="N35" s="5" t="s">
        <v>201</v>
      </c>
      <c r="O35" s="5" t="s">
        <v>213</v>
      </c>
      <c r="P35" s="5" t="s">
        <v>224</v>
      </c>
      <c r="Q35" s="5" t="s">
        <v>234</v>
      </c>
      <c r="R35" s="5" t="s">
        <v>244</v>
      </c>
      <c r="S35" s="5" t="s">
        <v>255</v>
      </c>
      <c r="T35" s="5" t="s">
        <v>266</v>
      </c>
      <c r="U35" s="5" t="s">
        <v>276</v>
      </c>
      <c r="V35" s="5" t="s">
        <v>287</v>
      </c>
      <c r="W35" s="5" t="s">
        <v>298</v>
      </c>
      <c r="X35" s="5" t="s">
        <v>309</v>
      </c>
      <c r="Y35" s="5" t="s">
        <v>319</v>
      </c>
      <c r="Z35" s="5" t="s">
        <v>331</v>
      </c>
      <c r="AA35" s="5" t="s">
        <v>342</v>
      </c>
      <c r="AB35" s="5" t="s">
        <v>351</v>
      </c>
      <c r="AC35" s="5" t="s">
        <v>362</v>
      </c>
      <c r="AD35" s="5" t="s">
        <v>371</v>
      </c>
      <c r="AE35" s="5" t="s">
        <v>382</v>
      </c>
      <c r="AF35" s="5" t="s">
        <v>393</v>
      </c>
      <c r="AG35" s="5" t="s">
        <v>402</v>
      </c>
      <c r="AH35" s="5" t="s">
        <v>411</v>
      </c>
      <c r="AI35" s="5" t="s">
        <v>422</v>
      </c>
      <c r="AJ35" s="5" t="s">
        <v>431</v>
      </c>
      <c r="AK35" s="5" t="s">
        <v>441</v>
      </c>
      <c r="AL35" s="5" t="s">
        <v>451</v>
      </c>
      <c r="AM35" s="5" t="s">
        <v>461</v>
      </c>
      <c r="AN35" s="5" t="s">
        <v>468</v>
      </c>
      <c r="AO35" s="5" t="s">
        <v>478</v>
      </c>
      <c r="AP35" s="5" t="s">
        <v>487</v>
      </c>
      <c r="AQ35" s="5" t="s">
        <v>497</v>
      </c>
      <c r="AR35" s="5" t="s">
        <v>508</v>
      </c>
      <c r="AS35" s="5" t="s">
        <v>518</v>
      </c>
      <c r="AT35" s="5" t="s">
        <v>528</v>
      </c>
      <c r="AU35" s="5" t="s">
        <v>539</v>
      </c>
      <c r="AV35" s="5" t="s">
        <v>170</v>
      </c>
      <c r="AW35" s="5" t="s">
        <v>560</v>
      </c>
      <c r="AX35" s="5" t="s">
        <v>569</v>
      </c>
      <c r="AY35" s="5" t="s">
        <v>580</v>
      </c>
      <c r="AZ35" s="5" t="s">
        <v>589</v>
      </c>
      <c r="BA35" s="5" t="s">
        <v>598</v>
      </c>
      <c r="BB35" s="5" t="s">
        <v>190</v>
      </c>
      <c r="BC35" s="5" t="s">
        <v>616</v>
      </c>
      <c r="BD35" s="5" t="s">
        <v>625</v>
      </c>
      <c r="BE35" s="5" t="s">
        <v>635</v>
      </c>
      <c r="BF35" s="5" t="s">
        <v>643</v>
      </c>
      <c r="BG35" s="5" t="s">
        <v>653</v>
      </c>
      <c r="BH35" s="5" t="s">
        <v>663</v>
      </c>
      <c r="BI35" s="5" t="s">
        <v>671</v>
      </c>
      <c r="BJ35" s="5" t="s">
        <v>682</v>
      </c>
      <c r="BK35" s="5" t="s">
        <v>692</v>
      </c>
      <c r="BL35" s="5" t="s">
        <v>703</v>
      </c>
      <c r="BM35" s="5" t="s">
        <v>712</v>
      </c>
      <c r="BN35" s="5" t="s">
        <v>721</v>
      </c>
      <c r="BO35" s="5" t="s">
        <v>733</v>
      </c>
      <c r="BP35" s="5" t="s">
        <v>740</v>
      </c>
      <c r="BQ35" s="5" t="s">
        <v>747</v>
      </c>
      <c r="BR35" s="5" t="s">
        <v>756</v>
      </c>
      <c r="BS35" s="5" t="s">
        <v>767</v>
      </c>
      <c r="BT35" s="5" t="s">
        <v>777</v>
      </c>
      <c r="BU35" s="5" t="s">
        <v>786</v>
      </c>
      <c r="BV35" s="5" t="s">
        <v>796</v>
      </c>
      <c r="BW35" s="5" t="s">
        <v>807</v>
      </c>
      <c r="BX35" s="5" t="s">
        <v>814</v>
      </c>
      <c r="BY35" s="5" t="s">
        <v>74</v>
      </c>
      <c r="BZ35" s="5" t="s">
        <v>827</v>
      </c>
      <c r="CA35" s="5" t="s">
        <v>838</v>
      </c>
      <c r="CB35" s="5" t="s">
        <v>848</v>
      </c>
      <c r="CC35" s="5" t="s">
        <v>857</v>
      </c>
      <c r="CD35" s="5" t="s">
        <v>866</v>
      </c>
      <c r="CE35" s="5" t="s">
        <v>875</v>
      </c>
      <c r="CF35" s="5" t="s">
        <v>883</v>
      </c>
      <c r="CG35" s="5" t="s">
        <v>892</v>
      </c>
      <c r="CH35" s="5" t="s">
        <v>903</v>
      </c>
      <c r="CI35" s="5" t="s">
        <v>915</v>
      </c>
      <c r="CJ35" s="5" t="s">
        <v>925</v>
      </c>
      <c r="CK35" s="5" t="s">
        <v>934</v>
      </c>
      <c r="CL35" s="5" t="s">
        <v>944</v>
      </c>
      <c r="CM35" s="5" t="s">
        <v>953</v>
      </c>
      <c r="CN35" s="5" t="s">
        <v>964</v>
      </c>
      <c r="CO35" s="5" t="s">
        <v>973</v>
      </c>
      <c r="CP35" s="5" t="s">
        <v>981</v>
      </c>
      <c r="CQ35" s="5" t="s">
        <v>990</v>
      </c>
      <c r="CR35" s="5" t="s">
        <v>1000</v>
      </c>
      <c r="CS35" s="5" t="s">
        <v>1011</v>
      </c>
      <c r="CT35" s="5" t="s">
        <v>1021</v>
      </c>
      <c r="CU35" s="5" t="s">
        <v>1029</v>
      </c>
      <c r="CV35" s="5" t="s">
        <v>1038</v>
      </c>
      <c r="CW35" s="5" t="s">
        <v>1046</v>
      </c>
      <c r="CX35" s="5" t="s">
        <v>1054</v>
      </c>
      <c r="CY35" s="5" t="s">
        <v>1064</v>
      </c>
      <c r="CZ35" s="5" t="s">
        <v>1075</v>
      </c>
      <c r="DA35" s="5" t="s">
        <v>1083</v>
      </c>
      <c r="DB35" s="5" t="s">
        <v>1092</v>
      </c>
      <c r="DC35" s="5" t="s">
        <v>1101</v>
      </c>
      <c r="DD35" s="5" t="s">
        <v>1112</v>
      </c>
      <c r="DE35" s="5" t="s">
        <v>1123</v>
      </c>
      <c r="DF35" s="5" t="s">
        <v>1133</v>
      </c>
      <c r="DG35" s="5" t="s">
        <v>1142</v>
      </c>
      <c r="DH35" s="5" t="s">
        <v>1152</v>
      </c>
      <c r="DI35" s="5" t="s">
        <v>1159</v>
      </c>
      <c r="DJ35" s="5" t="s">
        <v>1166</v>
      </c>
      <c r="DK35" s="5" t="s">
        <v>1173</v>
      </c>
      <c r="DL35" s="5" t="s">
        <v>1181</v>
      </c>
      <c r="DM35" s="5" t="s">
        <v>1191</v>
      </c>
      <c r="DN35" s="5" t="s">
        <v>1203</v>
      </c>
      <c r="DO35" s="5" t="s">
        <v>1212</v>
      </c>
      <c r="DP35" s="5" t="s">
        <v>1223</v>
      </c>
      <c r="DQ35" s="5" t="s">
        <v>1233</v>
      </c>
      <c r="DR35" s="5" t="s">
        <v>1243</v>
      </c>
      <c r="DS35" s="5" t="s">
        <v>1250</v>
      </c>
      <c r="DT35" s="5" t="s">
        <v>1260</v>
      </c>
      <c r="DU35" s="5" t="s">
        <v>1269</v>
      </c>
      <c r="DV35" s="5" t="s">
        <v>1278</v>
      </c>
      <c r="DW35" s="5" t="s">
        <v>1288</v>
      </c>
    </row>
    <row r="36" hidden="1">
      <c r="A36" s="3" t="s">
        <v>14</v>
      </c>
      <c r="B36" s="5" t="s">
        <v>43</v>
      </c>
      <c r="C36" s="5" t="s">
        <v>81</v>
      </c>
      <c r="D36" s="5" t="s">
        <v>93</v>
      </c>
      <c r="E36" s="5" t="s">
        <v>104</v>
      </c>
      <c r="F36" s="5" t="s">
        <v>115</v>
      </c>
      <c r="G36" s="5" t="s">
        <v>126</v>
      </c>
      <c r="H36" s="5" t="s">
        <v>138</v>
      </c>
      <c r="I36" s="5" t="s">
        <v>150</v>
      </c>
      <c r="J36" s="5" t="s">
        <v>162</v>
      </c>
      <c r="K36" s="5" t="s">
        <v>171</v>
      </c>
      <c r="L36" s="5" t="s">
        <v>181</v>
      </c>
      <c r="M36" s="5" t="s">
        <v>192</v>
      </c>
      <c r="N36" s="5" t="s">
        <v>202</v>
      </c>
      <c r="O36" s="5" t="s">
        <v>214</v>
      </c>
      <c r="P36" s="5" t="s">
        <v>225</v>
      </c>
      <c r="Q36" s="5" t="s">
        <v>235</v>
      </c>
      <c r="R36" s="5" t="s">
        <v>245</v>
      </c>
      <c r="S36" s="5" t="s">
        <v>256</v>
      </c>
      <c r="T36" s="5" t="s">
        <v>267</v>
      </c>
      <c r="U36" s="5" t="s">
        <v>277</v>
      </c>
      <c r="V36" s="5" t="s">
        <v>288</v>
      </c>
      <c r="W36" s="5" t="s">
        <v>299</v>
      </c>
      <c r="X36" s="5" t="s">
        <v>310</v>
      </c>
      <c r="Y36" s="5" t="s">
        <v>320</v>
      </c>
      <c r="Z36" s="5" t="s">
        <v>332</v>
      </c>
      <c r="AA36" s="5" t="s">
        <v>343</v>
      </c>
      <c r="AB36" s="5" t="s">
        <v>352</v>
      </c>
      <c r="AC36" s="5" t="s">
        <v>363</v>
      </c>
      <c r="AD36" s="5" t="s">
        <v>372</v>
      </c>
      <c r="AE36" s="5" t="s">
        <v>383</v>
      </c>
      <c r="AF36" s="5" t="s">
        <v>394</v>
      </c>
      <c r="AG36" s="5" t="s">
        <v>403</v>
      </c>
      <c r="AH36" s="5" t="s">
        <v>412</v>
      </c>
      <c r="AI36" s="5" t="s">
        <v>423</v>
      </c>
      <c r="AJ36" s="5" t="s">
        <v>432</v>
      </c>
      <c r="AK36" s="5" t="s">
        <v>442</v>
      </c>
      <c r="AL36" s="5" t="s">
        <v>452</v>
      </c>
      <c r="AM36" s="5" t="s">
        <v>462</v>
      </c>
      <c r="AN36" s="5" t="s">
        <v>469</v>
      </c>
      <c r="AO36" s="5" t="s">
        <v>479</v>
      </c>
      <c r="AP36" s="5" t="s">
        <v>488</v>
      </c>
      <c r="AQ36" s="5" t="s">
        <v>498</v>
      </c>
      <c r="AR36" s="5" t="s">
        <v>509</v>
      </c>
      <c r="AS36" s="5" t="s">
        <v>519</v>
      </c>
      <c r="AT36" s="5" t="s">
        <v>529</v>
      </c>
      <c r="AU36" s="5" t="s">
        <v>540</v>
      </c>
      <c r="AV36" s="5" t="s">
        <v>551</v>
      </c>
      <c r="AW36" s="5" t="s">
        <v>561</v>
      </c>
      <c r="AX36" s="5" t="s">
        <v>570</v>
      </c>
      <c r="AY36" s="5" t="s">
        <v>581</v>
      </c>
      <c r="AZ36" s="5" t="s">
        <v>590</v>
      </c>
      <c r="BA36" s="5" t="s">
        <v>599</v>
      </c>
      <c r="BB36" s="5" t="s">
        <v>607</v>
      </c>
      <c r="BC36" s="5" t="s">
        <v>617</v>
      </c>
      <c r="BD36" s="5" t="s">
        <v>626</v>
      </c>
      <c r="BE36" s="5" t="s">
        <v>636</v>
      </c>
      <c r="BF36" s="5" t="s">
        <v>644</v>
      </c>
      <c r="BG36" s="5" t="s">
        <v>654</v>
      </c>
      <c r="BH36" s="5" t="s">
        <v>664</v>
      </c>
      <c r="BI36" s="5" t="s">
        <v>672</v>
      </c>
      <c r="BJ36" s="5" t="s">
        <v>683</v>
      </c>
      <c r="BK36" s="5" t="s">
        <v>693</v>
      </c>
      <c r="BL36" s="5" t="s">
        <v>704</v>
      </c>
      <c r="BM36" s="5" t="s">
        <v>713</v>
      </c>
      <c r="BN36" s="5" t="s">
        <v>722</v>
      </c>
      <c r="BO36" s="5" t="s">
        <v>734</v>
      </c>
      <c r="BP36" s="5" t="s">
        <v>741</v>
      </c>
      <c r="BQ36" s="5" t="s">
        <v>748</v>
      </c>
      <c r="BR36" s="5" t="s">
        <v>757</v>
      </c>
      <c r="BS36" s="5" t="s">
        <v>768</v>
      </c>
      <c r="BT36" s="5" t="s">
        <v>778</v>
      </c>
      <c r="BU36" s="5" t="s">
        <v>787</v>
      </c>
      <c r="BV36" s="5" t="s">
        <v>797</v>
      </c>
      <c r="BW36" s="5" t="s">
        <v>808</v>
      </c>
      <c r="BX36" s="5" t="s">
        <v>815</v>
      </c>
      <c r="BY36" s="5" t="s">
        <v>74</v>
      </c>
      <c r="BZ36" s="5" t="s">
        <v>828</v>
      </c>
      <c r="CA36" s="5" t="s">
        <v>839</v>
      </c>
      <c r="CB36" s="5" t="s">
        <v>849</v>
      </c>
      <c r="CC36" s="5" t="s">
        <v>858</v>
      </c>
      <c r="CD36" s="5" t="s">
        <v>867</v>
      </c>
      <c r="CE36" s="5" t="s">
        <v>876</v>
      </c>
      <c r="CF36" s="5" t="s">
        <v>884</v>
      </c>
      <c r="CG36" s="5" t="s">
        <v>893</v>
      </c>
      <c r="CH36" s="5" t="s">
        <v>904</v>
      </c>
      <c r="CI36" s="5" t="s">
        <v>916</v>
      </c>
      <c r="CJ36" s="5" t="s">
        <v>926</v>
      </c>
      <c r="CK36" s="5" t="s">
        <v>935</v>
      </c>
      <c r="CL36" s="5" t="s">
        <v>945</v>
      </c>
      <c r="CM36" s="5" t="s">
        <v>954</v>
      </c>
      <c r="CN36" s="5" t="s">
        <v>965</v>
      </c>
      <c r="CO36" s="5" t="s">
        <v>974</v>
      </c>
      <c r="CP36" s="5" t="s">
        <v>982</v>
      </c>
      <c r="CQ36" s="5" t="s">
        <v>991</v>
      </c>
      <c r="CR36" s="5" t="s">
        <v>1001</v>
      </c>
      <c r="CS36" s="5" t="s">
        <v>1012</v>
      </c>
      <c r="CT36" s="5" t="s">
        <v>1022</v>
      </c>
      <c r="CU36" s="5" t="s">
        <v>1030</v>
      </c>
      <c r="CV36" s="5" t="s">
        <v>1039</v>
      </c>
      <c r="CW36" s="5" t="s">
        <v>1047</v>
      </c>
      <c r="CX36" s="5" t="s">
        <v>1055</v>
      </c>
      <c r="CY36" s="5" t="s">
        <v>1065</v>
      </c>
      <c r="CZ36" s="5" t="s">
        <v>1076</v>
      </c>
      <c r="DA36" s="5" t="s">
        <v>1084</v>
      </c>
      <c r="DB36" s="5" t="s">
        <v>1093</v>
      </c>
      <c r="DC36" s="5" t="s">
        <v>1102</v>
      </c>
      <c r="DD36" s="5" t="s">
        <v>1113</v>
      </c>
      <c r="DE36" s="5" t="s">
        <v>1124</v>
      </c>
      <c r="DF36" s="5" t="s">
        <v>1134</v>
      </c>
      <c r="DG36" s="5" t="s">
        <v>1143</v>
      </c>
      <c r="DH36" s="5" t="s">
        <v>1153</v>
      </c>
      <c r="DI36" s="5" t="s">
        <v>1160</v>
      </c>
      <c r="DJ36" s="5" t="s">
        <v>1167</v>
      </c>
      <c r="DK36" s="5" t="s">
        <v>1174</v>
      </c>
      <c r="DL36" s="5" t="s">
        <v>1182</v>
      </c>
      <c r="DM36" s="5" t="s">
        <v>1192</v>
      </c>
      <c r="DN36" s="5" t="s">
        <v>1204</v>
      </c>
      <c r="DO36" s="5" t="s">
        <v>1213</v>
      </c>
      <c r="DP36" s="5" t="s">
        <v>1224</v>
      </c>
      <c r="DQ36" s="5" t="s">
        <v>1234</v>
      </c>
      <c r="DR36" s="5" t="s">
        <v>1244</v>
      </c>
      <c r="DS36" s="5" t="s">
        <v>1251</v>
      </c>
      <c r="DT36" s="5" t="s">
        <v>1261</v>
      </c>
      <c r="DU36" s="5" t="s">
        <v>1270</v>
      </c>
      <c r="DV36" s="5" t="s">
        <v>1279</v>
      </c>
      <c r="DW36" s="5" t="s">
        <v>1289</v>
      </c>
    </row>
    <row r="37" hidden="1">
      <c r="A37" s="4" t="s">
        <v>10</v>
      </c>
      <c r="B37" s="4" t="s">
        <v>44</v>
      </c>
      <c r="C37" s="4">
        <v>8.0</v>
      </c>
      <c r="D37" s="4">
        <v>3.0</v>
      </c>
      <c r="E37" s="4">
        <v>6.0</v>
      </c>
      <c r="F37" s="4">
        <v>2.0</v>
      </c>
      <c r="G37" s="4">
        <v>2.0</v>
      </c>
      <c r="H37" s="4">
        <v>2.0</v>
      </c>
      <c r="I37" s="4">
        <v>2.0</v>
      </c>
      <c r="J37" s="4">
        <v>2.0</v>
      </c>
      <c r="K37" s="4">
        <v>6.0</v>
      </c>
      <c r="L37" s="4">
        <v>2.0</v>
      </c>
      <c r="M37" s="4">
        <v>7.0</v>
      </c>
      <c r="N37" s="4">
        <v>2.0</v>
      </c>
      <c r="O37" s="4">
        <v>1.0</v>
      </c>
      <c r="P37" s="4">
        <v>2.0</v>
      </c>
      <c r="Q37" s="4">
        <v>1.0</v>
      </c>
      <c r="R37" s="4">
        <v>2.0</v>
      </c>
      <c r="S37" s="4">
        <v>2.0</v>
      </c>
      <c r="T37" s="4">
        <v>1.0</v>
      </c>
      <c r="U37" s="4">
        <v>2.0</v>
      </c>
      <c r="V37" s="4">
        <v>3.0</v>
      </c>
      <c r="W37" s="4">
        <v>1.0</v>
      </c>
      <c r="X37" s="4">
        <v>7.0</v>
      </c>
      <c r="Y37" s="4">
        <v>2.0</v>
      </c>
      <c r="Z37" s="4">
        <v>1.0</v>
      </c>
      <c r="AA37" s="4">
        <v>2.0</v>
      </c>
      <c r="AB37" s="4">
        <v>2.0</v>
      </c>
      <c r="AC37" s="4">
        <v>5.0</v>
      </c>
      <c r="AD37" s="4">
        <v>6.0</v>
      </c>
      <c r="AE37" s="4">
        <v>7.0</v>
      </c>
      <c r="AF37" s="4">
        <v>7.0</v>
      </c>
      <c r="AG37" s="4">
        <v>2.0</v>
      </c>
      <c r="AH37" s="4">
        <v>1.0</v>
      </c>
      <c r="AI37" s="4">
        <v>7.0</v>
      </c>
      <c r="AJ37" s="4">
        <v>2.0</v>
      </c>
      <c r="AK37" s="4">
        <v>7.0</v>
      </c>
      <c r="AL37" s="4">
        <v>6.0</v>
      </c>
      <c r="AM37" s="4">
        <v>5.0</v>
      </c>
      <c r="AN37" s="4">
        <v>2.0</v>
      </c>
      <c r="AO37" s="4">
        <v>2.0</v>
      </c>
      <c r="AP37" s="4">
        <v>2.0</v>
      </c>
      <c r="AQ37" s="4">
        <v>2.0</v>
      </c>
      <c r="AR37" s="4">
        <v>3.0</v>
      </c>
      <c r="AS37" s="4">
        <v>1.0</v>
      </c>
      <c r="AT37" s="4">
        <v>2.0</v>
      </c>
      <c r="AU37" s="4">
        <v>7.0</v>
      </c>
      <c r="AV37" s="4">
        <v>6.0</v>
      </c>
      <c r="AW37" s="4">
        <v>5.0</v>
      </c>
      <c r="AX37" s="4">
        <v>7.0</v>
      </c>
      <c r="AY37" s="4">
        <v>7.0</v>
      </c>
      <c r="AZ37" s="4">
        <v>2.0</v>
      </c>
      <c r="BA37" s="4">
        <v>4.0</v>
      </c>
      <c r="BB37" s="4">
        <v>5.0</v>
      </c>
      <c r="BC37" s="4">
        <v>3.0</v>
      </c>
      <c r="BD37" s="4">
        <v>3.0</v>
      </c>
      <c r="BE37" s="4">
        <v>7.0</v>
      </c>
      <c r="BF37" s="4">
        <v>5.0</v>
      </c>
      <c r="BG37" s="4">
        <v>2.0</v>
      </c>
      <c r="BH37" s="4">
        <v>2.0</v>
      </c>
      <c r="BI37" s="4">
        <v>6.0</v>
      </c>
      <c r="BJ37" s="4">
        <v>1.0</v>
      </c>
      <c r="BK37" s="4">
        <v>6.0</v>
      </c>
      <c r="BL37" s="4">
        <v>2.0</v>
      </c>
      <c r="BM37" s="4">
        <v>7.0</v>
      </c>
      <c r="BN37" s="4">
        <v>6.0</v>
      </c>
      <c r="BO37" s="4">
        <v>5.0</v>
      </c>
      <c r="BP37" s="4">
        <v>6.0</v>
      </c>
      <c r="BQ37" s="4">
        <v>5.0</v>
      </c>
      <c r="BR37" s="4">
        <v>7.0</v>
      </c>
      <c r="BS37" s="4">
        <v>3.0</v>
      </c>
      <c r="BT37" s="4">
        <v>4.0</v>
      </c>
      <c r="BU37" s="4">
        <v>1.0</v>
      </c>
      <c r="BV37" s="4">
        <v>3.0</v>
      </c>
      <c r="BW37" s="4">
        <v>7.0</v>
      </c>
      <c r="BX37" s="4">
        <v>3.0</v>
      </c>
      <c r="BY37" s="4">
        <v>8.0</v>
      </c>
      <c r="BZ37" s="4">
        <v>2.0</v>
      </c>
      <c r="CA37" s="4">
        <v>3.0</v>
      </c>
      <c r="CB37" s="4">
        <v>7.0</v>
      </c>
      <c r="CC37" s="4">
        <v>3.0</v>
      </c>
      <c r="CD37" s="4">
        <v>8.0</v>
      </c>
      <c r="CE37" s="4">
        <v>2.0</v>
      </c>
      <c r="CF37" s="4">
        <v>3.0</v>
      </c>
      <c r="CG37" s="4">
        <v>2.0</v>
      </c>
      <c r="CH37" s="4">
        <v>5.0</v>
      </c>
      <c r="CI37" s="4">
        <v>5.0</v>
      </c>
      <c r="CJ37" s="4">
        <v>5.0</v>
      </c>
      <c r="CK37" s="4">
        <v>5.0</v>
      </c>
      <c r="CL37" s="4">
        <v>2.0</v>
      </c>
      <c r="CM37" s="4">
        <v>6.0</v>
      </c>
      <c r="CN37" s="4">
        <v>2.0</v>
      </c>
      <c r="CO37" s="4">
        <v>4.0</v>
      </c>
      <c r="CP37" s="4">
        <v>2.0</v>
      </c>
      <c r="CQ37" s="4">
        <v>3.0</v>
      </c>
      <c r="CR37" s="4">
        <v>2.0</v>
      </c>
      <c r="CS37" s="4">
        <v>7.0</v>
      </c>
      <c r="CT37" s="4">
        <v>6.0</v>
      </c>
      <c r="CU37" s="4">
        <v>2.0</v>
      </c>
      <c r="CV37" s="4">
        <v>2.0</v>
      </c>
      <c r="CW37" s="4">
        <v>3.0</v>
      </c>
      <c r="CX37" s="4">
        <v>4.0</v>
      </c>
      <c r="CY37" s="4">
        <v>4.0</v>
      </c>
      <c r="CZ37" s="4">
        <v>2.0</v>
      </c>
      <c r="DA37" s="4">
        <v>3.0</v>
      </c>
      <c r="DB37" s="4">
        <v>2.0</v>
      </c>
      <c r="DC37" s="4">
        <v>2.0</v>
      </c>
      <c r="DD37" s="4">
        <v>5.0</v>
      </c>
      <c r="DE37" s="4">
        <v>1.0</v>
      </c>
      <c r="DF37" s="4">
        <v>2.0</v>
      </c>
      <c r="DG37" s="4">
        <v>1.0</v>
      </c>
      <c r="DH37" s="4">
        <v>2.0</v>
      </c>
      <c r="DI37" s="4">
        <v>2.0</v>
      </c>
      <c r="DJ37" s="4">
        <v>2.0</v>
      </c>
      <c r="DK37" s="4">
        <v>4.0</v>
      </c>
      <c r="DL37" s="4">
        <v>7.0</v>
      </c>
      <c r="DM37" s="4">
        <v>2.0</v>
      </c>
      <c r="DN37" s="4">
        <v>3.0</v>
      </c>
      <c r="DO37" s="4">
        <v>5.0</v>
      </c>
      <c r="DP37" s="4">
        <v>2.0</v>
      </c>
      <c r="DQ37" s="4">
        <v>5.0</v>
      </c>
      <c r="DR37" s="4">
        <v>3.0</v>
      </c>
      <c r="DS37" s="4">
        <v>6.0</v>
      </c>
      <c r="DT37" s="4">
        <v>5.0</v>
      </c>
      <c r="DU37" s="4">
        <v>2.0</v>
      </c>
      <c r="DV37" s="4">
        <v>6.0</v>
      </c>
      <c r="DW37" s="4">
        <v>3.0</v>
      </c>
    </row>
    <row r="38" hidden="1">
      <c r="A38" s="4" t="s">
        <v>3</v>
      </c>
      <c r="B38" s="4" t="s">
        <v>45</v>
      </c>
      <c r="C38" s="4">
        <v>5.0</v>
      </c>
      <c r="D38" s="4">
        <v>4.0</v>
      </c>
      <c r="E38" s="4">
        <v>6.0</v>
      </c>
      <c r="F38" s="4">
        <v>6.0</v>
      </c>
      <c r="G38" s="4">
        <v>6.0</v>
      </c>
      <c r="H38" s="4">
        <v>1.0</v>
      </c>
      <c r="I38" s="4">
        <v>4.0</v>
      </c>
      <c r="J38" s="4">
        <v>5.0</v>
      </c>
      <c r="K38" s="4">
        <v>5.0</v>
      </c>
      <c r="L38" s="4">
        <v>4.0</v>
      </c>
      <c r="M38" s="4">
        <v>3.0</v>
      </c>
      <c r="N38" s="4">
        <v>5.0</v>
      </c>
      <c r="O38" s="4">
        <v>5.0</v>
      </c>
      <c r="P38" s="4">
        <v>5.0</v>
      </c>
      <c r="Q38" s="4">
        <v>5.0</v>
      </c>
      <c r="R38" s="4">
        <v>4.0</v>
      </c>
      <c r="S38" s="4">
        <v>1.0</v>
      </c>
      <c r="T38" s="4">
        <v>6.0</v>
      </c>
      <c r="U38" s="4">
        <v>5.0</v>
      </c>
      <c r="V38" s="4">
        <v>5.0</v>
      </c>
      <c r="W38" s="4">
        <v>6.0</v>
      </c>
      <c r="X38" s="4">
        <v>6.0</v>
      </c>
      <c r="Y38" s="4">
        <v>6.0</v>
      </c>
      <c r="Z38" s="4">
        <v>4.0</v>
      </c>
      <c r="AA38" s="4">
        <v>4.0</v>
      </c>
      <c r="AB38" s="4">
        <v>6.0</v>
      </c>
      <c r="AC38" s="4">
        <v>5.0</v>
      </c>
      <c r="AD38" s="4">
        <v>6.0</v>
      </c>
      <c r="AE38" s="4">
        <v>5.0</v>
      </c>
      <c r="AF38" s="4">
        <v>5.0</v>
      </c>
      <c r="AG38" s="4">
        <v>5.0</v>
      </c>
      <c r="AH38" s="4">
        <v>4.0</v>
      </c>
      <c r="AI38" s="4">
        <v>5.0</v>
      </c>
      <c r="AJ38" s="4">
        <v>3.0</v>
      </c>
      <c r="AK38" s="4">
        <v>6.0</v>
      </c>
      <c r="AL38" s="4">
        <v>4.0</v>
      </c>
      <c r="AM38" s="4">
        <v>6.0</v>
      </c>
      <c r="AN38" s="4">
        <v>6.0</v>
      </c>
      <c r="AO38" s="4">
        <v>5.0</v>
      </c>
      <c r="AP38" s="4">
        <v>6.0</v>
      </c>
      <c r="AQ38" s="4">
        <v>6.0</v>
      </c>
      <c r="AR38" s="4">
        <v>3.0</v>
      </c>
      <c r="AS38" s="4">
        <v>6.0</v>
      </c>
      <c r="AT38" s="4">
        <v>3.0</v>
      </c>
      <c r="AU38" s="4">
        <v>5.0</v>
      </c>
      <c r="AV38" s="4">
        <v>6.0</v>
      </c>
      <c r="AW38" s="4">
        <v>4.0</v>
      </c>
      <c r="AX38" s="4">
        <v>6.0</v>
      </c>
      <c r="AY38" s="4">
        <v>5.0</v>
      </c>
      <c r="AZ38" s="4">
        <v>3.0</v>
      </c>
      <c r="BA38" s="4">
        <v>1.0</v>
      </c>
      <c r="BB38" s="4">
        <v>6.0</v>
      </c>
      <c r="BC38" s="4">
        <v>5.0</v>
      </c>
      <c r="BD38" s="4">
        <v>3.0</v>
      </c>
      <c r="BE38" s="4">
        <v>6.0</v>
      </c>
      <c r="BF38" s="4">
        <v>3.0</v>
      </c>
      <c r="BG38" s="4">
        <v>6.0</v>
      </c>
      <c r="BH38" s="4">
        <v>5.0</v>
      </c>
      <c r="BI38" s="4">
        <v>5.0</v>
      </c>
      <c r="BJ38" s="4">
        <v>6.0</v>
      </c>
      <c r="BK38" s="4">
        <v>6.0</v>
      </c>
      <c r="BL38" s="4">
        <v>4.0</v>
      </c>
      <c r="BM38" s="4">
        <v>6.0</v>
      </c>
      <c r="BN38" s="4">
        <v>5.0</v>
      </c>
      <c r="BO38" s="4">
        <v>2.0</v>
      </c>
      <c r="BP38" s="4">
        <v>6.0</v>
      </c>
      <c r="BQ38" s="4">
        <v>4.0</v>
      </c>
      <c r="BR38" s="4">
        <v>5.0</v>
      </c>
      <c r="BS38" s="4">
        <v>6.0</v>
      </c>
      <c r="BT38" s="4">
        <v>6.0</v>
      </c>
      <c r="BU38" s="4">
        <v>3.0</v>
      </c>
      <c r="BV38" s="4">
        <v>5.0</v>
      </c>
      <c r="BW38" s="4">
        <v>5.0</v>
      </c>
      <c r="BX38" s="4">
        <v>6.0</v>
      </c>
      <c r="BY38" s="4">
        <v>3.0</v>
      </c>
      <c r="BZ38" s="4">
        <v>5.0</v>
      </c>
      <c r="CA38" s="4">
        <v>3.0</v>
      </c>
      <c r="CB38" s="4">
        <v>3.0</v>
      </c>
      <c r="CC38" s="4">
        <v>5.0</v>
      </c>
      <c r="CD38" s="4">
        <v>6.0</v>
      </c>
      <c r="CE38" s="4">
        <v>4.0</v>
      </c>
      <c r="CF38" s="4">
        <v>4.0</v>
      </c>
      <c r="CG38" s="4">
        <v>3.0</v>
      </c>
      <c r="CH38" s="4">
        <v>1.0</v>
      </c>
      <c r="CI38" s="4">
        <v>5.0</v>
      </c>
      <c r="CJ38" s="4">
        <v>6.0</v>
      </c>
      <c r="CK38" s="4">
        <v>6.0</v>
      </c>
      <c r="CL38" s="4">
        <v>6.0</v>
      </c>
      <c r="CM38" s="4">
        <v>2.0</v>
      </c>
      <c r="CN38" s="4">
        <v>3.0</v>
      </c>
      <c r="CO38" s="4">
        <v>6.0</v>
      </c>
      <c r="CP38" s="4">
        <v>6.0</v>
      </c>
      <c r="CQ38" s="4">
        <v>3.0</v>
      </c>
      <c r="CR38" s="4">
        <v>4.0</v>
      </c>
      <c r="CS38" s="4">
        <v>6.0</v>
      </c>
      <c r="CT38" s="4">
        <v>5.0</v>
      </c>
      <c r="CU38" s="4">
        <v>6.0</v>
      </c>
      <c r="CV38" s="4">
        <v>5.0</v>
      </c>
      <c r="CW38" s="4">
        <v>6.0</v>
      </c>
      <c r="CX38" s="4">
        <v>4.0</v>
      </c>
      <c r="CY38" s="4">
        <v>2.0</v>
      </c>
      <c r="CZ38" s="4">
        <v>5.0</v>
      </c>
      <c r="DA38" s="4" t="s">
        <v>74</v>
      </c>
      <c r="DB38" s="4">
        <v>4.0</v>
      </c>
      <c r="DC38" s="4">
        <v>5.0</v>
      </c>
      <c r="DD38" s="4">
        <v>4.0</v>
      </c>
      <c r="DE38" s="4">
        <v>1.0</v>
      </c>
      <c r="DF38" s="4">
        <v>4.0</v>
      </c>
      <c r="DG38" s="4">
        <v>6.0</v>
      </c>
      <c r="DH38" s="4">
        <v>6.0</v>
      </c>
      <c r="DI38" s="4">
        <v>3.0</v>
      </c>
      <c r="DJ38" s="4">
        <v>5.0</v>
      </c>
      <c r="DK38" s="4">
        <v>6.0</v>
      </c>
      <c r="DL38" s="4">
        <v>6.0</v>
      </c>
      <c r="DM38" s="4">
        <v>3.0</v>
      </c>
      <c r="DN38" s="4">
        <v>6.0</v>
      </c>
      <c r="DO38" s="4">
        <v>1.0</v>
      </c>
      <c r="DP38" s="4">
        <v>2.0</v>
      </c>
      <c r="DQ38" s="4">
        <v>3.0</v>
      </c>
      <c r="DR38" s="4">
        <v>2.0</v>
      </c>
      <c r="DS38" s="4">
        <v>4.0</v>
      </c>
      <c r="DT38" s="4">
        <v>2.0</v>
      </c>
      <c r="DU38" s="4">
        <v>2.0</v>
      </c>
      <c r="DV38" s="4">
        <v>4.0</v>
      </c>
      <c r="DW38" s="4">
        <v>5.0</v>
      </c>
    </row>
    <row r="39" hidden="1">
      <c r="A39" s="4" t="s">
        <v>10</v>
      </c>
      <c r="B39" s="4" t="s">
        <v>46</v>
      </c>
      <c r="C39" s="4">
        <v>5.0</v>
      </c>
      <c r="D39" s="4">
        <v>4.0</v>
      </c>
      <c r="E39" s="4">
        <v>5.0</v>
      </c>
      <c r="F39" s="4">
        <v>5.0</v>
      </c>
      <c r="G39" s="4">
        <v>2.0</v>
      </c>
      <c r="H39" s="4">
        <v>5.0</v>
      </c>
      <c r="I39" s="4">
        <v>5.0</v>
      </c>
      <c r="J39" s="4">
        <v>1.0</v>
      </c>
      <c r="K39" s="4">
        <v>5.0</v>
      </c>
      <c r="L39" s="4">
        <v>4.0</v>
      </c>
      <c r="M39" s="4">
        <v>1.0</v>
      </c>
      <c r="N39" s="4">
        <v>5.0</v>
      </c>
      <c r="O39" s="4">
        <v>3.0</v>
      </c>
      <c r="P39" s="4">
        <v>3.0</v>
      </c>
      <c r="Q39" s="4">
        <v>2.0</v>
      </c>
      <c r="R39" s="4">
        <v>1.0</v>
      </c>
      <c r="S39" s="4">
        <v>5.0</v>
      </c>
      <c r="T39" s="4">
        <v>3.0</v>
      </c>
      <c r="U39" s="4">
        <v>1.0</v>
      </c>
      <c r="V39" s="4">
        <v>2.0</v>
      </c>
      <c r="W39" s="4">
        <v>1.0</v>
      </c>
      <c r="X39" s="4">
        <v>5.0</v>
      </c>
      <c r="Y39" s="4">
        <v>5.0</v>
      </c>
      <c r="Z39" s="4">
        <v>4.0</v>
      </c>
      <c r="AA39" s="4">
        <v>3.0</v>
      </c>
      <c r="AB39" s="4">
        <v>3.0</v>
      </c>
      <c r="AC39" s="4">
        <v>1.0</v>
      </c>
      <c r="AD39" s="4">
        <v>3.0</v>
      </c>
      <c r="AE39" s="4">
        <v>1.0</v>
      </c>
      <c r="AF39" s="4">
        <v>5.0</v>
      </c>
      <c r="AG39" s="4">
        <v>3.0</v>
      </c>
      <c r="AH39" s="4">
        <v>4.0</v>
      </c>
      <c r="AI39" s="4">
        <v>5.0</v>
      </c>
      <c r="AJ39" s="4">
        <v>2.0</v>
      </c>
      <c r="AK39" s="4">
        <v>1.0</v>
      </c>
      <c r="AL39" s="4">
        <v>1.0</v>
      </c>
      <c r="AM39" s="4">
        <v>2.0</v>
      </c>
      <c r="AN39" s="4">
        <v>3.0</v>
      </c>
      <c r="AO39" s="4">
        <v>3.0</v>
      </c>
      <c r="AP39" s="4">
        <v>3.0</v>
      </c>
      <c r="AQ39" s="4">
        <v>3.0</v>
      </c>
      <c r="AR39" s="4">
        <v>3.0</v>
      </c>
      <c r="AS39" s="4">
        <v>4.0</v>
      </c>
      <c r="AT39" s="4">
        <v>5.0</v>
      </c>
      <c r="AU39" s="4">
        <v>5.0</v>
      </c>
      <c r="AV39" s="4">
        <v>5.0</v>
      </c>
      <c r="AW39" s="4">
        <v>3.0</v>
      </c>
      <c r="AX39" s="4">
        <v>2.0</v>
      </c>
      <c r="AY39" s="4">
        <v>4.0</v>
      </c>
      <c r="AZ39" s="4">
        <v>4.0</v>
      </c>
      <c r="BA39" s="4">
        <v>1.0</v>
      </c>
      <c r="BB39" s="4">
        <v>5.0</v>
      </c>
      <c r="BC39" s="4">
        <v>3.0</v>
      </c>
      <c r="BD39" s="4">
        <v>2.0</v>
      </c>
      <c r="BE39" s="4">
        <v>4.0</v>
      </c>
      <c r="BF39" s="4">
        <v>2.0</v>
      </c>
      <c r="BG39" s="4">
        <v>5.0</v>
      </c>
      <c r="BH39" s="4">
        <v>2.0</v>
      </c>
      <c r="BI39" s="4">
        <v>5.0</v>
      </c>
      <c r="BJ39" s="4">
        <v>5.0</v>
      </c>
      <c r="BK39" s="4">
        <v>1.0</v>
      </c>
      <c r="BL39" s="4">
        <v>2.0</v>
      </c>
      <c r="BM39" s="4">
        <v>2.0</v>
      </c>
      <c r="BN39" s="4">
        <v>4.0</v>
      </c>
      <c r="BO39" s="4">
        <v>3.0</v>
      </c>
      <c r="BP39" s="4">
        <v>1.0</v>
      </c>
      <c r="BQ39" s="4">
        <v>3.0</v>
      </c>
      <c r="BR39" s="4">
        <v>2.0</v>
      </c>
      <c r="BS39" s="4">
        <v>2.0</v>
      </c>
      <c r="BT39" s="4">
        <v>1.0</v>
      </c>
      <c r="BU39" s="4">
        <v>5.0</v>
      </c>
      <c r="BV39" s="4">
        <v>4.0</v>
      </c>
      <c r="BW39" s="4">
        <v>3.0</v>
      </c>
      <c r="BX39" s="4">
        <v>1.0</v>
      </c>
      <c r="BY39" s="4">
        <v>3.0</v>
      </c>
      <c r="BZ39" s="4">
        <v>4.0</v>
      </c>
      <c r="CA39" s="4">
        <v>1.0</v>
      </c>
      <c r="CB39" s="4">
        <v>1.0</v>
      </c>
      <c r="CC39" s="4">
        <v>3.0</v>
      </c>
      <c r="CD39" s="4">
        <v>4.0</v>
      </c>
      <c r="CE39" s="4">
        <v>3.0</v>
      </c>
      <c r="CF39" s="4">
        <v>4.0</v>
      </c>
      <c r="CG39" s="4">
        <v>3.0</v>
      </c>
      <c r="CH39" s="4">
        <v>5.0</v>
      </c>
      <c r="CI39" s="4">
        <v>5.0</v>
      </c>
      <c r="CJ39" s="4">
        <v>2.0</v>
      </c>
      <c r="CK39" s="4">
        <v>4.0</v>
      </c>
      <c r="CL39" s="4">
        <v>1.0</v>
      </c>
      <c r="CM39" s="4">
        <v>5.0</v>
      </c>
      <c r="CN39" s="4">
        <v>5.0</v>
      </c>
      <c r="CO39" s="4">
        <v>3.0</v>
      </c>
      <c r="CP39" s="4">
        <v>1.0</v>
      </c>
      <c r="CQ39" s="4">
        <v>1.0</v>
      </c>
      <c r="CR39" s="4">
        <v>5.0</v>
      </c>
      <c r="CS39" s="4">
        <v>5.0</v>
      </c>
      <c r="CT39" s="4">
        <v>3.0</v>
      </c>
      <c r="CU39" s="4">
        <v>3.0</v>
      </c>
      <c r="CV39" s="4">
        <v>2.0</v>
      </c>
      <c r="CW39" s="4">
        <v>5.0</v>
      </c>
      <c r="CX39" s="4">
        <v>1.0</v>
      </c>
      <c r="CY39" s="4">
        <v>5.0</v>
      </c>
      <c r="CZ39" s="4">
        <v>4.0</v>
      </c>
      <c r="DA39" s="4">
        <v>1.0</v>
      </c>
      <c r="DB39" s="4">
        <v>5.0</v>
      </c>
      <c r="DC39" s="4">
        <v>3.0</v>
      </c>
      <c r="DD39" s="4">
        <v>3.0</v>
      </c>
      <c r="DE39" s="4">
        <v>5.0</v>
      </c>
      <c r="DF39" s="4">
        <v>3.0</v>
      </c>
      <c r="DG39" s="4">
        <v>5.0</v>
      </c>
      <c r="DH39" s="4">
        <v>1.0</v>
      </c>
      <c r="DI39" s="4">
        <v>3.0</v>
      </c>
      <c r="DJ39" s="4">
        <v>1.0</v>
      </c>
      <c r="DK39" s="4">
        <v>5.0</v>
      </c>
      <c r="DL39" s="4">
        <v>2.0</v>
      </c>
      <c r="DM39" s="4">
        <v>5.0</v>
      </c>
      <c r="DN39" s="4">
        <v>1.0</v>
      </c>
      <c r="DO39" s="4">
        <v>3.0</v>
      </c>
      <c r="DP39" s="4">
        <v>2.0</v>
      </c>
      <c r="DQ39" s="4">
        <v>3.0</v>
      </c>
      <c r="DR39" s="4">
        <v>5.0</v>
      </c>
      <c r="DS39" s="4">
        <v>3.0</v>
      </c>
      <c r="DT39" s="4">
        <v>5.0</v>
      </c>
      <c r="DU39" s="4">
        <v>5.0</v>
      </c>
      <c r="DV39" s="4">
        <v>1.0</v>
      </c>
      <c r="DW39" s="4">
        <v>2.0</v>
      </c>
    </row>
    <row r="40" hidden="1">
      <c r="A40" s="4" t="s">
        <v>10</v>
      </c>
      <c r="B40" s="4" t="s">
        <v>47</v>
      </c>
      <c r="C40" s="4">
        <v>5.0</v>
      </c>
      <c r="D40" s="4">
        <v>4.0</v>
      </c>
      <c r="E40" s="4">
        <v>5.0</v>
      </c>
      <c r="F40" s="4">
        <v>5.0</v>
      </c>
      <c r="G40" s="4">
        <v>5.0</v>
      </c>
      <c r="H40" s="4">
        <v>5.0</v>
      </c>
      <c r="I40" s="4">
        <v>5.0</v>
      </c>
      <c r="J40" s="4">
        <v>3.0</v>
      </c>
      <c r="K40" s="4">
        <v>5.0</v>
      </c>
      <c r="L40" s="4">
        <v>5.0</v>
      </c>
      <c r="M40" s="4">
        <v>5.0</v>
      </c>
      <c r="N40" s="4">
        <v>5.0</v>
      </c>
      <c r="O40" s="4">
        <v>4.0</v>
      </c>
      <c r="P40" s="4">
        <v>5.0</v>
      </c>
      <c r="Q40" s="4">
        <v>3.0</v>
      </c>
      <c r="R40" s="4">
        <v>5.0</v>
      </c>
      <c r="S40" s="4">
        <v>3.0</v>
      </c>
      <c r="T40" s="4">
        <v>5.0</v>
      </c>
      <c r="U40" s="4">
        <v>5.0</v>
      </c>
      <c r="V40" s="4">
        <v>5.0</v>
      </c>
      <c r="W40" s="4">
        <v>4.0</v>
      </c>
      <c r="X40" s="4">
        <v>5.0</v>
      </c>
      <c r="Y40" s="4">
        <v>5.0</v>
      </c>
      <c r="Z40" s="4">
        <v>5.0</v>
      </c>
      <c r="AA40" s="4">
        <v>5.0</v>
      </c>
      <c r="AB40" s="4">
        <v>3.0</v>
      </c>
      <c r="AC40" s="4">
        <v>5.0</v>
      </c>
      <c r="AD40" s="4">
        <v>4.0</v>
      </c>
      <c r="AE40" s="4">
        <v>5.0</v>
      </c>
      <c r="AF40" s="4">
        <v>5.0</v>
      </c>
      <c r="AG40" s="4">
        <v>4.0</v>
      </c>
      <c r="AH40" s="4">
        <v>5.0</v>
      </c>
      <c r="AI40" s="4">
        <v>5.0</v>
      </c>
      <c r="AJ40" s="4">
        <v>5.0</v>
      </c>
      <c r="AK40" s="4">
        <v>5.0</v>
      </c>
      <c r="AL40" s="4">
        <v>5.0</v>
      </c>
      <c r="AM40" s="4">
        <v>5.0</v>
      </c>
      <c r="AN40" s="4">
        <v>5.0</v>
      </c>
      <c r="AO40" s="4">
        <v>5.0</v>
      </c>
      <c r="AP40" s="4">
        <v>4.0</v>
      </c>
      <c r="AQ40" s="4">
        <v>5.0</v>
      </c>
      <c r="AR40" s="4">
        <v>5.0</v>
      </c>
      <c r="AS40" s="4">
        <v>5.0</v>
      </c>
      <c r="AT40" s="4">
        <v>5.0</v>
      </c>
      <c r="AU40" s="4">
        <v>5.0</v>
      </c>
      <c r="AV40" s="4">
        <v>5.0</v>
      </c>
      <c r="AW40" s="4">
        <v>5.0</v>
      </c>
      <c r="AX40" s="4">
        <v>4.0</v>
      </c>
      <c r="AY40" s="4">
        <v>5.0</v>
      </c>
      <c r="AZ40" s="4">
        <v>5.0</v>
      </c>
      <c r="BA40" s="4">
        <v>3.0</v>
      </c>
      <c r="BB40" s="4">
        <v>5.0</v>
      </c>
      <c r="BC40" s="4">
        <v>5.0</v>
      </c>
      <c r="BD40" s="4">
        <v>5.0</v>
      </c>
      <c r="BE40" s="4">
        <v>5.0</v>
      </c>
      <c r="BF40" s="4">
        <v>5.0</v>
      </c>
      <c r="BG40" s="4">
        <v>5.0</v>
      </c>
      <c r="BH40" s="4">
        <v>5.0</v>
      </c>
      <c r="BI40" s="4">
        <v>5.0</v>
      </c>
      <c r="BJ40" s="4">
        <v>5.0</v>
      </c>
      <c r="BK40" s="4">
        <v>5.0</v>
      </c>
      <c r="BL40" s="4">
        <v>4.0</v>
      </c>
      <c r="BM40" s="4">
        <v>5.0</v>
      </c>
      <c r="BN40" s="4">
        <v>4.0</v>
      </c>
      <c r="BO40" s="4">
        <v>5.0</v>
      </c>
      <c r="BP40" s="4">
        <v>5.0</v>
      </c>
      <c r="BQ40" s="4">
        <v>5.0</v>
      </c>
      <c r="BR40" s="4">
        <v>4.0</v>
      </c>
      <c r="BS40" s="4">
        <v>5.0</v>
      </c>
      <c r="BT40" s="4">
        <v>5.0</v>
      </c>
      <c r="BU40" s="4">
        <v>5.0</v>
      </c>
      <c r="BV40" s="4">
        <v>5.0</v>
      </c>
      <c r="BW40" s="4">
        <v>5.0</v>
      </c>
      <c r="BX40" s="4">
        <v>5.0</v>
      </c>
      <c r="BY40" s="4">
        <v>3.0</v>
      </c>
      <c r="BZ40" s="4">
        <v>5.0</v>
      </c>
      <c r="CA40" s="4">
        <v>5.0</v>
      </c>
      <c r="CB40" s="4">
        <v>4.0</v>
      </c>
      <c r="CC40" s="4">
        <v>4.0</v>
      </c>
      <c r="CD40" s="4">
        <v>5.0</v>
      </c>
      <c r="CE40" s="4">
        <v>5.0</v>
      </c>
      <c r="CF40" s="4">
        <v>5.0</v>
      </c>
      <c r="CG40" s="4">
        <v>5.0</v>
      </c>
      <c r="CH40" s="4">
        <v>5.0</v>
      </c>
      <c r="CI40" s="4">
        <v>5.0</v>
      </c>
      <c r="CJ40" s="4">
        <v>5.0</v>
      </c>
      <c r="CK40" s="4">
        <v>5.0</v>
      </c>
      <c r="CL40" s="4">
        <v>5.0</v>
      </c>
      <c r="CM40" s="4">
        <v>5.0</v>
      </c>
      <c r="CN40" s="4">
        <v>5.0</v>
      </c>
      <c r="CO40" s="4">
        <v>5.0</v>
      </c>
      <c r="CP40" s="4">
        <v>4.0</v>
      </c>
      <c r="CQ40" s="4">
        <v>5.0</v>
      </c>
      <c r="CR40" s="4">
        <v>5.0</v>
      </c>
      <c r="CS40" s="4">
        <v>5.0</v>
      </c>
      <c r="CT40" s="4">
        <v>5.0</v>
      </c>
      <c r="CU40" s="4">
        <v>5.0</v>
      </c>
      <c r="CV40" s="4">
        <v>5.0</v>
      </c>
      <c r="CW40" s="4">
        <v>5.0</v>
      </c>
      <c r="CX40" s="4">
        <v>5.0</v>
      </c>
      <c r="CY40" s="4">
        <v>5.0</v>
      </c>
      <c r="CZ40" s="4">
        <v>5.0</v>
      </c>
      <c r="DA40" s="4">
        <v>5.0</v>
      </c>
      <c r="DB40" s="4">
        <v>5.0</v>
      </c>
      <c r="DC40" s="4">
        <v>5.0</v>
      </c>
      <c r="DD40" s="4">
        <v>5.0</v>
      </c>
      <c r="DE40" s="4">
        <v>5.0</v>
      </c>
      <c r="DF40" s="4">
        <v>5.0</v>
      </c>
      <c r="DG40" s="4">
        <v>5.0</v>
      </c>
      <c r="DH40" s="4">
        <v>5.0</v>
      </c>
      <c r="DI40" s="4">
        <v>5.0</v>
      </c>
      <c r="DJ40" s="4">
        <v>3.0</v>
      </c>
      <c r="DK40" s="4">
        <v>5.0</v>
      </c>
      <c r="DL40" s="4">
        <v>5.0</v>
      </c>
      <c r="DM40" s="4">
        <v>4.0</v>
      </c>
      <c r="DN40" s="4">
        <v>4.0</v>
      </c>
      <c r="DO40" s="4">
        <v>5.0</v>
      </c>
      <c r="DP40" s="4">
        <v>4.0</v>
      </c>
      <c r="DQ40" s="4">
        <v>5.0</v>
      </c>
      <c r="DR40" s="4">
        <v>5.0</v>
      </c>
      <c r="DS40" s="4">
        <v>5.0</v>
      </c>
      <c r="DT40" s="4">
        <v>5.0</v>
      </c>
      <c r="DU40" s="4">
        <v>3.0</v>
      </c>
      <c r="DV40" s="4">
        <v>5.0</v>
      </c>
      <c r="DW40" s="4">
        <v>3.0</v>
      </c>
    </row>
    <row r="41" hidden="1">
      <c r="A41" s="4" t="s">
        <v>30</v>
      </c>
      <c r="B41" s="4" t="s">
        <v>48</v>
      </c>
      <c r="C41" s="4">
        <v>1.0</v>
      </c>
      <c r="D41" s="4">
        <v>1.0</v>
      </c>
      <c r="E41" s="4">
        <v>7.0</v>
      </c>
      <c r="F41" s="4">
        <v>2.0</v>
      </c>
      <c r="G41" s="4">
        <v>1.0</v>
      </c>
      <c r="H41" s="4">
        <v>4.0</v>
      </c>
      <c r="I41" s="4">
        <v>8.0</v>
      </c>
      <c r="J41" s="4">
        <v>3.0</v>
      </c>
      <c r="K41" s="4">
        <v>8.0</v>
      </c>
      <c r="L41" s="4">
        <v>3.0</v>
      </c>
      <c r="M41" s="4">
        <v>8.0</v>
      </c>
      <c r="N41" s="4">
        <v>1.0</v>
      </c>
      <c r="O41" s="4">
        <v>9.0</v>
      </c>
      <c r="P41" s="4">
        <v>10.0</v>
      </c>
      <c r="Q41" s="4">
        <v>1.0</v>
      </c>
      <c r="R41" s="4" t="s">
        <v>74</v>
      </c>
      <c r="S41" s="4">
        <v>9.0</v>
      </c>
      <c r="T41" s="4">
        <v>7.0</v>
      </c>
      <c r="U41" s="4">
        <v>9.0</v>
      </c>
      <c r="V41" s="4">
        <v>7.0</v>
      </c>
      <c r="W41" s="4">
        <v>2.0</v>
      </c>
      <c r="X41" s="4">
        <v>7.0</v>
      </c>
      <c r="Y41" s="4">
        <v>5.0</v>
      </c>
      <c r="Z41" s="4">
        <v>5.0</v>
      </c>
      <c r="AA41" s="4">
        <v>2.0</v>
      </c>
      <c r="AB41" s="4">
        <v>5.0</v>
      </c>
      <c r="AC41" s="4">
        <v>9.0</v>
      </c>
      <c r="AD41" s="4">
        <v>9.0</v>
      </c>
      <c r="AE41" s="4">
        <v>3.0</v>
      </c>
      <c r="AF41" s="4">
        <v>10.0</v>
      </c>
      <c r="AG41" s="4">
        <v>8.0</v>
      </c>
      <c r="AH41" s="4">
        <v>3.0</v>
      </c>
      <c r="AI41" s="4">
        <v>8.0</v>
      </c>
      <c r="AJ41" s="4">
        <v>3.0</v>
      </c>
      <c r="AK41" s="4">
        <v>3.0</v>
      </c>
      <c r="AL41" s="4">
        <v>3.0</v>
      </c>
      <c r="AM41" s="4">
        <v>7.0</v>
      </c>
      <c r="AN41" s="4">
        <v>2.0</v>
      </c>
      <c r="AO41" s="4">
        <v>8.0</v>
      </c>
      <c r="AP41" s="4">
        <v>5.0</v>
      </c>
      <c r="AQ41" s="4">
        <v>8.0</v>
      </c>
      <c r="AR41" s="4">
        <v>4.0</v>
      </c>
      <c r="AS41" s="4">
        <v>7.0</v>
      </c>
      <c r="AT41" s="4">
        <v>8.0</v>
      </c>
      <c r="AU41" s="4">
        <v>10.0</v>
      </c>
      <c r="AV41" s="4">
        <v>3.0</v>
      </c>
      <c r="AW41" s="4">
        <v>4.0</v>
      </c>
      <c r="AX41" s="4">
        <v>9.0</v>
      </c>
      <c r="AY41" s="4">
        <v>3.0</v>
      </c>
      <c r="AZ41" s="4">
        <v>9.0</v>
      </c>
      <c r="BA41" s="4">
        <v>8.0</v>
      </c>
      <c r="BB41" s="4">
        <v>8.0</v>
      </c>
      <c r="BC41" s="4">
        <v>5.0</v>
      </c>
      <c r="BD41" s="4">
        <v>1.0</v>
      </c>
      <c r="BE41" s="4">
        <v>10.0</v>
      </c>
      <c r="BF41" s="4">
        <v>8.0</v>
      </c>
      <c r="BG41" s="4">
        <v>1.0</v>
      </c>
      <c r="BH41" s="4">
        <v>10.0</v>
      </c>
      <c r="BI41" s="4">
        <v>1.0</v>
      </c>
      <c r="BJ41" s="4">
        <v>10.0</v>
      </c>
      <c r="BK41" s="4">
        <v>5.0</v>
      </c>
      <c r="BL41" s="4">
        <v>5.0</v>
      </c>
      <c r="BM41" s="4">
        <v>1.0</v>
      </c>
      <c r="BN41" s="4">
        <v>8.0</v>
      </c>
      <c r="BO41" s="4">
        <v>1.0</v>
      </c>
      <c r="BP41" s="4">
        <v>3.0</v>
      </c>
      <c r="BQ41" s="4">
        <v>3.0</v>
      </c>
      <c r="BR41" s="4">
        <v>2.0</v>
      </c>
      <c r="BS41" s="4">
        <v>8.0</v>
      </c>
      <c r="BT41" s="4">
        <v>3.0</v>
      </c>
      <c r="BU41" s="4">
        <v>2.0</v>
      </c>
      <c r="BV41" s="4">
        <v>2.0</v>
      </c>
      <c r="BW41" s="4">
        <v>2.0</v>
      </c>
      <c r="BX41" s="4">
        <v>2.0</v>
      </c>
      <c r="BY41" s="4">
        <v>10.0</v>
      </c>
      <c r="BZ41" s="4">
        <v>9.0</v>
      </c>
      <c r="CA41" s="4">
        <v>4.0</v>
      </c>
      <c r="CB41" s="4">
        <v>5.0</v>
      </c>
      <c r="CC41" s="4">
        <v>8.0</v>
      </c>
      <c r="CD41" s="4">
        <v>3.0</v>
      </c>
      <c r="CE41" s="4">
        <v>1.0</v>
      </c>
      <c r="CF41" s="4">
        <v>2.0</v>
      </c>
      <c r="CG41" s="4">
        <v>7.0</v>
      </c>
      <c r="CH41" s="4">
        <v>1.0</v>
      </c>
      <c r="CI41" s="4">
        <v>9.0</v>
      </c>
      <c r="CJ41" s="4">
        <v>7.0</v>
      </c>
      <c r="CK41" s="4">
        <v>1.0</v>
      </c>
      <c r="CL41" s="4">
        <v>4.0</v>
      </c>
      <c r="CM41" s="4">
        <v>1.0</v>
      </c>
      <c r="CN41" s="4">
        <v>1.0</v>
      </c>
      <c r="CO41" s="4">
        <v>8.0</v>
      </c>
      <c r="CP41" s="4">
        <v>2.0</v>
      </c>
      <c r="CQ41" s="4">
        <v>1.0</v>
      </c>
      <c r="CR41" s="4">
        <v>6.0</v>
      </c>
      <c r="CS41" s="4">
        <v>6.0</v>
      </c>
      <c r="CT41" s="4">
        <v>10.0</v>
      </c>
      <c r="CU41" s="4">
        <v>8.0</v>
      </c>
      <c r="CV41" s="4">
        <v>1.0</v>
      </c>
      <c r="CW41" s="4">
        <v>1.0</v>
      </c>
      <c r="CX41" s="4">
        <v>2.0</v>
      </c>
      <c r="CY41" s="4">
        <v>1.0</v>
      </c>
      <c r="CZ41" s="4">
        <v>3.0</v>
      </c>
      <c r="DA41" s="4">
        <v>7.0</v>
      </c>
      <c r="DB41" s="4">
        <v>8.0</v>
      </c>
      <c r="DC41" s="4">
        <v>3.0</v>
      </c>
      <c r="DD41" s="4">
        <v>1.0</v>
      </c>
      <c r="DE41" s="4">
        <v>6.0</v>
      </c>
      <c r="DF41" s="4">
        <v>4.0</v>
      </c>
      <c r="DG41" s="4">
        <v>5.0</v>
      </c>
      <c r="DH41" s="4">
        <v>1.0</v>
      </c>
      <c r="DI41" s="4">
        <v>9.0</v>
      </c>
      <c r="DJ41" s="4">
        <v>7.0</v>
      </c>
      <c r="DK41" s="4">
        <v>9.0</v>
      </c>
      <c r="DL41" s="4">
        <v>1.0</v>
      </c>
      <c r="DM41" s="4">
        <v>7.0</v>
      </c>
      <c r="DN41" s="4">
        <v>10.0</v>
      </c>
      <c r="DO41" s="4">
        <v>2.0</v>
      </c>
      <c r="DP41" s="4">
        <v>7.0</v>
      </c>
      <c r="DQ41" s="4">
        <v>8.0</v>
      </c>
      <c r="DR41" s="4">
        <v>6.0</v>
      </c>
      <c r="DS41" s="4">
        <v>7.0</v>
      </c>
      <c r="DT41" s="4">
        <v>7.0</v>
      </c>
      <c r="DU41" s="4">
        <v>10.0</v>
      </c>
      <c r="DV41" s="4">
        <v>1.0</v>
      </c>
      <c r="DW41" s="4">
        <v>5.0</v>
      </c>
    </row>
    <row r="42" hidden="1">
      <c r="A42" s="4" t="s">
        <v>3</v>
      </c>
      <c r="B42" s="4" t="s">
        <v>49</v>
      </c>
      <c r="C42" s="4">
        <v>1.0</v>
      </c>
      <c r="D42" s="4">
        <v>2.0</v>
      </c>
      <c r="E42" s="4">
        <v>2.0</v>
      </c>
      <c r="F42" s="4">
        <v>2.0</v>
      </c>
      <c r="G42" s="4">
        <v>1.0</v>
      </c>
      <c r="H42" s="4">
        <v>2.0</v>
      </c>
      <c r="I42" s="4">
        <v>1.0</v>
      </c>
      <c r="J42" s="4">
        <v>1.0</v>
      </c>
      <c r="K42" s="4">
        <v>2.0</v>
      </c>
      <c r="L42" s="4">
        <v>2.0</v>
      </c>
      <c r="M42" s="4">
        <v>1.0</v>
      </c>
      <c r="N42" s="4">
        <v>2.0</v>
      </c>
      <c r="O42" s="4">
        <v>2.0</v>
      </c>
      <c r="P42" s="4">
        <v>2.0</v>
      </c>
      <c r="Q42" s="4">
        <v>1.0</v>
      </c>
      <c r="R42" s="4">
        <v>2.0</v>
      </c>
      <c r="S42" s="4">
        <v>2.0</v>
      </c>
      <c r="T42" s="4">
        <v>2.0</v>
      </c>
      <c r="U42" s="4">
        <v>2.0</v>
      </c>
      <c r="V42" s="4">
        <v>1.0</v>
      </c>
      <c r="W42" s="4">
        <v>1.0</v>
      </c>
      <c r="X42" s="4">
        <v>2.0</v>
      </c>
      <c r="Y42" s="4">
        <v>1.0</v>
      </c>
      <c r="Z42" s="4">
        <v>1.0</v>
      </c>
      <c r="AA42" s="4">
        <v>2.0</v>
      </c>
      <c r="AB42" s="4">
        <v>1.0</v>
      </c>
      <c r="AC42" s="4">
        <v>2.0</v>
      </c>
      <c r="AD42" s="4">
        <v>2.0</v>
      </c>
      <c r="AE42" s="4">
        <v>1.0</v>
      </c>
      <c r="AF42" s="4">
        <v>1.0</v>
      </c>
      <c r="AG42" s="4">
        <v>2.0</v>
      </c>
      <c r="AH42" s="4">
        <v>1.0</v>
      </c>
      <c r="AI42" s="4">
        <v>1.0</v>
      </c>
      <c r="AJ42" s="4">
        <v>1.0</v>
      </c>
      <c r="AK42" s="4">
        <v>1.0</v>
      </c>
      <c r="AL42" s="4">
        <v>2.0</v>
      </c>
      <c r="AM42" s="4">
        <v>1.0</v>
      </c>
      <c r="AN42" s="4">
        <v>2.0</v>
      </c>
      <c r="AO42" s="4">
        <v>2.0</v>
      </c>
      <c r="AP42" s="4">
        <v>2.0</v>
      </c>
      <c r="AQ42" s="4">
        <v>1.0</v>
      </c>
      <c r="AR42" s="4">
        <v>1.0</v>
      </c>
      <c r="AS42" s="4">
        <v>1.0</v>
      </c>
      <c r="AT42" s="4">
        <v>2.0</v>
      </c>
      <c r="AU42" s="4">
        <v>1.0</v>
      </c>
      <c r="AV42" s="4">
        <v>2.0</v>
      </c>
      <c r="AW42" s="4">
        <v>1.0</v>
      </c>
      <c r="AX42" s="4">
        <v>1.0</v>
      </c>
      <c r="AY42" s="4">
        <v>1.0</v>
      </c>
      <c r="AZ42" s="4">
        <v>2.0</v>
      </c>
      <c r="BA42" s="4">
        <v>1.0</v>
      </c>
      <c r="BB42" s="4">
        <v>1.0</v>
      </c>
      <c r="BC42" s="4">
        <v>1.0</v>
      </c>
      <c r="BD42" s="4">
        <v>1.0</v>
      </c>
      <c r="BE42" s="4">
        <v>1.0</v>
      </c>
      <c r="BF42" s="4">
        <v>1.0</v>
      </c>
      <c r="BG42" s="4">
        <v>1.0</v>
      </c>
      <c r="BH42" s="4">
        <v>1.0</v>
      </c>
      <c r="BI42" s="4">
        <v>1.0</v>
      </c>
      <c r="BJ42" s="4">
        <v>1.0</v>
      </c>
      <c r="BK42" s="4">
        <v>1.0</v>
      </c>
      <c r="BL42" s="4">
        <v>2.0</v>
      </c>
      <c r="BM42" s="4">
        <v>1.0</v>
      </c>
      <c r="BN42" s="4">
        <v>2.0</v>
      </c>
      <c r="BO42" s="4">
        <v>2.0</v>
      </c>
      <c r="BP42" s="4">
        <v>2.0</v>
      </c>
      <c r="BQ42" s="4">
        <v>2.0</v>
      </c>
      <c r="BR42" s="4">
        <v>2.0</v>
      </c>
      <c r="BS42" s="4">
        <v>2.0</v>
      </c>
      <c r="BT42" s="4">
        <v>2.0</v>
      </c>
      <c r="BU42" s="4">
        <v>2.0</v>
      </c>
      <c r="BV42" s="4">
        <v>2.0</v>
      </c>
      <c r="BW42" s="4">
        <v>1.0</v>
      </c>
      <c r="BX42" s="4">
        <v>2.0</v>
      </c>
      <c r="BY42" s="4">
        <v>4.0</v>
      </c>
      <c r="BZ42" s="4">
        <v>2.0</v>
      </c>
      <c r="CA42" s="4">
        <v>1.0</v>
      </c>
      <c r="CB42" s="4">
        <v>2.0</v>
      </c>
      <c r="CC42" s="4">
        <v>2.0</v>
      </c>
      <c r="CD42" s="4">
        <v>1.0</v>
      </c>
      <c r="CE42" s="4">
        <v>1.0</v>
      </c>
      <c r="CF42" s="4">
        <v>2.0</v>
      </c>
      <c r="CG42" s="4">
        <v>1.0</v>
      </c>
      <c r="CH42" s="4" t="s">
        <v>74</v>
      </c>
      <c r="CI42" s="4">
        <v>2.0</v>
      </c>
      <c r="CJ42" s="4">
        <v>2.0</v>
      </c>
      <c r="CK42" s="4">
        <v>1.0</v>
      </c>
      <c r="CL42" s="4">
        <v>1.0</v>
      </c>
      <c r="CM42" s="4">
        <v>1.0</v>
      </c>
      <c r="CN42" s="4">
        <v>1.0</v>
      </c>
      <c r="CO42" s="4">
        <v>1.0</v>
      </c>
      <c r="CP42" s="4">
        <v>2.0</v>
      </c>
      <c r="CQ42" s="4">
        <v>2.0</v>
      </c>
      <c r="CR42" s="4">
        <v>1.0</v>
      </c>
      <c r="CS42" s="4">
        <v>2.0</v>
      </c>
      <c r="CT42" s="4">
        <v>2.0</v>
      </c>
      <c r="CU42" s="4">
        <v>1.0</v>
      </c>
      <c r="CV42" s="4">
        <v>1.0</v>
      </c>
      <c r="CW42" s="4">
        <v>2.0</v>
      </c>
      <c r="CX42" s="4">
        <v>2.0</v>
      </c>
      <c r="CY42" s="4">
        <v>2.0</v>
      </c>
      <c r="CZ42" s="4">
        <v>1.0</v>
      </c>
      <c r="DA42" s="4">
        <v>1.0</v>
      </c>
      <c r="DB42" s="4">
        <v>1.0</v>
      </c>
      <c r="DC42" s="4">
        <v>1.0</v>
      </c>
      <c r="DD42" s="4">
        <v>2.0</v>
      </c>
      <c r="DE42" s="4">
        <v>1.0</v>
      </c>
      <c r="DF42" s="4">
        <v>1.0</v>
      </c>
      <c r="DG42" s="4">
        <v>2.0</v>
      </c>
      <c r="DH42" s="4">
        <v>1.0</v>
      </c>
      <c r="DI42" s="4">
        <v>2.0</v>
      </c>
      <c r="DJ42" s="4">
        <v>1.0</v>
      </c>
      <c r="DK42" s="4">
        <v>2.0</v>
      </c>
      <c r="DL42" s="4">
        <v>2.0</v>
      </c>
      <c r="DM42" s="4">
        <v>2.0</v>
      </c>
      <c r="DN42" s="4">
        <v>2.0</v>
      </c>
      <c r="DO42" s="4">
        <v>1.0</v>
      </c>
      <c r="DP42" s="4">
        <v>1.0</v>
      </c>
      <c r="DQ42" s="4">
        <v>2.0</v>
      </c>
      <c r="DR42" s="4">
        <v>2.0</v>
      </c>
      <c r="DS42" s="4">
        <v>1.0</v>
      </c>
      <c r="DT42" s="4">
        <v>1.0</v>
      </c>
      <c r="DU42" s="4">
        <v>1.0</v>
      </c>
      <c r="DV42" s="4">
        <v>1.0</v>
      </c>
      <c r="DW42" s="4">
        <v>2.0</v>
      </c>
    </row>
    <row r="43" hidden="1">
      <c r="A43" s="3" t="s">
        <v>14</v>
      </c>
      <c r="B43" s="5" t="s">
        <v>50</v>
      </c>
      <c r="C43" s="5" t="s">
        <v>82</v>
      </c>
      <c r="D43" s="5" t="s">
        <v>94</v>
      </c>
      <c r="E43" s="5" t="s">
        <v>105</v>
      </c>
      <c r="F43" s="5" t="s">
        <v>116</v>
      </c>
      <c r="G43" s="5" t="s">
        <v>127</v>
      </c>
      <c r="H43" s="5" t="s">
        <v>139</v>
      </c>
      <c r="I43" s="5" t="s">
        <v>151</v>
      </c>
      <c r="J43" s="5" t="s">
        <v>163</v>
      </c>
      <c r="K43" s="5" t="s">
        <v>172</v>
      </c>
      <c r="L43" s="5" t="s">
        <v>182</v>
      </c>
      <c r="M43" s="5" t="s">
        <v>193</v>
      </c>
      <c r="N43" s="5" t="s">
        <v>203</v>
      </c>
      <c r="O43" s="5" t="s">
        <v>215</v>
      </c>
      <c r="P43" s="5" t="s">
        <v>226</v>
      </c>
      <c r="Q43" s="5" t="s">
        <v>236</v>
      </c>
      <c r="R43" s="5" t="s">
        <v>246</v>
      </c>
      <c r="S43" s="5" t="s">
        <v>257</v>
      </c>
      <c r="T43" s="5" t="s">
        <v>268</v>
      </c>
      <c r="U43" s="5" t="s">
        <v>278</v>
      </c>
      <c r="V43" s="5" t="s">
        <v>289</v>
      </c>
      <c r="W43" s="5" t="s">
        <v>300</v>
      </c>
      <c r="X43" s="5" t="s">
        <v>311</v>
      </c>
      <c r="Y43" s="5" t="s">
        <v>321</v>
      </c>
      <c r="Z43" s="5" t="s">
        <v>333</v>
      </c>
      <c r="AA43" s="5" t="s">
        <v>344</v>
      </c>
      <c r="AB43" s="5" t="s">
        <v>353</v>
      </c>
      <c r="AC43" s="5" t="s">
        <v>364</v>
      </c>
      <c r="AD43" s="5" t="s">
        <v>373</v>
      </c>
      <c r="AE43" s="5" t="s">
        <v>384</v>
      </c>
      <c r="AF43" s="5" t="s">
        <v>395</v>
      </c>
      <c r="AG43" s="5" t="s">
        <v>404</v>
      </c>
      <c r="AH43" s="5" t="s">
        <v>163</v>
      </c>
      <c r="AI43" s="5" t="s">
        <v>424</v>
      </c>
      <c r="AJ43" s="5" t="s">
        <v>433</v>
      </c>
      <c r="AK43" s="5" t="s">
        <v>443</v>
      </c>
      <c r="AL43" s="5" t="s">
        <v>453</v>
      </c>
      <c r="AM43" s="5" t="s">
        <v>463</v>
      </c>
      <c r="AN43" s="5" t="s">
        <v>470</v>
      </c>
      <c r="AO43" s="5" t="s">
        <v>480</v>
      </c>
      <c r="AP43" s="5" t="s">
        <v>489</v>
      </c>
      <c r="AQ43" s="5" t="s">
        <v>499</v>
      </c>
      <c r="AR43" s="5" t="s">
        <v>510</v>
      </c>
      <c r="AS43" s="5" t="s">
        <v>520</v>
      </c>
      <c r="AT43" s="5" t="s">
        <v>530</v>
      </c>
      <c r="AU43" s="5" t="s">
        <v>541</v>
      </c>
      <c r="AV43" s="5" t="s">
        <v>552</v>
      </c>
      <c r="AW43" s="5" t="s">
        <v>562</v>
      </c>
      <c r="AX43" s="5" t="s">
        <v>571</v>
      </c>
      <c r="AY43" s="5" t="s">
        <v>582</v>
      </c>
      <c r="AZ43" s="5" t="s">
        <v>591</v>
      </c>
      <c r="BA43" s="5" t="s">
        <v>600</v>
      </c>
      <c r="BB43" s="5" t="s">
        <v>608</v>
      </c>
      <c r="BC43" s="5" t="s">
        <v>364</v>
      </c>
      <c r="BD43" s="5" t="s">
        <v>627</v>
      </c>
      <c r="BE43" s="5" t="s">
        <v>163</v>
      </c>
      <c r="BF43" s="5" t="s">
        <v>645</v>
      </c>
      <c r="BG43" s="5" t="s">
        <v>655</v>
      </c>
      <c r="BH43" s="5" t="s">
        <v>665</v>
      </c>
      <c r="BI43" s="5" t="s">
        <v>673</v>
      </c>
      <c r="BJ43" s="5" t="s">
        <v>684</v>
      </c>
      <c r="BK43" s="5" t="s">
        <v>694</v>
      </c>
      <c r="BL43" s="5" t="s">
        <v>705</v>
      </c>
      <c r="BM43" s="5" t="s">
        <v>714</v>
      </c>
      <c r="BN43" s="5" t="s">
        <v>723</v>
      </c>
      <c r="BO43" s="5" t="s">
        <v>735</v>
      </c>
      <c r="BP43" s="5" t="s">
        <v>742</v>
      </c>
      <c r="BQ43" s="5" t="s">
        <v>749</v>
      </c>
      <c r="BR43" s="5" t="s">
        <v>758</v>
      </c>
      <c r="BS43" s="5" t="s">
        <v>769</v>
      </c>
      <c r="BT43" s="5" t="s">
        <v>779</v>
      </c>
      <c r="BU43" s="5" t="s">
        <v>788</v>
      </c>
      <c r="BV43" s="5" t="s">
        <v>798</v>
      </c>
      <c r="BW43" s="5" t="s">
        <v>94</v>
      </c>
      <c r="BX43" s="5" t="s">
        <v>816</v>
      </c>
      <c r="BY43" s="5" t="s">
        <v>820</v>
      </c>
      <c r="BZ43" s="5" t="s">
        <v>829</v>
      </c>
      <c r="CA43" s="5" t="s">
        <v>840</v>
      </c>
      <c r="CB43" s="5" t="s">
        <v>850</v>
      </c>
      <c r="CC43" s="5" t="s">
        <v>859</v>
      </c>
      <c r="CD43" s="5" t="s">
        <v>868</v>
      </c>
      <c r="CE43" s="5" t="s">
        <v>877</v>
      </c>
      <c r="CF43" s="5" t="s">
        <v>885</v>
      </c>
      <c r="CG43" s="5" t="s">
        <v>894</v>
      </c>
      <c r="CH43" s="5" t="s">
        <v>905</v>
      </c>
      <c r="CI43" s="5" t="s">
        <v>917</v>
      </c>
      <c r="CJ43" s="5" t="s">
        <v>924</v>
      </c>
      <c r="CK43" s="5" t="s">
        <v>936</v>
      </c>
      <c r="CL43" s="5" t="s">
        <v>946</v>
      </c>
      <c r="CM43" s="5" t="s">
        <v>955</v>
      </c>
      <c r="CN43" s="5" t="s">
        <v>966</v>
      </c>
      <c r="CO43" s="5" t="s">
        <v>975</v>
      </c>
      <c r="CP43" s="5" t="s">
        <v>980</v>
      </c>
      <c r="CQ43" s="5" t="s">
        <v>992</v>
      </c>
      <c r="CR43" s="5" t="s">
        <v>1002</v>
      </c>
      <c r="CS43" s="5" t="s">
        <v>1013</v>
      </c>
      <c r="CT43" s="5" t="s">
        <v>172</v>
      </c>
      <c r="CU43" s="5" t="s">
        <v>1031</v>
      </c>
      <c r="CV43" s="5" t="s">
        <v>1040</v>
      </c>
      <c r="CW43" s="5" t="s">
        <v>1048</v>
      </c>
      <c r="CX43" s="5" t="s">
        <v>1056</v>
      </c>
      <c r="CY43" s="5" t="s">
        <v>1066</v>
      </c>
      <c r="CZ43" s="5" t="s">
        <v>74</v>
      </c>
      <c r="DA43" s="5" t="s">
        <v>74</v>
      </c>
      <c r="DB43" s="5" t="s">
        <v>1094</v>
      </c>
      <c r="DC43" s="5" t="s">
        <v>1103</v>
      </c>
      <c r="DD43" s="5" t="s">
        <v>1114</v>
      </c>
      <c r="DE43" s="5" t="s">
        <v>1125</v>
      </c>
      <c r="DF43" s="5" t="s">
        <v>1135</v>
      </c>
      <c r="DG43" s="5" t="s">
        <v>1144</v>
      </c>
      <c r="DH43" s="5" t="s">
        <v>1154</v>
      </c>
      <c r="DI43" s="5" t="s">
        <v>1161</v>
      </c>
      <c r="DJ43" s="5" t="s">
        <v>74</v>
      </c>
      <c r="DK43" s="5" t="s">
        <v>1175</v>
      </c>
      <c r="DL43" s="5" t="s">
        <v>1183</v>
      </c>
      <c r="DM43" s="5" t="s">
        <v>1193</v>
      </c>
      <c r="DN43" s="5" t="s">
        <v>980</v>
      </c>
      <c r="DO43" s="5" t="s">
        <v>1214</v>
      </c>
      <c r="DP43" s="5" t="s">
        <v>1225</v>
      </c>
      <c r="DQ43" s="5" t="s">
        <v>1235</v>
      </c>
      <c r="DR43" s="5" t="s">
        <v>1245</v>
      </c>
      <c r="DS43" s="5" t="s">
        <v>172</v>
      </c>
      <c r="DT43" s="5" t="s">
        <v>1262</v>
      </c>
      <c r="DU43" s="5" t="s">
        <v>1271</v>
      </c>
      <c r="DV43" s="5" t="s">
        <v>1280</v>
      </c>
      <c r="DW43" s="5" t="s">
        <v>1290</v>
      </c>
    </row>
    <row r="44" hidden="1">
      <c r="A44" s="4" t="s">
        <v>3</v>
      </c>
      <c r="B44" s="4" t="s">
        <v>51</v>
      </c>
      <c r="C44" s="4">
        <v>1.0</v>
      </c>
      <c r="D44" s="4">
        <v>4.0</v>
      </c>
      <c r="E44" s="4">
        <v>2.0</v>
      </c>
      <c r="F44" s="4">
        <v>4.0</v>
      </c>
      <c r="G44" s="4">
        <v>5.0</v>
      </c>
      <c r="H44" s="4">
        <v>1.0</v>
      </c>
      <c r="I44" s="4">
        <v>4.0</v>
      </c>
      <c r="J44" s="4">
        <v>2.0</v>
      </c>
      <c r="K44" s="4">
        <v>5.0</v>
      </c>
      <c r="L44" s="4">
        <v>5.0</v>
      </c>
      <c r="M44" s="4">
        <v>4.0</v>
      </c>
      <c r="N44" s="4">
        <v>4.0</v>
      </c>
      <c r="O44" s="4">
        <v>4.0</v>
      </c>
      <c r="P44" s="4">
        <v>4.0</v>
      </c>
      <c r="Q44" s="4">
        <v>4.0</v>
      </c>
      <c r="R44" s="4">
        <v>4.0</v>
      </c>
      <c r="S44" s="4">
        <v>2.0</v>
      </c>
      <c r="T44" s="4">
        <v>2.0</v>
      </c>
      <c r="U44" s="4">
        <v>3.0</v>
      </c>
      <c r="V44" s="4">
        <v>4.0</v>
      </c>
      <c r="W44" s="4">
        <v>4.0</v>
      </c>
      <c r="X44" s="4">
        <v>2.0</v>
      </c>
      <c r="Y44" s="4">
        <v>4.0</v>
      </c>
      <c r="Z44" s="4">
        <v>2.0</v>
      </c>
      <c r="AA44" s="4">
        <v>2.0</v>
      </c>
      <c r="AB44" s="4">
        <v>3.0</v>
      </c>
      <c r="AC44" s="4">
        <v>2.0</v>
      </c>
      <c r="AD44" s="4">
        <v>5.0</v>
      </c>
      <c r="AE44" s="4">
        <v>4.0</v>
      </c>
      <c r="AF44" s="4">
        <v>5.0</v>
      </c>
      <c r="AG44" s="4">
        <v>5.0</v>
      </c>
      <c r="AH44" s="4">
        <v>2.0</v>
      </c>
      <c r="AI44" s="4">
        <v>5.0</v>
      </c>
      <c r="AJ44" s="4" t="s">
        <v>74</v>
      </c>
      <c r="AK44" s="4">
        <v>4.0</v>
      </c>
      <c r="AL44" s="4">
        <v>4.0</v>
      </c>
      <c r="AM44" s="4">
        <v>2.0</v>
      </c>
      <c r="AN44" s="4">
        <v>3.0</v>
      </c>
      <c r="AO44" s="4">
        <v>4.0</v>
      </c>
      <c r="AP44" s="4">
        <v>2.0</v>
      </c>
      <c r="AQ44" s="4">
        <v>4.0</v>
      </c>
      <c r="AR44" s="4">
        <v>3.0</v>
      </c>
      <c r="AS44" s="4">
        <v>4.0</v>
      </c>
      <c r="AT44" s="4">
        <v>2.0</v>
      </c>
      <c r="AU44" s="4">
        <v>2.0</v>
      </c>
      <c r="AV44" s="4">
        <v>4.0</v>
      </c>
      <c r="AW44" s="4">
        <v>4.0</v>
      </c>
      <c r="AX44" s="4">
        <v>5.0</v>
      </c>
      <c r="AY44" s="4">
        <v>4.0</v>
      </c>
      <c r="AZ44" s="4">
        <v>4.0</v>
      </c>
      <c r="BA44" s="4">
        <v>2.0</v>
      </c>
      <c r="BB44" s="4">
        <v>2.0</v>
      </c>
      <c r="BC44" s="4">
        <v>2.0</v>
      </c>
      <c r="BD44" s="4">
        <v>5.0</v>
      </c>
      <c r="BE44" s="4">
        <v>5.0</v>
      </c>
      <c r="BF44" s="4">
        <v>3.0</v>
      </c>
      <c r="BG44" s="4">
        <v>4.0</v>
      </c>
      <c r="BH44" s="4">
        <v>4.0</v>
      </c>
      <c r="BI44" s="4">
        <v>5.0</v>
      </c>
      <c r="BJ44" s="4">
        <v>4.0</v>
      </c>
      <c r="BK44" s="4">
        <v>4.0</v>
      </c>
      <c r="BL44" s="4">
        <v>4.0</v>
      </c>
      <c r="BM44" s="4">
        <v>2.0</v>
      </c>
      <c r="BN44" s="4">
        <v>4.0</v>
      </c>
      <c r="BO44" s="4">
        <v>2.0</v>
      </c>
      <c r="BP44" s="4" t="s">
        <v>74</v>
      </c>
      <c r="BQ44" s="4">
        <v>4.0</v>
      </c>
      <c r="BR44" s="4">
        <v>3.0</v>
      </c>
      <c r="BS44" s="4">
        <v>5.0</v>
      </c>
      <c r="BT44" s="4">
        <v>4.0</v>
      </c>
      <c r="BU44" s="4">
        <v>2.0</v>
      </c>
      <c r="BV44" s="4">
        <v>4.0</v>
      </c>
      <c r="BW44" s="4">
        <v>4.0</v>
      </c>
      <c r="BX44" s="4">
        <v>2.0</v>
      </c>
      <c r="BY44" s="4">
        <v>1.0</v>
      </c>
      <c r="BZ44" s="4">
        <v>4.0</v>
      </c>
      <c r="CA44" s="4">
        <v>5.0</v>
      </c>
      <c r="CB44" s="4">
        <v>5.0</v>
      </c>
      <c r="CC44" s="4">
        <v>2.0</v>
      </c>
      <c r="CD44" s="4">
        <v>2.0</v>
      </c>
      <c r="CE44" s="4">
        <v>4.0</v>
      </c>
      <c r="CF44" s="4">
        <v>4.0</v>
      </c>
      <c r="CG44" s="4">
        <v>4.0</v>
      </c>
      <c r="CH44" s="4">
        <v>1.0</v>
      </c>
      <c r="CI44" s="4">
        <v>3.0</v>
      </c>
      <c r="CJ44" s="4">
        <v>3.0</v>
      </c>
      <c r="CK44" s="4">
        <v>4.0</v>
      </c>
      <c r="CL44" s="4">
        <v>5.0</v>
      </c>
      <c r="CM44" s="4" t="s">
        <v>74</v>
      </c>
      <c r="CN44" s="4">
        <v>2.0</v>
      </c>
      <c r="CO44" s="4">
        <v>3.0</v>
      </c>
      <c r="CP44" s="4">
        <v>5.0</v>
      </c>
      <c r="CQ44" s="4">
        <v>3.0</v>
      </c>
      <c r="CR44" s="4">
        <v>4.0</v>
      </c>
      <c r="CS44" s="4">
        <v>4.0</v>
      </c>
      <c r="CT44" s="4">
        <v>4.0</v>
      </c>
      <c r="CU44" s="4">
        <v>5.0</v>
      </c>
      <c r="CV44" s="4">
        <v>3.0</v>
      </c>
      <c r="CW44" s="4">
        <v>2.0</v>
      </c>
      <c r="CX44" s="4">
        <v>4.0</v>
      </c>
      <c r="CY44" s="4">
        <v>2.0</v>
      </c>
      <c r="CZ44" s="4">
        <v>4.0</v>
      </c>
      <c r="DA44" s="4">
        <v>5.0</v>
      </c>
      <c r="DB44" s="4">
        <v>4.0</v>
      </c>
      <c r="DC44" s="4">
        <v>3.0</v>
      </c>
      <c r="DD44" s="4">
        <v>3.0</v>
      </c>
      <c r="DE44" s="4">
        <v>4.0</v>
      </c>
      <c r="DF44" s="4">
        <v>3.0</v>
      </c>
      <c r="DG44" s="4">
        <v>3.0</v>
      </c>
      <c r="DH44" s="4">
        <v>5.0</v>
      </c>
      <c r="DI44" s="4">
        <v>4.0</v>
      </c>
      <c r="DJ44" s="4">
        <v>2.0</v>
      </c>
      <c r="DK44" s="4">
        <v>5.0</v>
      </c>
      <c r="DL44" s="4">
        <v>4.0</v>
      </c>
      <c r="DM44" s="4">
        <v>5.0</v>
      </c>
      <c r="DN44" s="4">
        <v>5.0</v>
      </c>
      <c r="DO44" s="4">
        <v>3.0</v>
      </c>
      <c r="DP44" s="4">
        <v>2.0</v>
      </c>
      <c r="DQ44" s="4">
        <v>2.0</v>
      </c>
      <c r="DR44" s="4">
        <v>5.0</v>
      </c>
      <c r="DS44" s="4">
        <v>3.0</v>
      </c>
      <c r="DT44" s="4">
        <v>2.0</v>
      </c>
      <c r="DU44" s="4">
        <v>1.0</v>
      </c>
      <c r="DV44" s="4">
        <v>2.0</v>
      </c>
      <c r="DW44" s="4">
        <v>3.0</v>
      </c>
    </row>
    <row r="45" hidden="1">
      <c r="A45" s="3" t="s">
        <v>3</v>
      </c>
      <c r="B45" s="5" t="s">
        <v>52</v>
      </c>
      <c r="C45" s="5" t="s">
        <v>83</v>
      </c>
      <c r="D45" s="5" t="s">
        <v>95</v>
      </c>
      <c r="E45" s="5" t="s">
        <v>101</v>
      </c>
      <c r="F45" s="5" t="s">
        <v>117</v>
      </c>
      <c r="G45" s="5" t="s">
        <v>128</v>
      </c>
      <c r="H45" s="5" t="s">
        <v>140</v>
      </c>
      <c r="I45" s="5" t="s">
        <v>152</v>
      </c>
      <c r="J45" s="5" t="s">
        <v>18</v>
      </c>
      <c r="K45" s="5" t="s">
        <v>173</v>
      </c>
      <c r="L45" s="5" t="s">
        <v>183</v>
      </c>
      <c r="M45" s="5" t="s">
        <v>194</v>
      </c>
      <c r="N45" s="5" t="s">
        <v>204</v>
      </c>
      <c r="O45" s="5" t="s">
        <v>216</v>
      </c>
      <c r="P45" s="5" t="s">
        <v>222</v>
      </c>
      <c r="Q45" s="5" t="s">
        <v>237</v>
      </c>
      <c r="R45" s="5" t="s">
        <v>247</v>
      </c>
      <c r="S45" s="5" t="s">
        <v>258</v>
      </c>
      <c r="T45" s="5" t="s">
        <v>269</v>
      </c>
      <c r="U45" s="5" t="s">
        <v>279</v>
      </c>
      <c r="V45" s="5" t="s">
        <v>290</v>
      </c>
      <c r="W45" s="5" t="s">
        <v>301</v>
      </c>
      <c r="X45" s="5" t="s">
        <v>312</v>
      </c>
      <c r="Y45" s="5" t="s">
        <v>322</v>
      </c>
      <c r="Z45" s="5" t="s">
        <v>334</v>
      </c>
      <c r="AA45" s="5" t="s">
        <v>83</v>
      </c>
      <c r="AB45" s="5" t="s">
        <v>354</v>
      </c>
      <c r="AC45" s="5" t="s">
        <v>365</v>
      </c>
      <c r="AD45" s="5" t="s">
        <v>369</v>
      </c>
      <c r="AE45" s="5" t="s">
        <v>385</v>
      </c>
      <c r="AF45" s="5" t="s">
        <v>396</v>
      </c>
      <c r="AG45" s="5" t="s">
        <v>301</v>
      </c>
      <c r="AH45" s="5" t="s">
        <v>413</v>
      </c>
      <c r="AI45" s="5" t="s">
        <v>419</v>
      </c>
      <c r="AJ45" s="5" t="s">
        <v>83</v>
      </c>
      <c r="AK45" s="5" t="s">
        <v>444</v>
      </c>
      <c r="AL45" s="5" t="s">
        <v>454</v>
      </c>
      <c r="AM45" s="5" t="s">
        <v>464</v>
      </c>
      <c r="AN45" s="5" t="s">
        <v>471</v>
      </c>
      <c r="AO45" s="5" t="s">
        <v>318</v>
      </c>
      <c r="AP45" s="5" t="s">
        <v>490</v>
      </c>
      <c r="AQ45" s="5" t="s">
        <v>500</v>
      </c>
      <c r="AR45" s="5" t="s">
        <v>511</v>
      </c>
      <c r="AS45" s="5" t="s">
        <v>521</v>
      </c>
      <c r="AT45" s="5" t="s">
        <v>531</v>
      </c>
      <c r="AU45" s="5" t="s">
        <v>542</v>
      </c>
      <c r="AV45" s="5" t="s">
        <v>553</v>
      </c>
      <c r="AW45" s="5" t="s">
        <v>563</v>
      </c>
      <c r="AX45" s="5" t="s">
        <v>572</v>
      </c>
      <c r="AY45" s="5" t="s">
        <v>548</v>
      </c>
      <c r="AZ45" s="5" t="s">
        <v>592</v>
      </c>
      <c r="BA45" s="5" t="s">
        <v>542</v>
      </c>
      <c r="BB45" s="5" t="s">
        <v>609</v>
      </c>
      <c r="BC45" s="5" t="s">
        <v>83</v>
      </c>
      <c r="BD45" s="5" t="s">
        <v>628</v>
      </c>
      <c r="BE45" s="5" t="s">
        <v>301</v>
      </c>
      <c r="BF45" s="5" t="s">
        <v>646</v>
      </c>
      <c r="BG45" s="5" t="s">
        <v>572</v>
      </c>
      <c r="BH45" s="5" t="s">
        <v>666</v>
      </c>
      <c r="BI45" s="5" t="s">
        <v>674</v>
      </c>
      <c r="BJ45" s="5" t="s">
        <v>685</v>
      </c>
      <c r="BK45" s="5" t="s">
        <v>695</v>
      </c>
      <c r="BL45" s="5" t="s">
        <v>706</v>
      </c>
      <c r="BM45" s="5" t="s">
        <v>715</v>
      </c>
      <c r="BN45" s="5" t="s">
        <v>724</v>
      </c>
      <c r="BO45" s="5" t="s">
        <v>736</v>
      </c>
      <c r="BP45" s="5" t="s">
        <v>743</v>
      </c>
      <c r="BQ45" s="5" t="s">
        <v>750</v>
      </c>
      <c r="BR45" s="5" t="s">
        <v>759</v>
      </c>
      <c r="BS45" s="5" t="s">
        <v>770</v>
      </c>
      <c r="BT45" s="5" t="s">
        <v>464</v>
      </c>
      <c r="BU45" s="5" t="s">
        <v>789</v>
      </c>
      <c r="BV45" s="5" t="s">
        <v>799</v>
      </c>
      <c r="BW45" s="5" t="s">
        <v>809</v>
      </c>
      <c r="BX45" s="5" t="s">
        <v>817</v>
      </c>
      <c r="BY45" s="5" t="s">
        <v>74</v>
      </c>
      <c r="BZ45" s="5" t="s">
        <v>830</v>
      </c>
      <c r="CA45" s="5" t="s">
        <v>841</v>
      </c>
      <c r="CB45" s="5" t="s">
        <v>851</v>
      </c>
      <c r="CC45" s="5" t="s">
        <v>89</v>
      </c>
      <c r="CD45" s="5" t="s">
        <v>72</v>
      </c>
      <c r="CE45" s="5" t="s">
        <v>878</v>
      </c>
      <c r="CF45" s="5" t="s">
        <v>542</v>
      </c>
      <c r="CG45" s="5" t="s">
        <v>895</v>
      </c>
      <c r="CH45" s="5" t="s">
        <v>906</v>
      </c>
      <c r="CI45" s="5" t="s">
        <v>918</v>
      </c>
      <c r="CJ45" s="5" t="s">
        <v>572</v>
      </c>
      <c r="CK45" s="5" t="s">
        <v>937</v>
      </c>
      <c r="CL45" s="5" t="s">
        <v>947</v>
      </c>
      <c r="CM45" s="5" t="s">
        <v>956</v>
      </c>
      <c r="CN45" s="5" t="s">
        <v>967</v>
      </c>
      <c r="CO45" s="5" t="s">
        <v>542</v>
      </c>
      <c r="CP45" s="5" t="s">
        <v>301</v>
      </c>
      <c r="CQ45" s="5" t="s">
        <v>993</v>
      </c>
      <c r="CR45" s="5" t="s">
        <v>1003</v>
      </c>
      <c r="CS45" s="5" t="s">
        <v>301</v>
      </c>
      <c r="CT45" s="5" t="s">
        <v>1023</v>
      </c>
      <c r="CU45" s="5" t="s">
        <v>1032</v>
      </c>
      <c r="CV45" s="5" t="s">
        <v>318</v>
      </c>
      <c r="CW45" s="5" t="s">
        <v>464</v>
      </c>
      <c r="CX45" s="5" t="s">
        <v>1057</v>
      </c>
      <c r="CY45" s="5" t="s">
        <v>1067</v>
      </c>
      <c r="CZ45" s="5" t="s">
        <v>1077</v>
      </c>
      <c r="DA45" s="5" t="s">
        <v>542</v>
      </c>
      <c r="DB45" s="5" t="s">
        <v>706</v>
      </c>
      <c r="DC45" s="5" t="s">
        <v>1104</v>
      </c>
      <c r="DD45" s="5" t="s">
        <v>1115</v>
      </c>
      <c r="DE45" s="5" t="s">
        <v>1019</v>
      </c>
      <c r="DF45" s="5" t="s">
        <v>1136</v>
      </c>
      <c r="DG45" s="5" t="s">
        <v>1145</v>
      </c>
      <c r="DH45" s="5" t="s">
        <v>1150</v>
      </c>
      <c r="DI45" s="5" t="s">
        <v>409</v>
      </c>
      <c r="DJ45" s="5" t="s">
        <v>74</v>
      </c>
      <c r="DK45" s="5" t="s">
        <v>1176</v>
      </c>
      <c r="DL45" s="5" t="s">
        <v>318</v>
      </c>
      <c r="DM45" s="5" t="s">
        <v>1194</v>
      </c>
      <c r="DN45" s="5" t="s">
        <v>1205</v>
      </c>
      <c r="DO45" s="5" t="s">
        <v>1215</v>
      </c>
      <c r="DP45" s="5" t="s">
        <v>1226</v>
      </c>
      <c r="DQ45" s="5" t="s">
        <v>1236</v>
      </c>
      <c r="DR45" s="5" t="s">
        <v>548</v>
      </c>
      <c r="DS45" s="5" t="s">
        <v>1252</v>
      </c>
      <c r="DT45" s="5" t="s">
        <v>1263</v>
      </c>
      <c r="DU45" s="5" t="s">
        <v>1272</v>
      </c>
      <c r="DV45" s="5" t="s">
        <v>1281</v>
      </c>
      <c r="DW45" s="5" t="s">
        <v>1291</v>
      </c>
    </row>
    <row r="46" hidden="1">
      <c r="A46" s="4" t="s">
        <v>17</v>
      </c>
      <c r="B46" s="4" t="s">
        <v>53</v>
      </c>
      <c r="C46" s="4">
        <v>5.0</v>
      </c>
      <c r="D46" s="4">
        <v>4.0</v>
      </c>
      <c r="E46" s="4">
        <v>4.0</v>
      </c>
      <c r="F46" s="4">
        <v>2.0</v>
      </c>
      <c r="G46" s="4">
        <v>3.0</v>
      </c>
      <c r="H46" s="4">
        <v>1.0</v>
      </c>
      <c r="I46" s="4">
        <v>4.0</v>
      </c>
      <c r="J46" s="4">
        <v>4.0</v>
      </c>
      <c r="K46" s="4">
        <v>2.0</v>
      </c>
      <c r="L46" s="4">
        <v>5.0</v>
      </c>
      <c r="M46" s="4">
        <v>2.0</v>
      </c>
      <c r="N46" s="4">
        <v>5.0</v>
      </c>
      <c r="O46" s="4">
        <v>2.0</v>
      </c>
      <c r="P46" s="4">
        <v>2.0</v>
      </c>
      <c r="Q46" s="4">
        <v>2.0</v>
      </c>
      <c r="R46" s="4">
        <v>1.0</v>
      </c>
      <c r="S46" s="4">
        <v>4.0</v>
      </c>
      <c r="T46" s="4">
        <v>4.0</v>
      </c>
      <c r="U46" s="4">
        <v>2.0</v>
      </c>
      <c r="V46" s="4">
        <v>1.0</v>
      </c>
      <c r="W46" s="4">
        <v>2.0</v>
      </c>
      <c r="X46" s="4">
        <v>4.0</v>
      </c>
      <c r="Y46" s="4">
        <v>3.0</v>
      </c>
      <c r="Z46" s="4">
        <v>2.0</v>
      </c>
      <c r="AA46" s="4">
        <v>2.0</v>
      </c>
      <c r="AB46" s="4">
        <v>4.0</v>
      </c>
      <c r="AC46" s="4">
        <v>2.0</v>
      </c>
      <c r="AD46" s="4">
        <v>4.0</v>
      </c>
      <c r="AE46" s="4">
        <v>5.0</v>
      </c>
      <c r="AF46" s="4">
        <v>2.0</v>
      </c>
      <c r="AG46" s="4">
        <v>4.0</v>
      </c>
      <c r="AH46" s="4">
        <v>4.0</v>
      </c>
      <c r="AI46" s="4">
        <v>4.0</v>
      </c>
      <c r="AJ46" s="4">
        <v>4.0</v>
      </c>
      <c r="AK46" s="4">
        <v>4.0</v>
      </c>
      <c r="AL46" s="4">
        <v>2.0</v>
      </c>
      <c r="AM46" s="4">
        <v>3.0</v>
      </c>
      <c r="AN46" s="4">
        <v>4.0</v>
      </c>
      <c r="AO46" s="4">
        <v>4.0</v>
      </c>
      <c r="AP46" s="4">
        <v>1.0</v>
      </c>
      <c r="AQ46" s="4">
        <v>3.0</v>
      </c>
      <c r="AR46" s="4">
        <v>4.0</v>
      </c>
      <c r="AS46" s="4">
        <v>1.0</v>
      </c>
      <c r="AT46" s="4">
        <v>3.0</v>
      </c>
      <c r="AU46" s="4">
        <v>4.0</v>
      </c>
      <c r="AV46" s="4">
        <v>2.0</v>
      </c>
      <c r="AW46" s="4">
        <v>3.0</v>
      </c>
      <c r="AX46" s="4">
        <v>2.0</v>
      </c>
      <c r="AY46" s="4">
        <v>3.0</v>
      </c>
      <c r="AZ46" s="4">
        <v>2.0</v>
      </c>
      <c r="BA46" s="4">
        <v>5.0</v>
      </c>
      <c r="BB46" s="4">
        <v>5.0</v>
      </c>
      <c r="BC46" s="4">
        <v>5.0</v>
      </c>
      <c r="BD46" s="4">
        <v>1.0</v>
      </c>
      <c r="BE46" s="4">
        <v>4.0</v>
      </c>
      <c r="BF46" s="4">
        <v>3.0</v>
      </c>
      <c r="BG46" s="4">
        <v>4.0</v>
      </c>
      <c r="BH46" s="4">
        <v>5.0</v>
      </c>
      <c r="BI46" s="4">
        <v>2.0</v>
      </c>
      <c r="BJ46" s="4">
        <v>2.0</v>
      </c>
      <c r="BK46" s="4">
        <v>4.0</v>
      </c>
      <c r="BL46" s="4">
        <v>4.0</v>
      </c>
      <c r="BM46" s="4">
        <v>4.0</v>
      </c>
      <c r="BN46" s="4">
        <v>4.0</v>
      </c>
      <c r="BO46" s="4">
        <v>4.0</v>
      </c>
      <c r="BP46" s="4">
        <v>1.0</v>
      </c>
      <c r="BQ46" s="4">
        <v>4.0</v>
      </c>
      <c r="BR46" s="4">
        <v>2.0</v>
      </c>
      <c r="BS46" s="4">
        <v>3.0</v>
      </c>
      <c r="BT46" s="4">
        <v>4.0</v>
      </c>
      <c r="BU46" s="4">
        <v>2.0</v>
      </c>
      <c r="BV46" s="4">
        <v>4.0</v>
      </c>
      <c r="BW46" s="4">
        <v>2.0</v>
      </c>
      <c r="BX46" s="4">
        <v>5.0</v>
      </c>
      <c r="BY46" s="4">
        <v>2.0</v>
      </c>
      <c r="BZ46" s="4">
        <v>4.0</v>
      </c>
      <c r="CA46" s="4">
        <v>3.0</v>
      </c>
      <c r="CB46" s="4">
        <v>1.0</v>
      </c>
      <c r="CC46" s="4">
        <v>4.0</v>
      </c>
      <c r="CD46" s="4">
        <v>4.0</v>
      </c>
      <c r="CE46" s="4">
        <v>2.0</v>
      </c>
      <c r="CF46" s="4">
        <v>2.0</v>
      </c>
      <c r="CG46" s="4">
        <v>3.0</v>
      </c>
      <c r="CH46" s="4">
        <v>3.0</v>
      </c>
      <c r="CI46" s="4">
        <v>5.0</v>
      </c>
      <c r="CJ46" s="4">
        <v>3.0</v>
      </c>
      <c r="CK46" s="4">
        <v>5.0</v>
      </c>
      <c r="CL46" s="4">
        <v>2.0</v>
      </c>
      <c r="CM46" s="4">
        <v>5.0</v>
      </c>
      <c r="CN46" s="4">
        <v>5.0</v>
      </c>
      <c r="CO46" s="4">
        <v>2.0</v>
      </c>
      <c r="CP46" s="4">
        <v>3.0</v>
      </c>
      <c r="CQ46" s="4">
        <v>2.0</v>
      </c>
      <c r="CR46" s="4">
        <v>1.0</v>
      </c>
      <c r="CS46" s="4">
        <v>4.0</v>
      </c>
      <c r="CT46" s="4">
        <v>3.0</v>
      </c>
      <c r="CU46" s="4">
        <v>2.0</v>
      </c>
      <c r="CV46" s="4">
        <v>4.0</v>
      </c>
      <c r="CW46" s="4">
        <v>3.0</v>
      </c>
      <c r="CX46" s="4">
        <v>2.0</v>
      </c>
      <c r="CY46" s="4">
        <v>2.0</v>
      </c>
      <c r="CZ46" s="4">
        <v>4.0</v>
      </c>
      <c r="DA46" s="4">
        <v>5.0</v>
      </c>
      <c r="DB46" s="4">
        <v>4.0</v>
      </c>
      <c r="DC46" s="4">
        <v>4.0</v>
      </c>
      <c r="DD46" s="4">
        <v>2.0</v>
      </c>
      <c r="DE46" s="4">
        <v>4.0</v>
      </c>
      <c r="DF46" s="4">
        <v>2.0</v>
      </c>
      <c r="DG46" s="4">
        <v>4.0</v>
      </c>
      <c r="DH46" s="4">
        <v>4.0</v>
      </c>
      <c r="DI46" s="4">
        <v>3.0</v>
      </c>
      <c r="DJ46" s="4">
        <v>4.0</v>
      </c>
      <c r="DK46" s="4">
        <v>4.0</v>
      </c>
      <c r="DL46" s="4">
        <v>4.0</v>
      </c>
      <c r="DM46" s="4">
        <v>3.0</v>
      </c>
      <c r="DN46" s="4">
        <v>1.0</v>
      </c>
      <c r="DO46" s="4">
        <v>2.0</v>
      </c>
      <c r="DP46" s="4">
        <v>2.0</v>
      </c>
      <c r="DQ46" s="4">
        <v>2.0</v>
      </c>
      <c r="DR46" s="4">
        <v>2.0</v>
      </c>
      <c r="DS46" s="4">
        <v>5.0</v>
      </c>
      <c r="DT46" s="4">
        <v>3.0</v>
      </c>
      <c r="DU46" s="4">
        <v>3.0</v>
      </c>
      <c r="DV46" s="4">
        <v>4.0</v>
      </c>
      <c r="DW46" s="4">
        <v>5.0</v>
      </c>
    </row>
    <row r="47" hidden="1">
      <c r="A47" s="4" t="s">
        <v>3</v>
      </c>
      <c r="B47" s="4" t="s">
        <v>54</v>
      </c>
      <c r="C47" s="4">
        <v>1.0</v>
      </c>
      <c r="D47" s="4">
        <v>1.0</v>
      </c>
      <c r="E47" s="4">
        <v>2.0</v>
      </c>
      <c r="F47" s="4">
        <v>1.0</v>
      </c>
      <c r="G47" s="4">
        <v>1.0</v>
      </c>
      <c r="H47" s="4">
        <v>1.0</v>
      </c>
      <c r="I47" s="4">
        <v>2.0</v>
      </c>
      <c r="J47" s="4">
        <v>1.0</v>
      </c>
      <c r="K47" s="4">
        <v>1.0</v>
      </c>
      <c r="L47" s="4">
        <v>1.0</v>
      </c>
      <c r="M47" s="4">
        <v>3.0</v>
      </c>
      <c r="N47" s="4">
        <v>1.0</v>
      </c>
      <c r="O47" s="4">
        <v>1.0</v>
      </c>
      <c r="P47" s="4">
        <v>2.0</v>
      </c>
      <c r="Q47" s="4">
        <v>2.0</v>
      </c>
      <c r="R47" s="4">
        <v>1.0</v>
      </c>
      <c r="S47" s="4">
        <v>1.0</v>
      </c>
      <c r="T47" s="4">
        <v>1.0</v>
      </c>
      <c r="U47" s="4">
        <v>1.0</v>
      </c>
      <c r="V47" s="4">
        <v>1.0</v>
      </c>
      <c r="W47" s="4">
        <v>1.0</v>
      </c>
      <c r="X47" s="4">
        <v>1.0</v>
      </c>
      <c r="Y47" s="4">
        <v>1.0</v>
      </c>
      <c r="Z47" s="4">
        <v>1.0</v>
      </c>
      <c r="AA47" s="4">
        <v>1.0</v>
      </c>
      <c r="AB47" s="4">
        <v>1.0</v>
      </c>
      <c r="AC47" s="4">
        <v>1.0</v>
      </c>
      <c r="AD47" s="4">
        <v>1.0</v>
      </c>
      <c r="AE47" s="4">
        <v>1.0</v>
      </c>
      <c r="AF47" s="4">
        <v>1.0</v>
      </c>
      <c r="AG47" s="4">
        <v>3.0</v>
      </c>
      <c r="AH47" s="4">
        <v>4.0</v>
      </c>
      <c r="AI47" s="4">
        <v>1.0</v>
      </c>
      <c r="AJ47" s="4">
        <v>1.0</v>
      </c>
      <c r="AK47" s="4">
        <v>1.0</v>
      </c>
      <c r="AL47" s="4">
        <v>2.0</v>
      </c>
      <c r="AM47" s="4">
        <v>1.0</v>
      </c>
      <c r="AN47" s="4">
        <v>1.0</v>
      </c>
      <c r="AO47" s="4">
        <v>1.0</v>
      </c>
      <c r="AP47" s="4">
        <v>2.0</v>
      </c>
      <c r="AQ47" s="4">
        <v>1.0</v>
      </c>
      <c r="AR47" s="4">
        <v>1.0</v>
      </c>
      <c r="AS47" s="4">
        <v>1.0</v>
      </c>
      <c r="AT47" s="4" t="s">
        <v>74</v>
      </c>
      <c r="AU47" s="4">
        <v>2.0</v>
      </c>
      <c r="AV47" s="4">
        <v>1.0</v>
      </c>
      <c r="AW47" s="4">
        <v>1.0</v>
      </c>
      <c r="AX47" s="4">
        <v>1.0</v>
      </c>
      <c r="AY47" s="4">
        <v>1.0</v>
      </c>
      <c r="AZ47" s="4">
        <v>1.0</v>
      </c>
      <c r="BA47" s="4">
        <v>3.0</v>
      </c>
      <c r="BB47" s="4">
        <v>1.0</v>
      </c>
      <c r="BC47" s="4">
        <v>1.0</v>
      </c>
      <c r="BD47" s="4">
        <v>3.0</v>
      </c>
      <c r="BE47" s="4">
        <v>1.0</v>
      </c>
      <c r="BF47" s="4">
        <v>1.0</v>
      </c>
      <c r="BG47" s="4">
        <v>2.0</v>
      </c>
      <c r="BH47" s="4">
        <v>1.0</v>
      </c>
      <c r="BI47" s="4">
        <v>2.0</v>
      </c>
      <c r="BJ47" s="4">
        <v>2.0</v>
      </c>
      <c r="BK47" s="4">
        <v>1.0</v>
      </c>
      <c r="BL47" s="4">
        <v>3.0</v>
      </c>
      <c r="BM47" s="4">
        <v>1.0</v>
      </c>
      <c r="BN47" s="4">
        <v>1.0</v>
      </c>
      <c r="BO47" s="4">
        <v>1.0</v>
      </c>
      <c r="BP47" s="4">
        <v>1.0</v>
      </c>
      <c r="BQ47" s="4">
        <v>1.0</v>
      </c>
      <c r="BR47" s="4">
        <v>1.0</v>
      </c>
      <c r="BS47" s="4">
        <v>1.0</v>
      </c>
      <c r="BT47" s="4">
        <v>2.0</v>
      </c>
      <c r="BU47" s="4">
        <v>1.0</v>
      </c>
      <c r="BV47" s="4">
        <v>1.0</v>
      </c>
      <c r="BW47" s="4">
        <v>1.0</v>
      </c>
      <c r="BX47" s="4">
        <v>3.0</v>
      </c>
      <c r="BY47" s="4">
        <v>2.0</v>
      </c>
      <c r="BZ47" s="4">
        <v>1.0</v>
      </c>
      <c r="CA47" s="4">
        <v>2.0</v>
      </c>
      <c r="CB47" s="4">
        <v>1.0</v>
      </c>
      <c r="CC47" s="4">
        <v>1.0</v>
      </c>
      <c r="CD47" s="4">
        <v>1.0</v>
      </c>
      <c r="CE47" s="4">
        <v>1.0</v>
      </c>
      <c r="CF47" s="4">
        <v>1.0</v>
      </c>
      <c r="CG47" s="4">
        <v>1.0</v>
      </c>
      <c r="CH47" s="4">
        <v>1.0</v>
      </c>
      <c r="CI47" s="4">
        <v>1.0</v>
      </c>
      <c r="CJ47" s="4">
        <v>1.0</v>
      </c>
      <c r="CK47" s="4">
        <v>1.0</v>
      </c>
      <c r="CL47" s="4">
        <v>1.0</v>
      </c>
      <c r="CM47" s="4">
        <v>1.0</v>
      </c>
      <c r="CN47" s="4">
        <v>1.0</v>
      </c>
      <c r="CO47" s="4">
        <v>1.0</v>
      </c>
      <c r="CP47" s="4">
        <v>2.0</v>
      </c>
      <c r="CQ47" s="4">
        <v>1.0</v>
      </c>
      <c r="CR47" s="4">
        <v>1.0</v>
      </c>
      <c r="CS47" s="4">
        <v>1.0</v>
      </c>
      <c r="CT47" s="4">
        <v>1.0</v>
      </c>
      <c r="CU47" s="4">
        <v>1.0</v>
      </c>
      <c r="CV47" s="4">
        <v>1.0</v>
      </c>
      <c r="CW47" s="4">
        <v>4.0</v>
      </c>
      <c r="CX47" s="4">
        <v>1.0</v>
      </c>
      <c r="CY47" s="4">
        <v>1.0</v>
      </c>
      <c r="CZ47" s="4">
        <v>1.0</v>
      </c>
      <c r="DA47" s="4">
        <v>1.0</v>
      </c>
      <c r="DB47" s="4">
        <v>1.0</v>
      </c>
      <c r="DC47" s="4">
        <v>1.0</v>
      </c>
      <c r="DD47" s="4">
        <v>2.0</v>
      </c>
      <c r="DE47" s="4">
        <v>1.0</v>
      </c>
      <c r="DF47" s="4">
        <v>1.0</v>
      </c>
      <c r="DG47" s="4">
        <v>1.0</v>
      </c>
      <c r="DH47" s="4">
        <v>1.0</v>
      </c>
      <c r="DI47" s="4">
        <v>2.0</v>
      </c>
      <c r="DJ47" s="4">
        <v>3.0</v>
      </c>
      <c r="DK47" s="4">
        <v>1.0</v>
      </c>
      <c r="DL47" s="4">
        <v>1.0</v>
      </c>
      <c r="DM47" s="4">
        <v>1.0</v>
      </c>
      <c r="DN47" s="4">
        <v>1.0</v>
      </c>
      <c r="DO47" s="4">
        <v>1.0</v>
      </c>
      <c r="DP47" s="4">
        <v>1.0</v>
      </c>
      <c r="DQ47" s="4">
        <v>3.0</v>
      </c>
      <c r="DR47" s="4">
        <v>1.0</v>
      </c>
      <c r="DS47" s="4">
        <v>3.0</v>
      </c>
      <c r="DT47" s="4">
        <v>1.0</v>
      </c>
      <c r="DU47" s="4">
        <v>1.0</v>
      </c>
      <c r="DV47" s="4">
        <v>1.0</v>
      </c>
      <c r="DW47" s="4">
        <v>1.0</v>
      </c>
    </row>
    <row r="48" hidden="1">
      <c r="A48" s="4" t="s">
        <v>17</v>
      </c>
      <c r="B48" s="4" t="s">
        <v>55</v>
      </c>
      <c r="C48" s="4">
        <v>1.0</v>
      </c>
      <c r="D48" s="4">
        <v>1.0</v>
      </c>
      <c r="E48" s="4">
        <v>1.0</v>
      </c>
      <c r="F48" s="4">
        <v>1.0</v>
      </c>
      <c r="G48" s="4">
        <v>1.0</v>
      </c>
      <c r="H48" s="4">
        <v>2.0</v>
      </c>
      <c r="I48" s="4">
        <v>2.0</v>
      </c>
      <c r="J48" s="4">
        <v>1.0</v>
      </c>
      <c r="K48" s="4">
        <v>2.0</v>
      </c>
      <c r="L48" s="4">
        <v>3.0</v>
      </c>
      <c r="M48" s="4">
        <v>1.0</v>
      </c>
      <c r="N48" s="4">
        <v>1.0</v>
      </c>
      <c r="O48" s="4">
        <v>2.0</v>
      </c>
      <c r="P48" s="4">
        <v>2.0</v>
      </c>
      <c r="Q48" s="4">
        <v>2.0</v>
      </c>
      <c r="R48" s="4">
        <v>2.0</v>
      </c>
      <c r="S48" s="4">
        <v>2.0</v>
      </c>
      <c r="T48" s="4">
        <v>1.0</v>
      </c>
      <c r="U48" s="4">
        <v>1.0</v>
      </c>
      <c r="V48" s="4">
        <v>1.0</v>
      </c>
      <c r="W48" s="4">
        <v>1.0</v>
      </c>
      <c r="X48" s="4">
        <v>3.0</v>
      </c>
      <c r="Y48" s="4">
        <v>3.0</v>
      </c>
      <c r="Z48" s="4">
        <v>2.0</v>
      </c>
      <c r="AA48" s="4">
        <v>1.0</v>
      </c>
      <c r="AB48" s="4">
        <v>1.0</v>
      </c>
      <c r="AC48" s="4">
        <v>1.0</v>
      </c>
      <c r="AD48" s="4">
        <v>1.0</v>
      </c>
      <c r="AE48" s="4">
        <v>1.0</v>
      </c>
      <c r="AF48" s="4">
        <v>1.0</v>
      </c>
      <c r="AG48" s="4">
        <v>3.0</v>
      </c>
      <c r="AH48" s="4">
        <v>1.0</v>
      </c>
      <c r="AI48" s="4">
        <v>3.0</v>
      </c>
      <c r="AJ48" s="4">
        <v>1.0</v>
      </c>
      <c r="AK48" s="4">
        <v>5.0</v>
      </c>
      <c r="AL48" s="4">
        <v>1.0</v>
      </c>
      <c r="AM48" s="4">
        <v>2.0</v>
      </c>
      <c r="AN48" s="4">
        <v>1.0</v>
      </c>
      <c r="AO48" s="4">
        <v>1.0</v>
      </c>
      <c r="AP48" s="4">
        <v>3.0</v>
      </c>
      <c r="AQ48" s="4">
        <v>1.0</v>
      </c>
      <c r="AR48" s="4">
        <v>1.0</v>
      </c>
      <c r="AS48" s="4">
        <v>2.0</v>
      </c>
      <c r="AT48" s="4">
        <v>1.0</v>
      </c>
      <c r="AU48" s="4">
        <v>1.0</v>
      </c>
      <c r="AV48" s="4">
        <v>2.0</v>
      </c>
      <c r="AW48" s="4">
        <v>2.0</v>
      </c>
      <c r="AX48" s="4">
        <v>1.0</v>
      </c>
      <c r="AY48" s="4">
        <v>1.0</v>
      </c>
      <c r="AZ48" s="4">
        <v>2.0</v>
      </c>
      <c r="BA48" s="4">
        <v>1.0</v>
      </c>
      <c r="BB48" s="4">
        <v>1.0</v>
      </c>
      <c r="BC48" s="4">
        <v>1.0</v>
      </c>
      <c r="BD48" s="4">
        <v>1.0</v>
      </c>
      <c r="BE48" s="4">
        <v>1.0</v>
      </c>
      <c r="BF48" s="4">
        <v>2.0</v>
      </c>
      <c r="BG48" s="4">
        <v>1.0</v>
      </c>
      <c r="BH48" s="4">
        <v>1.0</v>
      </c>
      <c r="BI48" s="4">
        <v>1.0</v>
      </c>
      <c r="BJ48" s="4">
        <v>2.0</v>
      </c>
      <c r="BK48" s="4">
        <v>1.0</v>
      </c>
      <c r="BL48" s="4">
        <v>1.0</v>
      </c>
      <c r="BM48" s="4">
        <v>2.0</v>
      </c>
      <c r="BN48" s="4">
        <v>1.0</v>
      </c>
      <c r="BO48" s="4">
        <v>1.0</v>
      </c>
      <c r="BP48" s="4">
        <v>2.0</v>
      </c>
      <c r="BQ48" s="4">
        <v>1.0</v>
      </c>
      <c r="BR48" s="4">
        <v>2.0</v>
      </c>
      <c r="BS48" s="4">
        <v>1.0</v>
      </c>
      <c r="BT48" s="4">
        <v>1.0</v>
      </c>
      <c r="BU48" s="4">
        <v>1.0</v>
      </c>
      <c r="BV48" s="4">
        <v>1.0</v>
      </c>
      <c r="BW48" s="4">
        <v>1.0</v>
      </c>
      <c r="BX48" s="4">
        <v>1.0</v>
      </c>
      <c r="BY48" s="4">
        <v>3.0</v>
      </c>
      <c r="BZ48" s="4">
        <v>2.0</v>
      </c>
      <c r="CA48" s="4">
        <v>1.0</v>
      </c>
      <c r="CB48" s="4">
        <v>1.0</v>
      </c>
      <c r="CC48" s="4">
        <v>1.0</v>
      </c>
      <c r="CD48" s="4">
        <v>1.0</v>
      </c>
      <c r="CE48" s="4">
        <v>1.0</v>
      </c>
      <c r="CF48" s="4">
        <v>3.0</v>
      </c>
      <c r="CG48" s="4">
        <v>2.0</v>
      </c>
      <c r="CH48" s="4">
        <v>2.0</v>
      </c>
      <c r="CI48" s="4">
        <v>1.0</v>
      </c>
      <c r="CJ48" s="4">
        <v>2.0</v>
      </c>
      <c r="CK48" s="4">
        <v>1.0</v>
      </c>
      <c r="CL48" s="4">
        <v>1.0</v>
      </c>
      <c r="CM48" s="4">
        <v>1.0</v>
      </c>
      <c r="CN48" s="4">
        <v>2.0</v>
      </c>
      <c r="CO48" s="4">
        <v>1.0</v>
      </c>
      <c r="CP48" s="4">
        <v>3.0</v>
      </c>
      <c r="CQ48" s="4">
        <v>1.0</v>
      </c>
      <c r="CR48" s="4">
        <v>1.0</v>
      </c>
      <c r="CS48" s="4">
        <v>1.0</v>
      </c>
      <c r="CT48" s="4">
        <v>1.0</v>
      </c>
      <c r="CU48" s="4">
        <v>2.0</v>
      </c>
      <c r="CV48" s="4">
        <v>1.0</v>
      </c>
      <c r="CW48" s="4">
        <v>3.0</v>
      </c>
      <c r="CX48" s="4">
        <v>1.0</v>
      </c>
      <c r="CY48" s="4">
        <v>1.0</v>
      </c>
      <c r="CZ48" s="4">
        <v>1.0</v>
      </c>
      <c r="DA48" s="4">
        <v>2.0</v>
      </c>
      <c r="DB48" s="4">
        <v>2.0</v>
      </c>
      <c r="DC48" s="4">
        <v>2.0</v>
      </c>
      <c r="DD48" s="4">
        <v>1.0</v>
      </c>
      <c r="DE48" s="4">
        <v>1.0</v>
      </c>
      <c r="DF48" s="4">
        <v>1.0</v>
      </c>
      <c r="DG48" s="4">
        <v>2.0</v>
      </c>
      <c r="DH48" s="4">
        <v>2.0</v>
      </c>
      <c r="DI48" s="4">
        <v>2.0</v>
      </c>
      <c r="DJ48" s="4">
        <v>1.0</v>
      </c>
      <c r="DK48" s="4">
        <v>2.0</v>
      </c>
      <c r="DL48" s="4">
        <v>2.0</v>
      </c>
      <c r="DM48" s="4">
        <v>1.0</v>
      </c>
      <c r="DN48" s="4">
        <v>1.0</v>
      </c>
      <c r="DO48" s="4">
        <v>2.0</v>
      </c>
      <c r="DP48" s="4">
        <v>1.0</v>
      </c>
      <c r="DQ48" s="4">
        <v>3.0</v>
      </c>
      <c r="DR48" s="4">
        <v>1.0</v>
      </c>
      <c r="DS48" s="4">
        <v>1.0</v>
      </c>
      <c r="DT48" s="4">
        <v>3.0</v>
      </c>
      <c r="DU48" s="4">
        <v>2.0</v>
      </c>
      <c r="DV48" s="4">
        <v>2.0</v>
      </c>
      <c r="DW48" s="4">
        <v>3.0</v>
      </c>
    </row>
    <row r="49" hidden="1">
      <c r="A49" s="4" t="s">
        <v>17</v>
      </c>
      <c r="B49" s="4" t="s">
        <v>56</v>
      </c>
      <c r="C49" s="4">
        <v>2.0</v>
      </c>
      <c r="D49" s="4">
        <v>4.0</v>
      </c>
      <c r="E49" s="4">
        <v>3.0</v>
      </c>
      <c r="F49" s="4">
        <v>2.0</v>
      </c>
      <c r="G49" s="4">
        <v>4.0</v>
      </c>
      <c r="H49" s="4">
        <v>5.0</v>
      </c>
      <c r="I49" s="4">
        <v>2.0</v>
      </c>
      <c r="J49" s="4">
        <v>5.0</v>
      </c>
      <c r="K49" s="4">
        <v>3.0</v>
      </c>
      <c r="L49" s="4">
        <v>3.0</v>
      </c>
      <c r="M49" s="4">
        <v>2.0</v>
      </c>
      <c r="N49" s="4">
        <v>3.0</v>
      </c>
      <c r="O49" s="4">
        <v>2.0</v>
      </c>
      <c r="P49" s="4">
        <v>3.0</v>
      </c>
      <c r="Q49" s="4">
        <v>3.0</v>
      </c>
      <c r="R49" s="4">
        <v>3.0</v>
      </c>
      <c r="S49" s="4">
        <v>2.0</v>
      </c>
      <c r="T49" s="4">
        <v>6.0</v>
      </c>
      <c r="U49" s="4">
        <v>2.0</v>
      </c>
      <c r="V49" s="4">
        <v>3.0</v>
      </c>
      <c r="W49" s="4">
        <v>2.0</v>
      </c>
      <c r="X49" s="4">
        <v>5.0</v>
      </c>
      <c r="Y49" s="4">
        <v>5.0</v>
      </c>
      <c r="Z49" s="4">
        <v>3.0</v>
      </c>
      <c r="AA49" s="4">
        <v>3.0</v>
      </c>
      <c r="AB49" s="4">
        <v>3.0</v>
      </c>
      <c r="AC49" s="4">
        <v>4.0</v>
      </c>
      <c r="AD49" s="4">
        <v>6.0</v>
      </c>
      <c r="AE49" s="4">
        <v>3.0</v>
      </c>
      <c r="AF49" s="4">
        <v>4.0</v>
      </c>
      <c r="AG49" s="4">
        <v>3.0</v>
      </c>
      <c r="AH49" s="4">
        <v>3.0</v>
      </c>
      <c r="AI49" s="4">
        <v>4.0</v>
      </c>
      <c r="AJ49" s="4">
        <v>3.0</v>
      </c>
      <c r="AK49" s="4">
        <v>4.0</v>
      </c>
      <c r="AL49" s="4">
        <v>3.0</v>
      </c>
      <c r="AM49" s="4">
        <v>3.0</v>
      </c>
      <c r="AN49" s="4">
        <v>4.0</v>
      </c>
      <c r="AO49" s="4">
        <v>3.0</v>
      </c>
      <c r="AP49" s="4">
        <v>3.0</v>
      </c>
      <c r="AQ49" s="4">
        <v>3.0</v>
      </c>
      <c r="AR49" s="4">
        <v>3.0</v>
      </c>
      <c r="AS49" s="4">
        <v>3.0</v>
      </c>
      <c r="AT49" s="4">
        <v>2.0</v>
      </c>
      <c r="AU49" s="4">
        <v>6.0</v>
      </c>
      <c r="AV49" s="4">
        <v>4.0</v>
      </c>
      <c r="AW49" s="4">
        <v>3.0</v>
      </c>
      <c r="AX49" s="4">
        <v>3.0</v>
      </c>
      <c r="AY49" s="4">
        <v>3.0</v>
      </c>
      <c r="AZ49" s="4">
        <v>6.0</v>
      </c>
      <c r="BA49" s="4">
        <v>3.0</v>
      </c>
      <c r="BB49" s="4">
        <v>3.0</v>
      </c>
      <c r="BC49" s="4">
        <v>3.0</v>
      </c>
      <c r="BD49" s="4">
        <v>3.0</v>
      </c>
      <c r="BE49" s="4">
        <v>6.0</v>
      </c>
      <c r="BF49" s="4">
        <v>2.0</v>
      </c>
      <c r="BG49" s="4">
        <v>4.0</v>
      </c>
      <c r="BH49" s="4">
        <v>3.0</v>
      </c>
      <c r="BI49" s="4">
        <v>4.0</v>
      </c>
      <c r="BJ49" s="4">
        <v>3.0</v>
      </c>
      <c r="BK49" s="4">
        <v>3.0</v>
      </c>
      <c r="BL49" s="4">
        <v>2.0</v>
      </c>
      <c r="BM49" s="4">
        <v>3.0</v>
      </c>
      <c r="BN49" s="4">
        <v>3.0</v>
      </c>
      <c r="BO49" s="4">
        <v>2.0</v>
      </c>
      <c r="BP49" s="4">
        <v>5.0</v>
      </c>
      <c r="BQ49" s="4">
        <v>3.0</v>
      </c>
      <c r="BR49" s="4">
        <v>4.0</v>
      </c>
      <c r="BS49" s="4">
        <v>4.0</v>
      </c>
      <c r="BT49" s="4">
        <v>3.0</v>
      </c>
      <c r="BU49" s="4">
        <v>3.0</v>
      </c>
      <c r="BV49" s="4">
        <v>6.0</v>
      </c>
      <c r="BW49" s="4">
        <v>2.0</v>
      </c>
      <c r="BX49" s="4">
        <v>3.0</v>
      </c>
      <c r="BY49" s="4">
        <v>5.0</v>
      </c>
      <c r="BZ49" s="4">
        <v>4.0</v>
      </c>
      <c r="CA49" s="4">
        <v>3.0</v>
      </c>
      <c r="CB49" s="4">
        <v>3.0</v>
      </c>
      <c r="CC49" s="4">
        <v>3.0</v>
      </c>
      <c r="CD49" s="4">
        <v>3.0</v>
      </c>
      <c r="CE49" s="4">
        <v>3.0</v>
      </c>
      <c r="CF49" s="4">
        <v>5.0</v>
      </c>
      <c r="CG49" s="4">
        <v>3.0</v>
      </c>
      <c r="CH49" s="4">
        <v>2.0</v>
      </c>
      <c r="CI49" s="4">
        <v>3.0</v>
      </c>
      <c r="CJ49" s="4">
        <v>3.0</v>
      </c>
      <c r="CK49" s="4">
        <v>3.0</v>
      </c>
      <c r="CL49" s="4">
        <v>3.0</v>
      </c>
      <c r="CM49" s="4">
        <v>4.0</v>
      </c>
      <c r="CN49" s="4">
        <v>3.0</v>
      </c>
      <c r="CO49" s="4">
        <v>4.0</v>
      </c>
      <c r="CP49" s="4">
        <v>3.0</v>
      </c>
      <c r="CQ49" s="4">
        <v>3.0</v>
      </c>
      <c r="CR49" s="4">
        <v>4.0</v>
      </c>
      <c r="CS49" s="4">
        <v>3.0</v>
      </c>
      <c r="CT49" s="4">
        <v>3.0</v>
      </c>
      <c r="CU49" s="4">
        <v>3.0</v>
      </c>
      <c r="CV49" s="4">
        <v>5.0</v>
      </c>
      <c r="CW49" s="4">
        <v>6.0</v>
      </c>
      <c r="CX49" s="4">
        <v>3.0</v>
      </c>
      <c r="CY49" s="4">
        <v>2.0</v>
      </c>
      <c r="CZ49" s="4">
        <v>2.0</v>
      </c>
      <c r="DA49" s="4">
        <v>3.0</v>
      </c>
      <c r="DB49" s="4">
        <v>3.0</v>
      </c>
      <c r="DC49" s="4">
        <v>4.0</v>
      </c>
      <c r="DD49" s="4">
        <v>5.0</v>
      </c>
      <c r="DE49" s="4">
        <v>3.0</v>
      </c>
      <c r="DF49" s="4">
        <v>3.0</v>
      </c>
      <c r="DG49" s="4">
        <v>3.0</v>
      </c>
      <c r="DH49" s="4">
        <v>3.0</v>
      </c>
      <c r="DI49" s="4">
        <v>4.0</v>
      </c>
      <c r="DJ49" s="4">
        <v>6.0</v>
      </c>
      <c r="DK49" s="4">
        <v>3.0</v>
      </c>
      <c r="DL49" s="4">
        <v>3.0</v>
      </c>
      <c r="DM49" s="4">
        <v>5.0</v>
      </c>
      <c r="DN49" s="4">
        <v>5.0</v>
      </c>
      <c r="DO49" s="4">
        <v>3.0</v>
      </c>
      <c r="DP49" s="4">
        <v>2.0</v>
      </c>
      <c r="DQ49" s="4">
        <v>4.0</v>
      </c>
      <c r="DR49" s="4">
        <v>3.0</v>
      </c>
      <c r="DS49" s="4">
        <v>4.0</v>
      </c>
      <c r="DT49" s="4">
        <v>4.0</v>
      </c>
      <c r="DU49" s="4">
        <v>4.0</v>
      </c>
      <c r="DV49" s="4">
        <v>3.0</v>
      </c>
      <c r="DW49" s="4">
        <v>3.0</v>
      </c>
    </row>
    <row r="50" hidden="1">
      <c r="A50" s="4" t="s">
        <v>10</v>
      </c>
      <c r="B50" s="4" t="s">
        <v>57</v>
      </c>
      <c r="C50" s="4">
        <v>5.0</v>
      </c>
      <c r="D50" s="4">
        <v>4.0</v>
      </c>
      <c r="E50" s="4">
        <v>5.0</v>
      </c>
      <c r="F50" s="4">
        <v>5.0</v>
      </c>
      <c r="G50" s="4">
        <v>2.0</v>
      </c>
      <c r="H50" s="4">
        <v>5.0</v>
      </c>
      <c r="I50" s="4">
        <v>5.0</v>
      </c>
      <c r="J50" s="4">
        <v>1.0</v>
      </c>
      <c r="K50" s="4">
        <v>5.0</v>
      </c>
      <c r="L50" s="4">
        <v>4.0</v>
      </c>
      <c r="M50" s="4">
        <v>2.0</v>
      </c>
      <c r="N50" s="4">
        <v>5.0</v>
      </c>
      <c r="O50" s="4">
        <v>3.0</v>
      </c>
      <c r="P50" s="4">
        <v>3.0</v>
      </c>
      <c r="Q50" s="4">
        <v>1.0</v>
      </c>
      <c r="R50" s="4">
        <v>1.0</v>
      </c>
      <c r="S50" s="4">
        <v>2.0</v>
      </c>
      <c r="T50" s="4">
        <v>2.0</v>
      </c>
      <c r="U50" s="4">
        <v>1.0</v>
      </c>
      <c r="V50" s="4">
        <v>3.0</v>
      </c>
      <c r="W50" s="4">
        <v>1.0</v>
      </c>
      <c r="X50" s="4">
        <v>5.0</v>
      </c>
      <c r="Y50" s="4">
        <v>2.0</v>
      </c>
      <c r="Z50" s="4">
        <v>2.0</v>
      </c>
      <c r="AA50" s="4">
        <v>3.0</v>
      </c>
      <c r="AB50" s="4">
        <v>3.0</v>
      </c>
      <c r="AC50" s="4">
        <v>1.0</v>
      </c>
      <c r="AD50" s="4">
        <v>2.0</v>
      </c>
      <c r="AE50" s="4">
        <v>2.0</v>
      </c>
      <c r="AF50" s="4">
        <v>5.0</v>
      </c>
      <c r="AG50" s="4">
        <v>2.0</v>
      </c>
      <c r="AH50" s="4">
        <v>3.0</v>
      </c>
      <c r="AI50" s="4">
        <v>5.0</v>
      </c>
      <c r="AJ50" s="4">
        <v>2.0</v>
      </c>
      <c r="AK50" s="4">
        <v>1.0</v>
      </c>
      <c r="AL50" s="4">
        <v>2.0</v>
      </c>
      <c r="AM50" s="4">
        <v>1.0</v>
      </c>
      <c r="AN50" s="4">
        <v>3.0</v>
      </c>
      <c r="AO50" s="4">
        <v>3.0</v>
      </c>
      <c r="AP50" s="4">
        <v>1.0</v>
      </c>
      <c r="AQ50" s="4">
        <v>3.0</v>
      </c>
      <c r="AR50" s="4">
        <v>2.0</v>
      </c>
      <c r="AS50" s="4">
        <v>2.0</v>
      </c>
      <c r="AT50" s="4">
        <v>5.0</v>
      </c>
      <c r="AU50" s="4">
        <v>5.0</v>
      </c>
      <c r="AV50" s="4">
        <v>5.0</v>
      </c>
      <c r="AW50" s="4">
        <v>3.0</v>
      </c>
      <c r="AX50" s="4">
        <v>4.0</v>
      </c>
      <c r="AY50" s="4">
        <v>4.0</v>
      </c>
      <c r="AZ50" s="4" t="s">
        <v>74</v>
      </c>
      <c r="BA50" s="4">
        <v>1.0</v>
      </c>
      <c r="BB50" s="4">
        <v>5.0</v>
      </c>
      <c r="BC50" s="4">
        <v>3.0</v>
      </c>
      <c r="BD50" s="4">
        <v>3.0</v>
      </c>
      <c r="BE50" s="4">
        <v>2.0</v>
      </c>
      <c r="BF50" s="4">
        <v>2.0</v>
      </c>
      <c r="BG50" s="4">
        <v>4.0</v>
      </c>
      <c r="BH50" s="4">
        <v>1.0</v>
      </c>
      <c r="BI50" s="4">
        <v>4.0</v>
      </c>
      <c r="BJ50" s="4">
        <v>4.0</v>
      </c>
      <c r="BK50" s="4">
        <v>1.0</v>
      </c>
      <c r="BL50" s="4">
        <v>3.0</v>
      </c>
      <c r="BM50" s="4">
        <v>2.0</v>
      </c>
      <c r="BN50" s="4">
        <v>4.0</v>
      </c>
      <c r="BO50" s="4">
        <v>3.0</v>
      </c>
      <c r="BP50" s="4">
        <v>1.0</v>
      </c>
      <c r="BQ50" s="4">
        <v>3.0</v>
      </c>
      <c r="BR50" s="4">
        <v>1.0</v>
      </c>
      <c r="BS50" s="4">
        <v>2.0</v>
      </c>
      <c r="BT50" s="4">
        <v>1.0</v>
      </c>
      <c r="BU50" s="4">
        <v>5.0</v>
      </c>
      <c r="BV50" s="4">
        <v>3.0</v>
      </c>
      <c r="BW50" s="4">
        <v>2.0</v>
      </c>
      <c r="BX50" s="4">
        <v>1.0</v>
      </c>
      <c r="BY50" s="4">
        <v>3.0</v>
      </c>
      <c r="BZ50" s="4">
        <v>3.0</v>
      </c>
      <c r="CA50" s="4">
        <v>1.0</v>
      </c>
      <c r="CB50" s="4">
        <v>1.0</v>
      </c>
      <c r="CC50" s="4">
        <v>2.0</v>
      </c>
      <c r="CD50" s="4">
        <v>4.0</v>
      </c>
      <c r="CE50" s="4">
        <v>3.0</v>
      </c>
      <c r="CF50" s="4">
        <v>4.0</v>
      </c>
      <c r="CG50" s="4">
        <v>3.0</v>
      </c>
      <c r="CH50" s="4">
        <v>5.0</v>
      </c>
      <c r="CI50" s="4">
        <v>4.0</v>
      </c>
      <c r="CJ50" s="4">
        <v>3.0</v>
      </c>
      <c r="CK50" s="4">
        <v>3.0</v>
      </c>
      <c r="CL50" s="4">
        <v>1.0</v>
      </c>
      <c r="CM50" s="4">
        <v>5.0</v>
      </c>
      <c r="CN50" s="4">
        <v>4.0</v>
      </c>
      <c r="CO50" s="4">
        <v>3.0</v>
      </c>
      <c r="CP50" s="4">
        <v>1.0</v>
      </c>
      <c r="CQ50" s="4">
        <v>1.0</v>
      </c>
      <c r="CR50" s="4">
        <v>5.0</v>
      </c>
      <c r="CS50" s="4">
        <v>5.0</v>
      </c>
      <c r="CT50" s="4">
        <v>3.0</v>
      </c>
      <c r="CU50" s="4">
        <v>3.0</v>
      </c>
      <c r="CV50" s="4">
        <v>1.0</v>
      </c>
      <c r="CW50" s="4">
        <v>1.0</v>
      </c>
      <c r="CX50" s="4">
        <v>1.0</v>
      </c>
      <c r="CY50" s="4">
        <v>5.0</v>
      </c>
      <c r="CZ50" s="4">
        <v>4.0</v>
      </c>
      <c r="DA50" s="4">
        <v>1.0</v>
      </c>
      <c r="DB50" s="4">
        <v>3.0</v>
      </c>
      <c r="DC50" s="4">
        <v>2.0</v>
      </c>
      <c r="DD50" s="4">
        <v>4.0</v>
      </c>
      <c r="DE50" s="4">
        <v>4.0</v>
      </c>
      <c r="DF50" s="4">
        <v>2.0</v>
      </c>
      <c r="DG50" s="4">
        <v>2.0</v>
      </c>
      <c r="DH50" s="4">
        <v>1.0</v>
      </c>
      <c r="DI50" s="4">
        <v>4.0</v>
      </c>
      <c r="DJ50" s="4">
        <v>1.0</v>
      </c>
      <c r="DK50" s="4">
        <v>5.0</v>
      </c>
      <c r="DL50" s="4">
        <v>3.0</v>
      </c>
      <c r="DM50" s="4">
        <v>3.0</v>
      </c>
      <c r="DN50" s="4">
        <v>2.0</v>
      </c>
      <c r="DO50" s="4">
        <v>1.0</v>
      </c>
      <c r="DP50" s="4">
        <v>2.0</v>
      </c>
      <c r="DQ50" s="4">
        <v>2.0</v>
      </c>
      <c r="DR50" s="4">
        <v>5.0</v>
      </c>
      <c r="DS50" s="4">
        <v>3.0</v>
      </c>
      <c r="DT50" s="4">
        <v>1.0</v>
      </c>
      <c r="DU50" s="4">
        <v>5.0</v>
      </c>
      <c r="DV50" s="4">
        <v>1.0</v>
      </c>
      <c r="DW50" s="4">
        <v>2.0</v>
      </c>
    </row>
    <row r="51" hidden="1">
      <c r="A51" s="4" t="s">
        <v>30</v>
      </c>
      <c r="B51" s="4" t="s">
        <v>58</v>
      </c>
      <c r="C51" s="4">
        <v>3.0</v>
      </c>
      <c r="D51" s="4">
        <v>3.0</v>
      </c>
      <c r="E51" s="4">
        <v>6.0</v>
      </c>
      <c r="F51" s="4">
        <v>5.0</v>
      </c>
      <c r="G51" s="4">
        <v>4.0</v>
      </c>
      <c r="H51" s="4">
        <v>5.0</v>
      </c>
      <c r="I51" s="4">
        <v>4.0</v>
      </c>
      <c r="J51" s="4">
        <v>3.0</v>
      </c>
      <c r="K51" s="4">
        <v>4.0</v>
      </c>
      <c r="L51" s="4">
        <v>3.0</v>
      </c>
      <c r="M51" s="4">
        <v>1.0</v>
      </c>
      <c r="N51" s="4">
        <v>2.0</v>
      </c>
      <c r="O51" s="4">
        <v>5.0</v>
      </c>
      <c r="P51" s="4">
        <v>3.0</v>
      </c>
      <c r="Q51" s="4">
        <v>3.0</v>
      </c>
      <c r="R51" s="4">
        <v>2.0</v>
      </c>
      <c r="S51" s="4">
        <v>3.0</v>
      </c>
      <c r="T51" s="4">
        <v>2.0</v>
      </c>
      <c r="U51" s="4">
        <v>3.0</v>
      </c>
      <c r="V51" s="4">
        <v>4.0</v>
      </c>
      <c r="W51" s="4">
        <v>6.0</v>
      </c>
      <c r="X51" s="4">
        <v>2.0</v>
      </c>
      <c r="Y51" s="4">
        <v>2.0</v>
      </c>
      <c r="Z51" s="4">
        <v>3.0</v>
      </c>
      <c r="AA51" s="4">
        <v>4.0</v>
      </c>
      <c r="AB51" s="4">
        <v>3.0</v>
      </c>
      <c r="AC51" s="4">
        <v>2.0</v>
      </c>
      <c r="AD51" s="4">
        <v>2.0</v>
      </c>
      <c r="AE51" s="4">
        <v>3.0</v>
      </c>
      <c r="AF51" s="4">
        <v>2.0</v>
      </c>
      <c r="AG51" s="4">
        <v>3.0</v>
      </c>
      <c r="AH51" s="4">
        <v>4.0</v>
      </c>
      <c r="AI51" s="4">
        <v>4.0</v>
      </c>
      <c r="AJ51" s="4">
        <v>3.0</v>
      </c>
      <c r="AK51" s="4">
        <v>2.0</v>
      </c>
      <c r="AL51" s="4">
        <v>2.0</v>
      </c>
      <c r="AM51" s="4">
        <v>4.0</v>
      </c>
      <c r="AN51" s="4">
        <v>4.0</v>
      </c>
      <c r="AO51" s="4">
        <v>4.0</v>
      </c>
      <c r="AP51" s="4">
        <v>1.0</v>
      </c>
      <c r="AQ51" s="4">
        <v>2.0</v>
      </c>
      <c r="AR51" s="4">
        <v>6.0</v>
      </c>
      <c r="AS51" s="4">
        <v>3.0</v>
      </c>
      <c r="AT51" s="4" t="s">
        <v>74</v>
      </c>
      <c r="AU51" s="4">
        <v>3.0</v>
      </c>
      <c r="AV51" s="4">
        <v>1.0</v>
      </c>
      <c r="AW51" s="4">
        <v>3.0</v>
      </c>
      <c r="AX51" s="4">
        <v>2.0</v>
      </c>
      <c r="AY51" s="4">
        <v>1.0</v>
      </c>
      <c r="AZ51" s="4">
        <v>1.0</v>
      </c>
      <c r="BA51" s="4">
        <v>3.0</v>
      </c>
      <c r="BB51" s="4">
        <v>2.0</v>
      </c>
      <c r="BC51" s="4">
        <v>2.0</v>
      </c>
      <c r="BD51" s="4">
        <v>4.0</v>
      </c>
      <c r="BE51" s="4">
        <v>2.0</v>
      </c>
      <c r="BF51" s="4">
        <v>3.0</v>
      </c>
      <c r="BG51" s="4">
        <v>2.0</v>
      </c>
      <c r="BH51" s="4">
        <v>2.0</v>
      </c>
      <c r="BI51" s="4">
        <v>3.0</v>
      </c>
      <c r="BJ51" s="4">
        <v>3.0</v>
      </c>
      <c r="BK51" s="4">
        <v>2.0</v>
      </c>
      <c r="BL51" s="4">
        <v>2.0</v>
      </c>
      <c r="BM51" s="4">
        <v>2.0</v>
      </c>
      <c r="BN51" s="4">
        <v>2.0</v>
      </c>
      <c r="BO51" s="4">
        <v>4.0</v>
      </c>
      <c r="BP51" s="4">
        <v>2.0</v>
      </c>
      <c r="BQ51" s="4">
        <v>2.0</v>
      </c>
      <c r="BR51" s="4">
        <v>2.0</v>
      </c>
      <c r="BS51" s="4">
        <v>3.0</v>
      </c>
      <c r="BT51" s="4">
        <v>3.0</v>
      </c>
      <c r="BU51" s="4">
        <v>3.0</v>
      </c>
      <c r="BV51" s="4">
        <v>4.0</v>
      </c>
      <c r="BW51" s="4">
        <v>3.0</v>
      </c>
      <c r="BX51" s="4">
        <v>3.0</v>
      </c>
      <c r="BY51" s="4">
        <v>3.0</v>
      </c>
      <c r="BZ51" s="4">
        <v>3.0</v>
      </c>
      <c r="CA51" s="4">
        <v>4.0</v>
      </c>
      <c r="CB51" s="4">
        <v>3.0</v>
      </c>
      <c r="CC51" s="4">
        <v>3.0</v>
      </c>
      <c r="CD51" s="4">
        <v>2.0</v>
      </c>
      <c r="CE51" s="4">
        <v>3.0</v>
      </c>
      <c r="CF51" s="4">
        <v>4.0</v>
      </c>
      <c r="CG51" s="4">
        <v>3.0</v>
      </c>
      <c r="CH51" s="4">
        <v>3.0</v>
      </c>
      <c r="CI51" s="4">
        <v>2.0</v>
      </c>
      <c r="CJ51" s="4">
        <v>3.0</v>
      </c>
      <c r="CK51" s="4">
        <v>4.0</v>
      </c>
      <c r="CL51" s="4">
        <v>4.0</v>
      </c>
      <c r="CM51" s="4">
        <v>2.0</v>
      </c>
      <c r="CN51" s="4">
        <v>3.0</v>
      </c>
      <c r="CO51" s="4">
        <v>4.0</v>
      </c>
      <c r="CP51" s="4">
        <v>3.0</v>
      </c>
      <c r="CQ51" s="4">
        <v>4.0</v>
      </c>
      <c r="CR51" s="4">
        <v>3.0</v>
      </c>
      <c r="CS51" s="4">
        <v>3.0</v>
      </c>
      <c r="CT51" s="4">
        <v>2.0</v>
      </c>
      <c r="CU51" s="4">
        <v>6.0</v>
      </c>
      <c r="CV51" s="4">
        <v>3.0</v>
      </c>
      <c r="CW51" s="4">
        <v>4.0</v>
      </c>
      <c r="CX51" s="4">
        <v>3.0</v>
      </c>
      <c r="CY51" s="4">
        <v>2.0</v>
      </c>
      <c r="CZ51" s="4">
        <v>5.0</v>
      </c>
      <c r="DA51" s="4">
        <v>4.0</v>
      </c>
      <c r="DB51" s="4">
        <v>6.0</v>
      </c>
      <c r="DC51" s="4">
        <v>5.0</v>
      </c>
      <c r="DD51" s="4">
        <v>3.0</v>
      </c>
      <c r="DE51" s="4">
        <v>4.0</v>
      </c>
      <c r="DF51" s="4">
        <v>4.0</v>
      </c>
      <c r="DG51" s="4">
        <v>3.0</v>
      </c>
      <c r="DH51" s="4">
        <v>5.0</v>
      </c>
      <c r="DI51" s="4">
        <v>3.0</v>
      </c>
      <c r="DJ51" s="4">
        <v>3.0</v>
      </c>
      <c r="DK51" s="4">
        <v>3.0</v>
      </c>
      <c r="DL51" s="4">
        <v>4.0</v>
      </c>
      <c r="DM51" s="4">
        <v>1.0</v>
      </c>
      <c r="DN51" s="4">
        <v>2.0</v>
      </c>
      <c r="DO51" s="4">
        <v>4.0</v>
      </c>
      <c r="DP51" s="4">
        <v>4.0</v>
      </c>
      <c r="DQ51" s="4">
        <v>4.0</v>
      </c>
      <c r="DR51" s="4">
        <v>4.0</v>
      </c>
      <c r="DS51" s="4">
        <v>4.0</v>
      </c>
      <c r="DT51" s="4">
        <v>4.0</v>
      </c>
      <c r="DU51" s="4">
        <v>4.0</v>
      </c>
      <c r="DV51" s="4">
        <v>2.0</v>
      </c>
      <c r="DW51" s="4">
        <v>3.0</v>
      </c>
    </row>
    <row r="52">
      <c r="A52" s="4" t="s">
        <v>6</v>
      </c>
      <c r="B52" s="4" t="s">
        <v>59</v>
      </c>
      <c r="C52" s="4">
        <v>1.0</v>
      </c>
      <c r="D52" s="4">
        <v>1.0</v>
      </c>
      <c r="E52" s="4">
        <v>1.0</v>
      </c>
      <c r="F52" s="4">
        <v>1.0</v>
      </c>
      <c r="G52" s="4">
        <v>1.0</v>
      </c>
      <c r="H52" s="4">
        <v>1.0</v>
      </c>
      <c r="I52" s="4">
        <v>1.0</v>
      </c>
      <c r="J52" s="4">
        <v>1.0</v>
      </c>
      <c r="K52" s="4">
        <v>2.0</v>
      </c>
      <c r="L52" s="4">
        <v>1.0</v>
      </c>
      <c r="M52" s="4">
        <v>1.0</v>
      </c>
      <c r="N52" s="4">
        <v>1.0</v>
      </c>
      <c r="O52" s="4">
        <v>2.0</v>
      </c>
      <c r="P52" s="4">
        <v>1.0</v>
      </c>
      <c r="Q52" s="4">
        <v>1.0</v>
      </c>
      <c r="R52" s="4">
        <v>2.0</v>
      </c>
      <c r="S52" s="4">
        <v>1.0</v>
      </c>
      <c r="T52" s="4">
        <v>1.0</v>
      </c>
      <c r="U52" s="4">
        <v>2.0</v>
      </c>
      <c r="V52" s="4">
        <v>1.0</v>
      </c>
      <c r="W52" s="4">
        <v>1.0</v>
      </c>
      <c r="X52" s="4">
        <v>2.0</v>
      </c>
      <c r="Y52" s="4">
        <v>1.0</v>
      </c>
      <c r="Z52" s="4">
        <v>1.0</v>
      </c>
      <c r="AA52" s="4">
        <v>2.0</v>
      </c>
      <c r="AB52" s="4">
        <v>1.0</v>
      </c>
      <c r="AC52" s="4">
        <v>2.0</v>
      </c>
      <c r="AD52" s="4">
        <v>1.0</v>
      </c>
      <c r="AE52" s="4">
        <v>1.0</v>
      </c>
      <c r="AF52" s="4">
        <v>1.0</v>
      </c>
      <c r="AG52" s="4">
        <v>2.0</v>
      </c>
      <c r="AH52" s="4">
        <v>2.0</v>
      </c>
      <c r="AI52" s="4">
        <v>1.0</v>
      </c>
      <c r="AJ52" s="4">
        <v>1.0</v>
      </c>
      <c r="AK52" s="4">
        <v>1.0</v>
      </c>
      <c r="AL52" s="4">
        <v>1.0</v>
      </c>
      <c r="AM52" s="4">
        <v>2.0</v>
      </c>
      <c r="AN52" s="4">
        <v>1.0</v>
      </c>
      <c r="AO52" s="4">
        <v>1.0</v>
      </c>
      <c r="AP52" s="4">
        <v>1.0</v>
      </c>
      <c r="AQ52" s="4">
        <v>1.0</v>
      </c>
      <c r="AR52" s="4">
        <v>1.0</v>
      </c>
      <c r="AS52" s="4">
        <v>1.0</v>
      </c>
      <c r="AT52" s="4">
        <v>2.0</v>
      </c>
      <c r="AU52" s="4">
        <v>1.0</v>
      </c>
      <c r="AV52" s="4">
        <v>1.0</v>
      </c>
      <c r="AW52" s="4">
        <v>1.0</v>
      </c>
      <c r="AX52" s="4">
        <v>1.0</v>
      </c>
      <c r="AY52" s="4">
        <v>2.0</v>
      </c>
      <c r="AZ52" s="4">
        <v>2.0</v>
      </c>
      <c r="BA52" s="4">
        <v>1.0</v>
      </c>
      <c r="BB52" s="4">
        <v>1.0</v>
      </c>
      <c r="BC52" s="4">
        <v>2.0</v>
      </c>
      <c r="BD52" s="4">
        <v>1.0</v>
      </c>
      <c r="BE52" s="4">
        <v>1.0</v>
      </c>
      <c r="BF52" s="4">
        <v>1.0</v>
      </c>
      <c r="BG52" s="4">
        <v>1.0</v>
      </c>
      <c r="BH52" s="4">
        <v>2.0</v>
      </c>
      <c r="BI52" s="4">
        <v>1.0</v>
      </c>
      <c r="BJ52" s="4">
        <v>2.0</v>
      </c>
      <c r="BK52" s="4">
        <v>1.0</v>
      </c>
      <c r="BL52" s="4">
        <v>2.0</v>
      </c>
      <c r="BM52" s="4">
        <v>1.0</v>
      </c>
      <c r="BN52" s="4" t="s">
        <v>74</v>
      </c>
      <c r="BO52" s="4">
        <v>2.0</v>
      </c>
      <c r="BP52" s="4">
        <v>1.0</v>
      </c>
      <c r="BQ52" s="4">
        <v>1.0</v>
      </c>
      <c r="BR52" s="4">
        <v>1.0</v>
      </c>
      <c r="BS52" s="4">
        <v>1.0</v>
      </c>
      <c r="BT52" s="4">
        <v>2.0</v>
      </c>
      <c r="BU52" s="4">
        <v>1.0</v>
      </c>
      <c r="BV52" s="4">
        <v>1.0</v>
      </c>
      <c r="BW52" s="4">
        <v>1.0</v>
      </c>
      <c r="BX52" s="4">
        <v>1.0</v>
      </c>
      <c r="BY52" s="4">
        <v>1.0</v>
      </c>
      <c r="BZ52" s="4">
        <v>1.0</v>
      </c>
      <c r="CA52" s="4">
        <v>2.0</v>
      </c>
      <c r="CB52" s="4">
        <v>2.0</v>
      </c>
      <c r="CC52" s="4">
        <v>1.0</v>
      </c>
      <c r="CD52" s="4">
        <v>1.0</v>
      </c>
      <c r="CE52" s="4">
        <v>1.0</v>
      </c>
      <c r="CF52" s="4">
        <v>2.0</v>
      </c>
      <c r="CG52" s="4">
        <v>1.0</v>
      </c>
      <c r="CH52" s="4">
        <v>1.0</v>
      </c>
      <c r="CI52" s="4">
        <v>1.0</v>
      </c>
      <c r="CJ52" s="4">
        <v>1.0</v>
      </c>
      <c r="CK52" s="4">
        <v>1.0</v>
      </c>
      <c r="CL52" s="4">
        <v>1.0</v>
      </c>
      <c r="CM52" s="4">
        <v>1.0</v>
      </c>
      <c r="CN52" s="4">
        <v>1.0</v>
      </c>
      <c r="CO52" s="4">
        <v>2.0</v>
      </c>
      <c r="CP52" s="4">
        <v>1.0</v>
      </c>
      <c r="CQ52" s="4">
        <v>1.0</v>
      </c>
      <c r="CR52" s="4">
        <v>1.0</v>
      </c>
      <c r="CS52" s="4">
        <v>1.0</v>
      </c>
      <c r="CT52" s="4">
        <v>2.0</v>
      </c>
      <c r="CU52" s="4">
        <v>1.0</v>
      </c>
      <c r="CV52" s="4">
        <v>1.0</v>
      </c>
      <c r="CW52" s="4">
        <v>1.0</v>
      </c>
      <c r="CX52" s="4">
        <v>1.0</v>
      </c>
      <c r="CY52" s="4">
        <v>1.0</v>
      </c>
      <c r="CZ52" s="4">
        <v>1.0</v>
      </c>
      <c r="DA52" s="4">
        <v>1.0</v>
      </c>
      <c r="DB52" s="4">
        <v>1.0</v>
      </c>
      <c r="DC52" s="4">
        <v>2.0</v>
      </c>
      <c r="DD52" s="4">
        <v>2.0</v>
      </c>
      <c r="DE52" s="4">
        <v>1.0</v>
      </c>
      <c r="DF52" s="4">
        <v>1.0</v>
      </c>
      <c r="DG52" s="4">
        <v>1.0</v>
      </c>
      <c r="DH52" s="4">
        <v>1.0</v>
      </c>
      <c r="DI52" s="4">
        <v>1.0</v>
      </c>
      <c r="DJ52" s="4">
        <v>1.0</v>
      </c>
      <c r="DK52" s="4">
        <v>1.0</v>
      </c>
      <c r="DL52" s="4">
        <v>1.0</v>
      </c>
      <c r="DM52" s="4">
        <v>1.0</v>
      </c>
      <c r="DN52" s="4">
        <v>1.0</v>
      </c>
      <c r="DO52" s="4">
        <v>1.0</v>
      </c>
      <c r="DP52" s="4">
        <v>1.0</v>
      </c>
      <c r="DQ52" s="4">
        <v>1.0</v>
      </c>
      <c r="DR52" s="4">
        <v>1.0</v>
      </c>
      <c r="DS52" s="4">
        <v>1.0</v>
      </c>
      <c r="DT52" s="4">
        <v>1.0</v>
      </c>
      <c r="DU52" s="4">
        <v>1.0</v>
      </c>
      <c r="DV52" s="4">
        <v>2.0</v>
      </c>
      <c r="DW52" s="4">
        <v>1.0</v>
      </c>
    </row>
    <row r="53" hidden="1">
      <c r="A53" s="4" t="s">
        <v>30</v>
      </c>
      <c r="B53" s="4" t="s">
        <v>60</v>
      </c>
      <c r="C53" s="4">
        <v>1.0</v>
      </c>
      <c r="D53" s="4">
        <v>1.0</v>
      </c>
      <c r="E53" s="4">
        <v>2.0</v>
      </c>
      <c r="F53" s="4">
        <v>2.0</v>
      </c>
      <c r="G53" s="4">
        <v>1.0</v>
      </c>
      <c r="H53" s="4">
        <v>2.0</v>
      </c>
      <c r="I53" s="4">
        <v>1.0</v>
      </c>
      <c r="J53" s="4">
        <v>2.0</v>
      </c>
      <c r="K53" s="4">
        <v>2.0</v>
      </c>
      <c r="L53" s="4">
        <v>1.0</v>
      </c>
      <c r="M53" s="4">
        <v>1.0</v>
      </c>
      <c r="N53" s="4">
        <v>1.0</v>
      </c>
      <c r="O53" s="4">
        <v>1.0</v>
      </c>
      <c r="P53" s="4">
        <v>1.0</v>
      </c>
      <c r="Q53" s="4">
        <v>1.0</v>
      </c>
      <c r="R53" s="4">
        <v>1.0</v>
      </c>
      <c r="S53" s="4">
        <v>2.0</v>
      </c>
      <c r="T53" s="4">
        <v>1.0</v>
      </c>
      <c r="U53" s="4">
        <v>2.0</v>
      </c>
      <c r="V53" s="4" t="s">
        <v>74</v>
      </c>
      <c r="W53" s="4">
        <v>1.0</v>
      </c>
      <c r="X53" s="4">
        <v>1.0</v>
      </c>
      <c r="Y53" s="4">
        <v>1.0</v>
      </c>
      <c r="Z53" s="4">
        <v>1.0</v>
      </c>
      <c r="AA53" s="4">
        <v>2.0</v>
      </c>
      <c r="AB53" s="4">
        <v>1.0</v>
      </c>
      <c r="AC53" s="4">
        <v>1.0</v>
      </c>
      <c r="AD53" s="4">
        <v>1.0</v>
      </c>
      <c r="AE53" s="4">
        <v>2.0</v>
      </c>
      <c r="AF53" s="4">
        <v>2.0</v>
      </c>
      <c r="AG53" s="4">
        <v>1.0</v>
      </c>
      <c r="AH53" s="4">
        <v>2.0</v>
      </c>
      <c r="AI53" s="4">
        <v>1.0</v>
      </c>
      <c r="AJ53" s="4">
        <v>2.0</v>
      </c>
      <c r="AK53" s="4">
        <v>1.0</v>
      </c>
      <c r="AL53" s="4">
        <v>1.0</v>
      </c>
      <c r="AM53" s="4">
        <v>1.0</v>
      </c>
      <c r="AN53" s="4">
        <v>1.0</v>
      </c>
      <c r="AO53" s="4">
        <v>1.0</v>
      </c>
      <c r="AP53" s="4">
        <v>1.0</v>
      </c>
      <c r="AQ53" s="4">
        <v>1.0</v>
      </c>
      <c r="AR53" s="4">
        <v>2.0</v>
      </c>
      <c r="AS53" s="4">
        <v>2.0</v>
      </c>
      <c r="AT53" s="4">
        <v>2.0</v>
      </c>
      <c r="AU53" s="4">
        <v>1.0</v>
      </c>
      <c r="AV53" s="4">
        <v>2.0</v>
      </c>
      <c r="AW53" s="4">
        <v>1.0</v>
      </c>
      <c r="AX53" s="4">
        <v>1.0</v>
      </c>
      <c r="AY53" s="4">
        <v>1.0</v>
      </c>
      <c r="AZ53" s="4">
        <v>2.0</v>
      </c>
      <c r="BA53" s="4">
        <v>2.0</v>
      </c>
      <c r="BB53" s="4">
        <v>1.0</v>
      </c>
      <c r="BC53" s="4">
        <v>1.0</v>
      </c>
      <c r="BD53" s="4">
        <v>2.0</v>
      </c>
      <c r="BE53" s="4">
        <v>1.0</v>
      </c>
      <c r="BF53" s="4">
        <v>1.0</v>
      </c>
      <c r="BG53" s="4">
        <v>1.0</v>
      </c>
      <c r="BH53" s="4">
        <v>1.0</v>
      </c>
      <c r="BI53" s="4">
        <v>1.0</v>
      </c>
      <c r="BJ53" s="4">
        <v>1.0</v>
      </c>
      <c r="BK53" s="4">
        <v>1.0</v>
      </c>
      <c r="BL53" s="4">
        <v>2.0</v>
      </c>
      <c r="BM53" s="4">
        <v>1.0</v>
      </c>
      <c r="BN53" s="4">
        <v>1.0</v>
      </c>
      <c r="BO53" s="4">
        <v>1.0</v>
      </c>
      <c r="BP53" s="4">
        <v>2.0</v>
      </c>
      <c r="BQ53" s="4">
        <v>1.0</v>
      </c>
      <c r="BR53" s="4">
        <v>1.0</v>
      </c>
      <c r="BS53" s="4">
        <v>1.0</v>
      </c>
      <c r="BT53" s="4">
        <v>2.0</v>
      </c>
      <c r="BU53" s="4">
        <v>1.0</v>
      </c>
      <c r="BV53" s="4">
        <v>1.0</v>
      </c>
      <c r="BW53" s="4">
        <v>2.0</v>
      </c>
      <c r="BX53" s="4">
        <v>1.0</v>
      </c>
      <c r="BY53" s="4">
        <v>2.0</v>
      </c>
      <c r="BZ53" s="4">
        <v>2.0</v>
      </c>
      <c r="CA53" s="4">
        <v>1.0</v>
      </c>
      <c r="CB53" s="4">
        <v>1.0</v>
      </c>
      <c r="CC53" s="4">
        <v>1.0</v>
      </c>
      <c r="CD53" s="4">
        <v>1.0</v>
      </c>
      <c r="CE53" s="4">
        <v>2.0</v>
      </c>
      <c r="CF53" s="4">
        <v>1.0</v>
      </c>
      <c r="CG53" s="4">
        <v>1.0</v>
      </c>
      <c r="CH53" s="4">
        <v>1.0</v>
      </c>
      <c r="CI53" s="4">
        <v>1.0</v>
      </c>
      <c r="CJ53" s="4">
        <v>2.0</v>
      </c>
      <c r="CK53" s="4">
        <v>1.0</v>
      </c>
      <c r="CL53" s="4">
        <v>1.0</v>
      </c>
      <c r="CM53" s="4">
        <v>2.0</v>
      </c>
      <c r="CN53" s="4">
        <v>2.0</v>
      </c>
      <c r="CO53" s="4">
        <v>1.0</v>
      </c>
      <c r="CP53" s="4">
        <v>2.0</v>
      </c>
      <c r="CQ53" s="4">
        <v>1.0</v>
      </c>
      <c r="CR53" s="4">
        <v>2.0</v>
      </c>
      <c r="CS53" s="4">
        <v>1.0</v>
      </c>
      <c r="CT53" s="4">
        <v>1.0</v>
      </c>
      <c r="CU53" s="4">
        <v>2.0</v>
      </c>
      <c r="CV53" s="4">
        <v>1.0</v>
      </c>
      <c r="CW53" s="4">
        <v>1.0</v>
      </c>
      <c r="CX53" s="4">
        <v>1.0</v>
      </c>
      <c r="CY53" s="4">
        <v>1.0</v>
      </c>
      <c r="CZ53" s="4">
        <v>2.0</v>
      </c>
      <c r="DA53" s="4">
        <v>2.0</v>
      </c>
      <c r="DB53" s="4">
        <v>2.0</v>
      </c>
      <c r="DC53" s="4">
        <v>2.0</v>
      </c>
      <c r="DD53" s="4">
        <v>1.0</v>
      </c>
      <c r="DE53" s="4">
        <v>2.0</v>
      </c>
      <c r="DF53" s="4">
        <v>2.0</v>
      </c>
      <c r="DG53" s="4">
        <v>1.0</v>
      </c>
      <c r="DH53" s="4">
        <v>2.0</v>
      </c>
      <c r="DI53" s="4">
        <v>1.0</v>
      </c>
      <c r="DJ53" s="4">
        <v>2.0</v>
      </c>
      <c r="DK53" s="4">
        <v>2.0</v>
      </c>
      <c r="DL53" s="4">
        <v>2.0</v>
      </c>
      <c r="DM53" s="4">
        <v>1.0</v>
      </c>
      <c r="DN53" s="4">
        <v>1.0</v>
      </c>
      <c r="DO53" s="4">
        <v>2.0</v>
      </c>
      <c r="DP53" s="4">
        <v>2.0</v>
      </c>
      <c r="DQ53" s="4">
        <v>2.0</v>
      </c>
      <c r="DR53" s="4">
        <v>1.0</v>
      </c>
      <c r="DS53" s="4">
        <v>1.0</v>
      </c>
      <c r="DT53" s="4" t="s">
        <v>74</v>
      </c>
      <c r="DU53" s="4">
        <v>2.0</v>
      </c>
      <c r="DV53" s="4">
        <v>2.0</v>
      </c>
      <c r="DW53" s="4">
        <v>2.0</v>
      </c>
    </row>
    <row r="54" hidden="1">
      <c r="A54" s="4" t="s">
        <v>10</v>
      </c>
      <c r="B54" s="4" t="s">
        <v>61</v>
      </c>
      <c r="C54" s="4">
        <v>1.0</v>
      </c>
      <c r="D54" s="4">
        <v>2.0</v>
      </c>
      <c r="E54" s="4">
        <v>5.0</v>
      </c>
      <c r="F54" s="4">
        <v>5.0</v>
      </c>
      <c r="G54" s="4">
        <v>4.0</v>
      </c>
      <c r="H54" s="4">
        <v>4.0</v>
      </c>
      <c r="I54" s="4">
        <v>5.0</v>
      </c>
      <c r="J54" s="4">
        <v>1.0</v>
      </c>
      <c r="K54" s="4">
        <v>5.0</v>
      </c>
      <c r="L54" s="4">
        <v>4.0</v>
      </c>
      <c r="M54" s="4">
        <v>2.0</v>
      </c>
      <c r="N54" s="4">
        <v>5.0</v>
      </c>
      <c r="O54" s="4">
        <v>3.0</v>
      </c>
      <c r="P54" s="4">
        <v>5.0</v>
      </c>
      <c r="Q54" s="4">
        <v>4.0</v>
      </c>
      <c r="R54" s="4">
        <v>1.0</v>
      </c>
      <c r="S54" s="4">
        <v>1.0</v>
      </c>
      <c r="T54" s="4">
        <v>3.0</v>
      </c>
      <c r="U54" s="4">
        <v>1.0</v>
      </c>
      <c r="V54" s="4">
        <v>3.0</v>
      </c>
      <c r="W54" s="4">
        <v>1.0</v>
      </c>
      <c r="X54" s="4">
        <v>5.0</v>
      </c>
      <c r="Y54" s="4">
        <v>4.0</v>
      </c>
      <c r="Z54" s="4">
        <v>4.0</v>
      </c>
      <c r="AA54" s="4">
        <v>4.0</v>
      </c>
      <c r="AB54" s="4">
        <v>3.0</v>
      </c>
      <c r="AC54" s="4">
        <v>2.0</v>
      </c>
      <c r="AD54" s="4">
        <v>3.0</v>
      </c>
      <c r="AE54" s="4">
        <v>1.0</v>
      </c>
      <c r="AF54" s="4">
        <v>5.0</v>
      </c>
      <c r="AG54" s="4">
        <v>3.0</v>
      </c>
      <c r="AH54" s="4">
        <v>4.0</v>
      </c>
      <c r="AI54" s="4">
        <v>5.0</v>
      </c>
      <c r="AJ54" s="4">
        <v>1.0</v>
      </c>
      <c r="AK54" s="4">
        <v>3.0</v>
      </c>
      <c r="AL54" s="4">
        <v>2.0</v>
      </c>
      <c r="AM54" s="4">
        <v>2.0</v>
      </c>
      <c r="AN54" s="4">
        <v>5.0</v>
      </c>
      <c r="AO54" s="4">
        <v>2.0</v>
      </c>
      <c r="AP54" s="4">
        <v>3.0</v>
      </c>
      <c r="AQ54" s="4">
        <v>3.0</v>
      </c>
      <c r="AR54" s="4">
        <v>4.0</v>
      </c>
      <c r="AS54" s="4">
        <v>4.0</v>
      </c>
      <c r="AT54" s="4">
        <v>5.0</v>
      </c>
      <c r="AU54" s="4">
        <v>5.0</v>
      </c>
      <c r="AV54" s="4">
        <v>5.0</v>
      </c>
      <c r="AW54" s="4">
        <v>3.0</v>
      </c>
      <c r="AX54" s="4">
        <v>1.0</v>
      </c>
      <c r="AY54" s="4">
        <v>4.0</v>
      </c>
      <c r="AZ54" s="4">
        <v>4.0</v>
      </c>
      <c r="BA54" s="4">
        <v>1.0</v>
      </c>
      <c r="BB54" s="4">
        <v>5.0</v>
      </c>
      <c r="BC54" s="4">
        <v>3.0</v>
      </c>
      <c r="BD54" s="4">
        <v>1.0</v>
      </c>
      <c r="BE54" s="4">
        <v>4.0</v>
      </c>
      <c r="BF54" s="4">
        <v>3.0</v>
      </c>
      <c r="BG54" s="4">
        <v>5.0</v>
      </c>
      <c r="BH54" s="4">
        <v>2.0</v>
      </c>
      <c r="BI54" s="4">
        <v>5.0</v>
      </c>
      <c r="BJ54" s="4">
        <v>5.0</v>
      </c>
      <c r="BK54" s="4">
        <v>1.0</v>
      </c>
      <c r="BL54" s="4">
        <v>2.0</v>
      </c>
      <c r="BM54" s="4">
        <v>2.0</v>
      </c>
      <c r="BN54" s="4">
        <v>4.0</v>
      </c>
      <c r="BO54" s="4">
        <v>3.0</v>
      </c>
      <c r="BP54" s="4">
        <v>4.0</v>
      </c>
      <c r="BQ54" s="4">
        <v>3.0</v>
      </c>
      <c r="BR54" s="4">
        <v>2.0</v>
      </c>
      <c r="BS54" s="4">
        <v>4.0</v>
      </c>
      <c r="BT54" s="4">
        <v>5.0</v>
      </c>
      <c r="BU54" s="4">
        <v>5.0</v>
      </c>
      <c r="BV54" s="4">
        <v>4.0</v>
      </c>
      <c r="BW54" s="4">
        <v>3.0</v>
      </c>
      <c r="BX54" s="4">
        <v>2.0</v>
      </c>
      <c r="BY54" s="4">
        <v>3.0</v>
      </c>
      <c r="BZ54" s="4">
        <v>4.0</v>
      </c>
      <c r="CA54" s="4">
        <v>1.0</v>
      </c>
      <c r="CB54" s="4">
        <v>2.0</v>
      </c>
      <c r="CC54" s="4">
        <v>3.0</v>
      </c>
      <c r="CD54" s="4">
        <v>5.0</v>
      </c>
      <c r="CE54" s="4">
        <v>4.0</v>
      </c>
      <c r="CF54" s="4">
        <v>4.0</v>
      </c>
      <c r="CG54" s="4">
        <v>3.0</v>
      </c>
      <c r="CH54" s="4">
        <v>5.0</v>
      </c>
      <c r="CI54" s="4">
        <v>5.0</v>
      </c>
      <c r="CJ54" s="4">
        <v>3.0</v>
      </c>
      <c r="CK54" s="4">
        <v>4.0</v>
      </c>
      <c r="CL54" s="4">
        <v>1.0</v>
      </c>
      <c r="CM54" s="4">
        <v>5.0</v>
      </c>
      <c r="CN54" s="4">
        <v>5.0</v>
      </c>
      <c r="CO54" s="4">
        <v>3.0</v>
      </c>
      <c r="CP54" s="4">
        <v>1.0</v>
      </c>
      <c r="CQ54" s="4">
        <v>1.0</v>
      </c>
      <c r="CR54" s="4">
        <v>5.0</v>
      </c>
      <c r="CS54" s="4">
        <v>5.0</v>
      </c>
      <c r="CT54" s="4">
        <v>4.0</v>
      </c>
      <c r="CU54" s="4">
        <v>3.0</v>
      </c>
      <c r="CV54" s="4">
        <v>3.0</v>
      </c>
      <c r="CW54" s="4">
        <v>5.0</v>
      </c>
      <c r="CX54" s="4">
        <v>1.0</v>
      </c>
      <c r="CY54" s="4">
        <v>5.0</v>
      </c>
      <c r="CZ54" s="4">
        <v>3.0</v>
      </c>
      <c r="DA54" s="4">
        <v>2.0</v>
      </c>
      <c r="DB54" s="4">
        <v>3.0</v>
      </c>
      <c r="DC54" s="4">
        <v>5.0</v>
      </c>
      <c r="DD54" s="4">
        <v>3.0</v>
      </c>
      <c r="DE54" s="4">
        <v>4.0</v>
      </c>
      <c r="DF54" s="4">
        <v>5.0</v>
      </c>
      <c r="DG54" s="4">
        <v>2.0</v>
      </c>
      <c r="DH54" s="4">
        <v>2.0</v>
      </c>
      <c r="DI54" s="4">
        <v>3.0</v>
      </c>
      <c r="DJ54" s="4">
        <v>1.0</v>
      </c>
      <c r="DK54" s="4">
        <v>5.0</v>
      </c>
      <c r="DL54" s="4">
        <v>2.0</v>
      </c>
      <c r="DM54" s="4">
        <v>5.0</v>
      </c>
      <c r="DN54" s="4">
        <v>1.0</v>
      </c>
      <c r="DO54" s="4">
        <v>5.0</v>
      </c>
      <c r="DP54" s="4">
        <v>5.0</v>
      </c>
      <c r="DQ54" s="4">
        <v>4.0</v>
      </c>
      <c r="DR54" s="4">
        <v>5.0</v>
      </c>
      <c r="DS54" s="4">
        <v>5.0</v>
      </c>
      <c r="DT54" s="4">
        <v>4.0</v>
      </c>
      <c r="DU54" s="4">
        <v>5.0</v>
      </c>
      <c r="DV54" s="4">
        <v>1.0</v>
      </c>
      <c r="DW54" s="4">
        <v>2.0</v>
      </c>
    </row>
    <row r="55" hidden="1">
      <c r="A55" s="4" t="s">
        <v>8</v>
      </c>
      <c r="B55" s="4" t="s">
        <v>62</v>
      </c>
      <c r="C55" s="4">
        <v>1165.0</v>
      </c>
      <c r="D55" s="4">
        <v>725.0</v>
      </c>
      <c r="E55" s="4">
        <v>1165.0</v>
      </c>
      <c r="F55" s="4">
        <v>725.0</v>
      </c>
      <c r="G55" s="4">
        <v>940.0</v>
      </c>
      <c r="H55" s="4">
        <v>940.0</v>
      </c>
      <c r="I55" s="4">
        <v>940.0</v>
      </c>
      <c r="J55" s="4">
        <v>725.0</v>
      </c>
      <c r="K55" s="4">
        <v>725.0</v>
      </c>
      <c r="L55" s="4">
        <v>580.0</v>
      </c>
      <c r="M55" s="4">
        <v>940.0</v>
      </c>
      <c r="N55" s="4">
        <v>940.0</v>
      </c>
      <c r="O55" s="4">
        <v>940.0</v>
      </c>
      <c r="P55" s="4">
        <v>1165.0</v>
      </c>
      <c r="Q55" s="4">
        <v>940.0</v>
      </c>
      <c r="R55" s="4">
        <v>940.0</v>
      </c>
      <c r="S55" s="4">
        <v>580.0</v>
      </c>
      <c r="T55" s="4">
        <v>940.0</v>
      </c>
      <c r="U55" s="4">
        <v>1165.0</v>
      </c>
      <c r="V55" s="4">
        <v>940.0</v>
      </c>
      <c r="W55" s="4">
        <v>1165.0</v>
      </c>
      <c r="X55" s="4">
        <v>725.0</v>
      </c>
      <c r="Y55" s="4">
        <v>940.0</v>
      </c>
      <c r="Z55" s="4">
        <v>940.0</v>
      </c>
      <c r="AA55" s="4">
        <v>940.0</v>
      </c>
      <c r="AB55" s="4">
        <v>1165.0</v>
      </c>
      <c r="AC55" s="4">
        <v>1165.0</v>
      </c>
      <c r="AD55" s="4">
        <v>1165.0</v>
      </c>
      <c r="AE55" s="4">
        <v>940.0</v>
      </c>
      <c r="AF55" s="4">
        <v>580.0</v>
      </c>
      <c r="AG55" s="4">
        <v>940.0</v>
      </c>
      <c r="AH55" s="4">
        <v>940.0</v>
      </c>
      <c r="AI55" s="4">
        <v>580.0</v>
      </c>
      <c r="AJ55" s="4">
        <v>1165.0</v>
      </c>
      <c r="AK55" s="4">
        <v>940.0</v>
      </c>
      <c r="AL55" s="4">
        <v>940.0</v>
      </c>
      <c r="AM55" s="4">
        <v>1165.0</v>
      </c>
      <c r="AN55" s="4">
        <v>940.0</v>
      </c>
      <c r="AO55" s="4">
        <v>1165.0</v>
      </c>
      <c r="AP55" s="4">
        <v>1165.0</v>
      </c>
      <c r="AQ55" s="4">
        <v>940.0</v>
      </c>
      <c r="AR55" s="4">
        <v>940.0</v>
      </c>
      <c r="AS55" s="4">
        <v>940.0</v>
      </c>
      <c r="AT55" s="4">
        <v>940.0</v>
      </c>
      <c r="AU55" s="4">
        <v>725.0</v>
      </c>
      <c r="AV55" s="4">
        <v>940.0</v>
      </c>
      <c r="AW55" s="4">
        <v>725.0</v>
      </c>
      <c r="AX55" s="4">
        <v>940.0</v>
      </c>
      <c r="AY55" s="4">
        <v>940.0</v>
      </c>
      <c r="AZ55" s="4">
        <v>1165.0</v>
      </c>
      <c r="BA55" s="4">
        <v>1165.0</v>
      </c>
      <c r="BB55" s="4">
        <v>1165.0</v>
      </c>
      <c r="BC55" s="4">
        <v>1165.0</v>
      </c>
      <c r="BD55" s="4">
        <v>940.0</v>
      </c>
      <c r="BE55" s="4">
        <v>940.0</v>
      </c>
      <c r="BF55" s="4">
        <v>940.0</v>
      </c>
      <c r="BG55" s="4">
        <v>1165.0</v>
      </c>
      <c r="BH55" s="4">
        <v>725.0</v>
      </c>
      <c r="BI55" s="4">
        <v>1165.0</v>
      </c>
      <c r="BJ55" s="4">
        <v>1165.0</v>
      </c>
      <c r="BK55" s="4">
        <v>1165.0</v>
      </c>
      <c r="BL55" s="4">
        <v>725.0</v>
      </c>
      <c r="BM55" s="4">
        <v>1165.0</v>
      </c>
      <c r="BN55" s="4">
        <v>1165.0</v>
      </c>
      <c r="BO55" s="4">
        <v>940.0</v>
      </c>
      <c r="BP55" s="4">
        <v>725.0</v>
      </c>
      <c r="BQ55" s="4">
        <v>940.0</v>
      </c>
      <c r="BR55" s="4">
        <v>940.0</v>
      </c>
      <c r="BS55" s="4">
        <v>725.0</v>
      </c>
      <c r="BT55" s="4">
        <v>1165.0</v>
      </c>
      <c r="BU55" s="4">
        <v>1165.0</v>
      </c>
      <c r="BV55" s="4">
        <v>1165.0</v>
      </c>
      <c r="BW55" s="4">
        <v>1165.0</v>
      </c>
      <c r="BX55" s="4">
        <v>1165.0</v>
      </c>
      <c r="BY55" s="4">
        <v>580.0</v>
      </c>
      <c r="BZ55" s="4">
        <v>940.0</v>
      </c>
      <c r="CA55" s="4">
        <v>1165.0</v>
      </c>
      <c r="CB55" s="4">
        <v>725.0</v>
      </c>
      <c r="CC55" s="4">
        <v>580.0</v>
      </c>
      <c r="CD55" s="4">
        <v>1165.0</v>
      </c>
      <c r="CE55" s="4">
        <v>1165.0</v>
      </c>
      <c r="CF55" s="4">
        <v>725.0</v>
      </c>
      <c r="CG55" s="4">
        <v>580.0</v>
      </c>
      <c r="CH55" s="4">
        <v>940.0</v>
      </c>
      <c r="CI55" s="4">
        <v>725.0</v>
      </c>
      <c r="CJ55" s="4">
        <v>580.0</v>
      </c>
      <c r="CK55" s="4">
        <v>580.0</v>
      </c>
      <c r="CL55" s="4">
        <v>1165.0</v>
      </c>
      <c r="CM55" s="4">
        <v>1165.0</v>
      </c>
      <c r="CN55" s="4">
        <v>1165.0</v>
      </c>
      <c r="CO55" s="4">
        <v>1165.0</v>
      </c>
      <c r="CP55" s="4">
        <v>725.0</v>
      </c>
      <c r="CQ55" s="4">
        <v>1165.0</v>
      </c>
      <c r="CR55" s="4">
        <v>1165.0</v>
      </c>
      <c r="CS55" s="4">
        <v>940.0</v>
      </c>
      <c r="CT55" s="4">
        <v>1165.0</v>
      </c>
      <c r="CU55" s="4">
        <v>725.0</v>
      </c>
      <c r="CV55" s="4">
        <v>1165.0</v>
      </c>
      <c r="CW55" s="4">
        <v>1165.0</v>
      </c>
      <c r="CX55" s="4">
        <v>1165.0</v>
      </c>
      <c r="CY55" s="4" t="s">
        <v>74</v>
      </c>
      <c r="CZ55" s="4">
        <v>1165.0</v>
      </c>
      <c r="DA55" s="4">
        <v>940.0</v>
      </c>
      <c r="DB55" s="4">
        <v>725.0</v>
      </c>
      <c r="DC55" s="4">
        <v>940.0</v>
      </c>
      <c r="DD55" s="4">
        <v>1165.0</v>
      </c>
      <c r="DE55" s="4">
        <v>580.0</v>
      </c>
      <c r="DF55" s="4">
        <v>1165.0</v>
      </c>
      <c r="DG55" s="4">
        <v>580.0</v>
      </c>
      <c r="DH55" s="4">
        <v>940.0</v>
      </c>
      <c r="DI55" s="4">
        <v>580.0</v>
      </c>
      <c r="DJ55" s="4">
        <v>725.0</v>
      </c>
      <c r="DK55" s="4">
        <v>725.0</v>
      </c>
      <c r="DL55" s="4">
        <v>1165.0</v>
      </c>
      <c r="DM55" s="4">
        <v>940.0</v>
      </c>
      <c r="DN55" s="4">
        <v>1165.0</v>
      </c>
      <c r="DO55" s="4">
        <v>725.0</v>
      </c>
      <c r="DP55" s="4">
        <v>725.0</v>
      </c>
      <c r="DQ55" s="4">
        <v>940.0</v>
      </c>
      <c r="DR55" s="4">
        <v>1165.0</v>
      </c>
      <c r="DS55" s="4">
        <v>940.0</v>
      </c>
      <c r="DT55" s="4">
        <v>940.0</v>
      </c>
      <c r="DU55" s="4">
        <v>580.0</v>
      </c>
      <c r="DV55" s="4">
        <v>940.0</v>
      </c>
      <c r="DW55" s="4">
        <v>725.0</v>
      </c>
    </row>
    <row r="56" hidden="1">
      <c r="A56" s="4" t="s">
        <v>8</v>
      </c>
      <c r="B56" s="4" t="s">
        <v>63</v>
      </c>
      <c r="C56" s="4">
        <v>345.0</v>
      </c>
      <c r="D56" s="4">
        <v>690.0</v>
      </c>
      <c r="E56" s="4">
        <v>500.0</v>
      </c>
      <c r="F56" s="4">
        <v>690.0</v>
      </c>
      <c r="G56" s="4">
        <v>500.0</v>
      </c>
      <c r="H56" s="4">
        <v>345.0</v>
      </c>
      <c r="I56" s="4">
        <v>690.0</v>
      </c>
      <c r="J56" s="4">
        <v>500.0</v>
      </c>
      <c r="K56" s="4">
        <v>345.0</v>
      </c>
      <c r="L56" s="4">
        <v>345.0</v>
      </c>
      <c r="M56" s="4">
        <v>345.0</v>
      </c>
      <c r="N56" s="4">
        <v>500.0</v>
      </c>
      <c r="O56" s="4">
        <v>500.0</v>
      </c>
      <c r="P56" s="4">
        <v>850.0</v>
      </c>
      <c r="Q56" s="4">
        <v>500.0</v>
      </c>
      <c r="R56" s="4">
        <v>345.0</v>
      </c>
      <c r="S56" s="4">
        <v>345.0</v>
      </c>
      <c r="T56" s="4">
        <v>500.0</v>
      </c>
      <c r="U56" s="4">
        <v>690.0</v>
      </c>
      <c r="V56" s="4">
        <v>345.0</v>
      </c>
      <c r="W56" s="4">
        <v>850.0</v>
      </c>
      <c r="X56" s="4">
        <v>500.0</v>
      </c>
      <c r="Y56" s="4">
        <v>850.0</v>
      </c>
      <c r="Z56" s="4">
        <v>690.0</v>
      </c>
      <c r="AA56" s="4">
        <v>500.0</v>
      </c>
      <c r="AB56" s="4">
        <v>690.0</v>
      </c>
      <c r="AC56" s="4">
        <v>850.0</v>
      </c>
      <c r="AD56" s="4">
        <v>500.0</v>
      </c>
      <c r="AE56" s="4">
        <v>500.0</v>
      </c>
      <c r="AF56" s="4">
        <v>500.0</v>
      </c>
      <c r="AG56" s="4">
        <v>500.0</v>
      </c>
      <c r="AH56" s="4">
        <v>690.0</v>
      </c>
      <c r="AI56" s="4">
        <v>345.0</v>
      </c>
      <c r="AJ56" s="4">
        <v>500.0</v>
      </c>
      <c r="AK56" s="4">
        <v>345.0</v>
      </c>
      <c r="AL56" s="4">
        <v>690.0</v>
      </c>
      <c r="AM56" s="4">
        <v>500.0</v>
      </c>
      <c r="AN56" s="4">
        <v>500.0</v>
      </c>
      <c r="AO56" s="4">
        <v>690.0</v>
      </c>
      <c r="AP56" s="4">
        <v>690.0</v>
      </c>
      <c r="AQ56" s="4">
        <v>500.0</v>
      </c>
      <c r="AR56" s="4">
        <v>690.0</v>
      </c>
      <c r="AS56" s="4">
        <v>500.0</v>
      </c>
      <c r="AT56" s="4">
        <v>345.0</v>
      </c>
      <c r="AU56" s="4">
        <v>500.0</v>
      </c>
      <c r="AV56" s="4">
        <v>500.0</v>
      </c>
      <c r="AW56" s="4">
        <v>345.0</v>
      </c>
      <c r="AX56" s="4">
        <v>345.0</v>
      </c>
      <c r="AY56" s="4">
        <v>345.0</v>
      </c>
      <c r="AZ56" s="4">
        <v>690.0</v>
      </c>
      <c r="BA56" s="4">
        <v>500.0</v>
      </c>
      <c r="BB56" s="4">
        <v>500.0</v>
      </c>
      <c r="BC56" s="4">
        <v>500.0</v>
      </c>
      <c r="BD56" s="4">
        <v>500.0</v>
      </c>
      <c r="BE56" s="4">
        <v>690.0</v>
      </c>
      <c r="BF56" s="4">
        <v>500.0</v>
      </c>
      <c r="BG56" s="4">
        <v>500.0</v>
      </c>
      <c r="BH56" s="4">
        <v>345.0</v>
      </c>
      <c r="BI56" s="4">
        <v>690.0</v>
      </c>
      <c r="BJ56" s="4">
        <v>500.0</v>
      </c>
      <c r="BK56" s="4">
        <v>690.0</v>
      </c>
      <c r="BL56" s="4">
        <v>500.0</v>
      </c>
      <c r="BM56" s="4">
        <v>850.0</v>
      </c>
      <c r="BN56" s="4">
        <v>690.0</v>
      </c>
      <c r="BO56" s="4">
        <v>500.0</v>
      </c>
      <c r="BP56" s="4">
        <v>500.0</v>
      </c>
      <c r="BQ56" s="4">
        <v>500.0</v>
      </c>
      <c r="BR56" s="4">
        <v>690.0</v>
      </c>
      <c r="BS56" s="4">
        <v>500.0</v>
      </c>
      <c r="BT56" s="4">
        <v>690.0</v>
      </c>
      <c r="BU56" s="4">
        <v>500.0</v>
      </c>
      <c r="BV56" s="4">
        <v>690.0</v>
      </c>
      <c r="BW56" s="4">
        <v>345.0</v>
      </c>
      <c r="BX56" s="4">
        <v>850.0</v>
      </c>
      <c r="BY56" s="4">
        <v>345.0</v>
      </c>
      <c r="BZ56" s="4">
        <v>500.0</v>
      </c>
      <c r="CA56" s="4">
        <v>690.0</v>
      </c>
      <c r="CB56" s="4">
        <v>345.0</v>
      </c>
      <c r="CC56" s="4">
        <v>345.0</v>
      </c>
      <c r="CD56" s="4">
        <v>850.0</v>
      </c>
      <c r="CE56" s="4">
        <v>500.0</v>
      </c>
      <c r="CF56" s="4">
        <v>500.0</v>
      </c>
      <c r="CG56" s="4">
        <v>345.0</v>
      </c>
      <c r="CH56" s="4">
        <v>690.0</v>
      </c>
      <c r="CI56" s="4">
        <v>690.0</v>
      </c>
      <c r="CJ56" s="4">
        <v>500.0</v>
      </c>
      <c r="CK56" s="4">
        <v>500.0</v>
      </c>
      <c r="CL56" s="4">
        <v>690.0</v>
      </c>
      <c r="CM56" s="4">
        <v>850.0</v>
      </c>
      <c r="CN56" s="4">
        <v>500.0</v>
      </c>
      <c r="CO56" s="4">
        <v>850.0</v>
      </c>
      <c r="CP56" s="4">
        <v>500.0</v>
      </c>
      <c r="CQ56" s="4">
        <v>690.0</v>
      </c>
      <c r="CR56" s="4">
        <v>690.0</v>
      </c>
      <c r="CS56" s="4">
        <v>690.0</v>
      </c>
      <c r="CT56" s="4">
        <v>690.0</v>
      </c>
      <c r="CU56" s="4">
        <v>500.0</v>
      </c>
      <c r="CV56" s="4">
        <v>500.0</v>
      </c>
      <c r="CW56" s="4">
        <v>690.0</v>
      </c>
      <c r="CX56" s="4">
        <v>690.0</v>
      </c>
      <c r="CY56" s="4">
        <v>500.0</v>
      </c>
      <c r="CZ56" s="4">
        <v>500.0</v>
      </c>
      <c r="DA56" s="4">
        <v>500.0</v>
      </c>
      <c r="DB56" s="4">
        <v>345.0</v>
      </c>
      <c r="DC56" s="4">
        <v>690.0</v>
      </c>
      <c r="DD56" s="4">
        <v>690.0</v>
      </c>
      <c r="DE56" s="4">
        <v>500.0</v>
      </c>
      <c r="DF56" s="4">
        <v>690.0</v>
      </c>
      <c r="DG56" s="4">
        <v>345.0</v>
      </c>
      <c r="DH56" s="4">
        <v>690.0</v>
      </c>
      <c r="DI56" s="4">
        <v>690.0</v>
      </c>
      <c r="DJ56" s="4">
        <v>345.0</v>
      </c>
      <c r="DK56" s="4">
        <v>500.0</v>
      </c>
      <c r="DL56" s="4">
        <v>690.0</v>
      </c>
      <c r="DM56" s="4">
        <v>850.0</v>
      </c>
      <c r="DN56" s="4">
        <v>690.0</v>
      </c>
      <c r="DO56" s="4">
        <v>345.0</v>
      </c>
      <c r="DP56" s="4">
        <v>690.0</v>
      </c>
      <c r="DQ56" s="4">
        <v>345.0</v>
      </c>
      <c r="DR56" s="4">
        <v>690.0</v>
      </c>
      <c r="DS56" s="4">
        <v>500.0</v>
      </c>
      <c r="DT56" s="4">
        <v>500.0</v>
      </c>
      <c r="DU56" s="4">
        <v>690.0</v>
      </c>
      <c r="DV56" s="4">
        <v>500.0</v>
      </c>
      <c r="DW56" s="4">
        <v>345.0</v>
      </c>
    </row>
    <row r="57" hidden="1">
      <c r="A57" s="3" t="s">
        <v>14</v>
      </c>
      <c r="B57" s="5" t="s">
        <v>64</v>
      </c>
      <c r="C57" s="5" t="s">
        <v>84</v>
      </c>
      <c r="D57" s="5" t="s">
        <v>96</v>
      </c>
      <c r="E57" s="5" t="s">
        <v>72</v>
      </c>
      <c r="F57" s="5" t="s">
        <v>74</v>
      </c>
      <c r="G57" s="5" t="s">
        <v>129</v>
      </c>
      <c r="H57" s="5" t="s">
        <v>141</v>
      </c>
      <c r="I57" s="5" t="s">
        <v>153</v>
      </c>
      <c r="J57" s="5" t="s">
        <v>72</v>
      </c>
      <c r="K57" s="5" t="s">
        <v>72</v>
      </c>
      <c r="L57" s="5" t="s">
        <v>184</v>
      </c>
      <c r="M57" s="5" t="s">
        <v>153</v>
      </c>
      <c r="N57" s="5" t="s">
        <v>205</v>
      </c>
      <c r="O57" s="5" t="s">
        <v>217</v>
      </c>
      <c r="P57" s="5" t="s">
        <v>227</v>
      </c>
      <c r="Q57" s="5" t="s">
        <v>238</v>
      </c>
      <c r="R57" s="5" t="s">
        <v>238</v>
      </c>
      <c r="S57" s="5" t="s">
        <v>74</v>
      </c>
      <c r="T57" s="5" t="s">
        <v>238</v>
      </c>
      <c r="U57" s="5" t="s">
        <v>280</v>
      </c>
      <c r="V57" s="5" t="s">
        <v>96</v>
      </c>
      <c r="W57" s="5" t="s">
        <v>153</v>
      </c>
      <c r="X57" s="5" t="s">
        <v>313</v>
      </c>
      <c r="Y57" s="5" t="s">
        <v>323</v>
      </c>
      <c r="Z57" s="5" t="s">
        <v>335</v>
      </c>
      <c r="AA57" s="5" t="s">
        <v>72</v>
      </c>
      <c r="AB57" s="5" t="s">
        <v>355</v>
      </c>
      <c r="AC57" s="5" t="s">
        <v>238</v>
      </c>
      <c r="AD57" s="5" t="s">
        <v>374</v>
      </c>
      <c r="AE57" s="5" t="s">
        <v>74</v>
      </c>
      <c r="AF57" s="5" t="s">
        <v>74</v>
      </c>
      <c r="AG57" s="5" t="s">
        <v>405</v>
      </c>
      <c r="AH57" s="5" t="s">
        <v>414</v>
      </c>
      <c r="AI57" s="5" t="s">
        <v>153</v>
      </c>
      <c r="AJ57" s="5" t="s">
        <v>74</v>
      </c>
      <c r="AK57" s="5" t="s">
        <v>129</v>
      </c>
      <c r="AL57" s="5" t="s">
        <v>374</v>
      </c>
      <c r="AM57" s="5" t="s">
        <v>129</v>
      </c>
      <c r="AN57" s="5" t="s">
        <v>280</v>
      </c>
      <c r="AO57" s="5" t="s">
        <v>374</v>
      </c>
      <c r="AP57" s="5" t="s">
        <v>238</v>
      </c>
      <c r="AQ57" s="5" t="s">
        <v>501</v>
      </c>
      <c r="AR57" s="5" t="s">
        <v>74</v>
      </c>
      <c r="AS57" s="5" t="s">
        <v>74</v>
      </c>
      <c r="AT57" s="5" t="s">
        <v>532</v>
      </c>
      <c r="AU57" s="5" t="s">
        <v>543</v>
      </c>
      <c r="AV57" s="5" t="s">
        <v>72</v>
      </c>
      <c r="AW57" s="5" t="s">
        <v>153</v>
      </c>
      <c r="AX57" s="5" t="s">
        <v>573</v>
      </c>
      <c r="AY57" s="5" t="s">
        <v>501</v>
      </c>
      <c r="AZ57" s="5" t="s">
        <v>72</v>
      </c>
      <c r="BA57" s="5" t="s">
        <v>74</v>
      </c>
      <c r="BB57" s="5" t="s">
        <v>238</v>
      </c>
      <c r="BC57" s="5" t="s">
        <v>374</v>
      </c>
      <c r="BD57" s="5" t="s">
        <v>74</v>
      </c>
      <c r="BE57" s="5" t="s">
        <v>238</v>
      </c>
      <c r="BF57" s="5" t="s">
        <v>129</v>
      </c>
      <c r="BG57" s="5" t="s">
        <v>238</v>
      </c>
      <c r="BH57" s="5" t="s">
        <v>129</v>
      </c>
      <c r="BI57" s="5" t="s">
        <v>675</v>
      </c>
      <c r="BJ57" s="5" t="s">
        <v>675</v>
      </c>
      <c r="BK57" s="5" t="s">
        <v>696</v>
      </c>
      <c r="BL57" s="5" t="s">
        <v>74</v>
      </c>
      <c r="BM57" s="5" t="s">
        <v>355</v>
      </c>
      <c r="BN57" s="5" t="s">
        <v>725</v>
      </c>
      <c r="BO57" s="5" t="s">
        <v>543</v>
      </c>
      <c r="BP57" s="5" t="s">
        <v>72</v>
      </c>
      <c r="BQ57" s="5" t="s">
        <v>313</v>
      </c>
      <c r="BR57" s="5" t="s">
        <v>760</v>
      </c>
      <c r="BS57" s="5" t="s">
        <v>153</v>
      </c>
      <c r="BT57" s="5" t="s">
        <v>72</v>
      </c>
      <c r="BU57" s="5" t="s">
        <v>790</v>
      </c>
      <c r="BV57" s="5" t="s">
        <v>129</v>
      </c>
      <c r="BW57" s="5" t="s">
        <v>74</v>
      </c>
      <c r="BX57" s="5" t="s">
        <v>818</v>
      </c>
      <c r="BY57" s="5" t="s">
        <v>74</v>
      </c>
      <c r="BZ57" s="5" t="s">
        <v>831</v>
      </c>
      <c r="CA57" s="5" t="s">
        <v>842</v>
      </c>
      <c r="CB57" s="5" t="s">
        <v>96</v>
      </c>
      <c r="CC57" s="5" t="s">
        <v>860</v>
      </c>
      <c r="CD57" s="5" t="s">
        <v>869</v>
      </c>
      <c r="CE57" s="5" t="s">
        <v>74</v>
      </c>
      <c r="CF57" s="5" t="s">
        <v>886</v>
      </c>
      <c r="CG57" s="5" t="s">
        <v>501</v>
      </c>
      <c r="CH57" s="5" t="s">
        <v>907</v>
      </c>
      <c r="CI57" s="5" t="s">
        <v>919</v>
      </c>
      <c r="CJ57" s="5" t="s">
        <v>927</v>
      </c>
      <c r="CK57" s="5" t="s">
        <v>938</v>
      </c>
      <c r="CL57" s="5" t="s">
        <v>184</v>
      </c>
      <c r="CM57" s="5" t="s">
        <v>74</v>
      </c>
      <c r="CN57" s="5" t="s">
        <v>72</v>
      </c>
      <c r="CO57" s="5" t="s">
        <v>976</v>
      </c>
      <c r="CP57" s="5" t="s">
        <v>983</v>
      </c>
      <c r="CQ57" s="5" t="s">
        <v>994</v>
      </c>
      <c r="CR57" s="5" t="s">
        <v>74</v>
      </c>
      <c r="CS57" s="5" t="s">
        <v>1014</v>
      </c>
      <c r="CT57" s="5" t="s">
        <v>501</v>
      </c>
      <c r="CU57" s="5" t="s">
        <v>153</v>
      </c>
      <c r="CV57" s="5" t="s">
        <v>205</v>
      </c>
      <c r="CW57" s="5" t="s">
        <v>313</v>
      </c>
      <c r="CX57" s="5" t="s">
        <v>129</v>
      </c>
      <c r="CY57" s="5" t="s">
        <v>1068</v>
      </c>
      <c r="CZ57" s="5" t="s">
        <v>74</v>
      </c>
      <c r="DA57" s="5" t="s">
        <v>74</v>
      </c>
      <c r="DB57" s="5" t="s">
        <v>1095</v>
      </c>
      <c r="DC57" s="5" t="s">
        <v>1105</v>
      </c>
      <c r="DD57" s="5" t="s">
        <v>543</v>
      </c>
      <c r="DE57" s="5" t="s">
        <v>72</v>
      </c>
      <c r="DF57" s="5" t="s">
        <v>1137</v>
      </c>
      <c r="DG57" s="5" t="s">
        <v>355</v>
      </c>
      <c r="DH57" s="5" t="s">
        <v>72</v>
      </c>
      <c r="DI57" s="5" t="s">
        <v>543</v>
      </c>
      <c r="DJ57" s="5" t="s">
        <v>74</v>
      </c>
      <c r="DK57" s="5" t="s">
        <v>74</v>
      </c>
      <c r="DL57" s="5" t="s">
        <v>72</v>
      </c>
      <c r="DM57" s="5" t="s">
        <v>1195</v>
      </c>
      <c r="DN57" s="5" t="s">
        <v>238</v>
      </c>
      <c r="DO57" s="5" t="s">
        <v>72</v>
      </c>
      <c r="DP57" s="5" t="s">
        <v>1227</v>
      </c>
      <c r="DQ57" s="5" t="s">
        <v>72</v>
      </c>
      <c r="DR57" s="5" t="s">
        <v>153</v>
      </c>
      <c r="DS57" s="5" t="s">
        <v>129</v>
      </c>
      <c r="DT57" s="5" t="s">
        <v>96</v>
      </c>
      <c r="DU57" s="5" t="s">
        <v>72</v>
      </c>
      <c r="DV57" s="5" t="s">
        <v>74</v>
      </c>
      <c r="DW57" s="5" t="s">
        <v>74</v>
      </c>
    </row>
    <row r="58" hidden="1">
      <c r="A58" s="4" t="s">
        <v>10</v>
      </c>
      <c r="B58" s="4" t="s">
        <v>65</v>
      </c>
      <c r="C58" s="4">
        <v>5.0</v>
      </c>
      <c r="D58" s="4">
        <v>4.0</v>
      </c>
      <c r="E58" s="4">
        <v>5.0</v>
      </c>
      <c r="F58" s="4">
        <v>3.0</v>
      </c>
      <c r="G58" s="4">
        <v>4.0</v>
      </c>
      <c r="H58" s="4">
        <v>1.0</v>
      </c>
      <c r="I58" s="4">
        <v>4.0</v>
      </c>
      <c r="J58" s="4">
        <v>4.0</v>
      </c>
      <c r="K58" s="4">
        <v>3.0</v>
      </c>
      <c r="L58" s="4">
        <v>5.0</v>
      </c>
      <c r="M58" s="4">
        <v>5.0</v>
      </c>
      <c r="N58" s="4">
        <v>5.0</v>
      </c>
      <c r="O58" s="4">
        <v>3.0</v>
      </c>
      <c r="P58" s="4">
        <v>5.0</v>
      </c>
      <c r="Q58" s="4">
        <v>5.0</v>
      </c>
      <c r="R58" s="4">
        <v>1.0</v>
      </c>
      <c r="S58" s="4">
        <v>5.0</v>
      </c>
      <c r="T58" s="4">
        <v>4.0</v>
      </c>
      <c r="U58" s="4">
        <v>5.0</v>
      </c>
      <c r="V58" s="4">
        <v>2.0</v>
      </c>
      <c r="W58" s="4">
        <v>3.0</v>
      </c>
      <c r="X58" s="4">
        <v>2.0</v>
      </c>
      <c r="Y58" s="4">
        <v>3.0</v>
      </c>
      <c r="Z58" s="4">
        <v>4.0</v>
      </c>
      <c r="AA58" s="4">
        <v>4.0</v>
      </c>
      <c r="AB58" s="4">
        <v>3.0</v>
      </c>
      <c r="AC58" s="4">
        <v>3.0</v>
      </c>
      <c r="AD58" s="4">
        <v>5.0</v>
      </c>
      <c r="AE58" s="4">
        <v>2.0</v>
      </c>
      <c r="AF58" s="4">
        <v>4.0</v>
      </c>
      <c r="AG58" s="4">
        <v>5.0</v>
      </c>
      <c r="AH58" s="4">
        <v>5.0</v>
      </c>
      <c r="AI58" s="4">
        <v>5.0</v>
      </c>
      <c r="AJ58" s="4">
        <v>3.0</v>
      </c>
      <c r="AK58" s="4">
        <v>4.0</v>
      </c>
      <c r="AL58" s="4">
        <v>5.0</v>
      </c>
      <c r="AM58" s="4">
        <v>5.0</v>
      </c>
      <c r="AN58" s="4">
        <v>4.0</v>
      </c>
      <c r="AO58" s="4">
        <v>3.0</v>
      </c>
      <c r="AP58" s="4">
        <v>3.0</v>
      </c>
      <c r="AQ58" s="4">
        <v>4.0</v>
      </c>
      <c r="AR58" s="4">
        <v>5.0</v>
      </c>
      <c r="AS58" s="4">
        <v>4.0</v>
      </c>
      <c r="AT58" s="4">
        <v>4.0</v>
      </c>
      <c r="AU58" s="4">
        <v>5.0</v>
      </c>
      <c r="AV58" s="4">
        <v>5.0</v>
      </c>
      <c r="AW58" s="4">
        <v>4.0</v>
      </c>
      <c r="AX58" s="4">
        <v>5.0</v>
      </c>
      <c r="AY58" s="4">
        <v>5.0</v>
      </c>
      <c r="AZ58" s="4">
        <v>3.0</v>
      </c>
      <c r="BA58" s="4">
        <v>5.0</v>
      </c>
      <c r="BB58" s="4">
        <v>4.0</v>
      </c>
      <c r="BC58" s="4">
        <v>5.0</v>
      </c>
      <c r="BD58" s="4">
        <v>4.0</v>
      </c>
      <c r="BE58" s="4">
        <v>5.0</v>
      </c>
      <c r="BF58" s="4">
        <v>4.0</v>
      </c>
      <c r="BG58" s="4">
        <v>5.0</v>
      </c>
      <c r="BH58" s="4">
        <v>4.0</v>
      </c>
      <c r="BI58" s="4">
        <v>5.0</v>
      </c>
      <c r="BJ58" s="4">
        <v>4.0</v>
      </c>
      <c r="BK58" s="4">
        <v>5.0</v>
      </c>
      <c r="BL58" s="4">
        <v>3.0</v>
      </c>
      <c r="BM58" s="4">
        <v>4.0</v>
      </c>
      <c r="BN58" s="4">
        <v>5.0</v>
      </c>
      <c r="BO58" s="4">
        <v>5.0</v>
      </c>
      <c r="BP58" s="4">
        <v>3.0</v>
      </c>
      <c r="BQ58" s="4">
        <v>5.0</v>
      </c>
      <c r="BR58" s="4">
        <v>5.0</v>
      </c>
      <c r="BS58" s="4">
        <v>5.0</v>
      </c>
      <c r="BT58" s="4">
        <v>5.0</v>
      </c>
      <c r="BU58" s="4">
        <v>5.0</v>
      </c>
      <c r="BV58" s="4">
        <v>5.0</v>
      </c>
      <c r="BW58" s="4">
        <v>5.0</v>
      </c>
      <c r="BX58" s="4">
        <v>4.0</v>
      </c>
      <c r="BY58" s="4">
        <v>4.0</v>
      </c>
      <c r="BZ58" s="4">
        <v>4.0</v>
      </c>
      <c r="CA58" s="4">
        <v>2.0</v>
      </c>
      <c r="CB58" s="4">
        <v>2.0</v>
      </c>
      <c r="CC58" s="4">
        <v>4.0</v>
      </c>
      <c r="CD58" s="4">
        <v>4.0</v>
      </c>
      <c r="CE58" s="4">
        <v>2.0</v>
      </c>
      <c r="CF58" s="4">
        <v>2.0</v>
      </c>
      <c r="CG58" s="4">
        <v>3.0</v>
      </c>
      <c r="CH58" s="4">
        <v>4.0</v>
      </c>
      <c r="CI58" s="4">
        <v>5.0</v>
      </c>
      <c r="CJ58" s="4">
        <v>4.0</v>
      </c>
      <c r="CK58" s="4">
        <v>4.0</v>
      </c>
      <c r="CL58" s="4">
        <v>4.0</v>
      </c>
      <c r="CM58" s="4">
        <v>4.0</v>
      </c>
      <c r="CN58" s="4">
        <v>5.0</v>
      </c>
      <c r="CO58" s="4">
        <v>4.0</v>
      </c>
      <c r="CP58" s="4">
        <v>1.0</v>
      </c>
      <c r="CQ58" s="4">
        <v>4.0</v>
      </c>
      <c r="CR58" s="4">
        <v>5.0</v>
      </c>
      <c r="CS58" s="4">
        <v>5.0</v>
      </c>
      <c r="CT58" s="4">
        <v>4.0</v>
      </c>
      <c r="CU58" s="4">
        <v>2.0</v>
      </c>
      <c r="CV58" s="4">
        <v>5.0</v>
      </c>
      <c r="CW58" s="4">
        <v>4.0</v>
      </c>
      <c r="CX58" s="4">
        <v>5.0</v>
      </c>
      <c r="CY58" s="4">
        <v>5.0</v>
      </c>
      <c r="CZ58" s="4">
        <v>5.0</v>
      </c>
      <c r="DA58" s="4">
        <v>5.0</v>
      </c>
      <c r="DB58" s="4">
        <v>5.0</v>
      </c>
      <c r="DC58" s="4">
        <v>5.0</v>
      </c>
      <c r="DD58" s="4">
        <v>2.0</v>
      </c>
      <c r="DE58" s="4">
        <v>5.0</v>
      </c>
      <c r="DF58" s="4">
        <v>4.0</v>
      </c>
      <c r="DG58" s="4">
        <v>5.0</v>
      </c>
      <c r="DH58" s="4">
        <v>3.0</v>
      </c>
      <c r="DI58" s="4">
        <v>3.0</v>
      </c>
      <c r="DJ58" s="4">
        <v>3.0</v>
      </c>
      <c r="DK58" s="4">
        <v>3.0</v>
      </c>
      <c r="DL58" s="4">
        <v>2.0</v>
      </c>
      <c r="DM58" s="4">
        <v>3.0</v>
      </c>
      <c r="DN58" s="4">
        <v>2.0</v>
      </c>
      <c r="DO58" s="4">
        <v>5.0</v>
      </c>
      <c r="DP58" s="4">
        <v>3.0</v>
      </c>
      <c r="DQ58" s="4">
        <v>5.0</v>
      </c>
      <c r="DR58" s="4">
        <v>5.0</v>
      </c>
      <c r="DS58" s="4">
        <v>5.0</v>
      </c>
      <c r="DT58" s="4">
        <v>5.0</v>
      </c>
      <c r="DU58" s="4">
        <v>4.0</v>
      </c>
      <c r="DV58" s="4">
        <v>3.0</v>
      </c>
      <c r="DW58" s="4">
        <v>4.0</v>
      </c>
    </row>
    <row r="59" hidden="1">
      <c r="A59" s="4" t="s">
        <v>30</v>
      </c>
      <c r="B59" s="4" t="s">
        <v>66</v>
      </c>
      <c r="C59" s="4">
        <v>1.0</v>
      </c>
      <c r="D59" s="4">
        <v>2.0</v>
      </c>
      <c r="E59" s="4">
        <v>1.0</v>
      </c>
      <c r="F59" s="4">
        <v>1.0</v>
      </c>
      <c r="G59" s="4">
        <v>2.0</v>
      </c>
      <c r="H59" s="4">
        <v>2.0</v>
      </c>
      <c r="I59" s="4">
        <v>1.0</v>
      </c>
      <c r="J59" s="4">
        <v>2.0</v>
      </c>
      <c r="K59" s="4">
        <v>2.0</v>
      </c>
      <c r="L59" s="4">
        <v>1.0</v>
      </c>
      <c r="M59" s="4">
        <v>2.0</v>
      </c>
      <c r="N59" s="4">
        <v>1.0</v>
      </c>
      <c r="O59" s="4">
        <v>2.0</v>
      </c>
      <c r="P59" s="4">
        <v>2.0</v>
      </c>
      <c r="Q59" s="4">
        <v>1.0</v>
      </c>
      <c r="R59" s="4">
        <v>2.0</v>
      </c>
      <c r="S59" s="4">
        <v>1.0</v>
      </c>
      <c r="T59" s="4">
        <v>2.0</v>
      </c>
      <c r="U59" s="4">
        <v>1.0</v>
      </c>
      <c r="V59" s="4">
        <v>2.0</v>
      </c>
      <c r="W59" s="4">
        <v>2.0</v>
      </c>
      <c r="X59" s="4">
        <v>2.0</v>
      </c>
      <c r="Y59" s="4">
        <v>1.0</v>
      </c>
      <c r="Z59" s="4">
        <v>1.0</v>
      </c>
      <c r="AA59" s="4">
        <v>2.0</v>
      </c>
      <c r="AB59" s="4">
        <v>2.0</v>
      </c>
      <c r="AC59" s="4">
        <v>2.0</v>
      </c>
      <c r="AD59" s="4">
        <v>1.0</v>
      </c>
      <c r="AE59" s="4">
        <v>1.0</v>
      </c>
      <c r="AF59" s="4">
        <v>1.0</v>
      </c>
      <c r="AG59" s="4">
        <v>1.0</v>
      </c>
      <c r="AH59" s="4">
        <v>1.0</v>
      </c>
      <c r="AI59" s="4">
        <v>1.0</v>
      </c>
      <c r="AJ59" s="4">
        <v>1.0</v>
      </c>
      <c r="AK59" s="4">
        <v>1.0</v>
      </c>
      <c r="AL59" s="4">
        <v>2.0</v>
      </c>
      <c r="AM59" s="4">
        <v>2.0</v>
      </c>
      <c r="AN59" s="4">
        <v>2.0</v>
      </c>
      <c r="AO59" s="4">
        <v>2.0</v>
      </c>
      <c r="AP59" s="4">
        <v>2.0</v>
      </c>
      <c r="AQ59" s="4">
        <v>2.0</v>
      </c>
      <c r="AR59" s="4">
        <v>1.0</v>
      </c>
      <c r="AS59" s="4">
        <v>2.0</v>
      </c>
      <c r="AT59" s="4">
        <v>1.0</v>
      </c>
      <c r="AU59" s="4">
        <v>1.0</v>
      </c>
      <c r="AV59" s="4">
        <v>2.0</v>
      </c>
      <c r="AW59" s="4">
        <v>2.0</v>
      </c>
      <c r="AX59" s="4">
        <v>2.0</v>
      </c>
      <c r="AY59" s="4">
        <v>1.0</v>
      </c>
      <c r="AZ59" s="4">
        <v>2.0</v>
      </c>
      <c r="BA59" s="4">
        <v>2.0</v>
      </c>
      <c r="BB59" s="4">
        <v>1.0</v>
      </c>
      <c r="BC59" s="4">
        <v>2.0</v>
      </c>
      <c r="BD59" s="4">
        <v>1.0</v>
      </c>
      <c r="BE59" s="4">
        <v>1.0</v>
      </c>
      <c r="BF59" s="4">
        <v>2.0</v>
      </c>
      <c r="BG59" s="4">
        <v>1.0</v>
      </c>
      <c r="BH59" s="4">
        <v>1.0</v>
      </c>
      <c r="BI59" s="4">
        <v>1.0</v>
      </c>
      <c r="BJ59" s="4">
        <v>2.0</v>
      </c>
      <c r="BK59" s="4">
        <v>1.0</v>
      </c>
      <c r="BL59" s="4">
        <v>1.0</v>
      </c>
      <c r="BM59" s="4">
        <v>1.0</v>
      </c>
      <c r="BN59" s="4">
        <v>2.0</v>
      </c>
      <c r="BO59" s="4">
        <v>1.0</v>
      </c>
      <c r="BP59" s="4">
        <v>2.0</v>
      </c>
      <c r="BQ59" s="4">
        <v>1.0</v>
      </c>
      <c r="BR59" s="4">
        <v>2.0</v>
      </c>
      <c r="BS59" s="4">
        <v>2.0</v>
      </c>
      <c r="BT59" s="4">
        <v>1.0</v>
      </c>
      <c r="BU59" s="4">
        <v>1.0</v>
      </c>
      <c r="BV59" s="4">
        <v>1.0</v>
      </c>
      <c r="BW59" s="4">
        <v>1.0</v>
      </c>
      <c r="BX59" s="4">
        <v>1.0</v>
      </c>
      <c r="BY59" s="4">
        <v>2.0</v>
      </c>
      <c r="BZ59" s="4">
        <v>1.0</v>
      </c>
      <c r="CA59" s="4">
        <v>2.0</v>
      </c>
      <c r="CB59" s="4">
        <v>2.0</v>
      </c>
      <c r="CC59" s="4">
        <v>1.0</v>
      </c>
      <c r="CD59" s="4">
        <v>2.0</v>
      </c>
      <c r="CE59" s="4">
        <v>1.0</v>
      </c>
      <c r="CF59" s="4">
        <v>2.0</v>
      </c>
      <c r="CG59" s="4">
        <v>2.0</v>
      </c>
      <c r="CH59" s="4">
        <v>2.0</v>
      </c>
      <c r="CI59" s="4">
        <v>1.0</v>
      </c>
      <c r="CJ59" s="4">
        <v>1.0</v>
      </c>
      <c r="CK59" s="4">
        <v>1.0</v>
      </c>
      <c r="CL59" s="4">
        <v>1.0</v>
      </c>
      <c r="CM59" s="4">
        <v>1.0</v>
      </c>
      <c r="CN59" s="4">
        <v>1.0</v>
      </c>
      <c r="CO59" s="4">
        <v>1.0</v>
      </c>
      <c r="CP59" s="4">
        <v>2.0</v>
      </c>
      <c r="CQ59" s="4">
        <v>2.0</v>
      </c>
      <c r="CR59" s="4">
        <v>2.0</v>
      </c>
      <c r="CS59" s="4">
        <v>1.0</v>
      </c>
      <c r="CT59" s="4">
        <v>2.0</v>
      </c>
      <c r="CU59" s="4">
        <v>1.0</v>
      </c>
      <c r="CV59" s="4">
        <v>2.0</v>
      </c>
      <c r="CW59" s="4">
        <v>1.0</v>
      </c>
      <c r="CX59" s="4">
        <v>1.0</v>
      </c>
      <c r="CY59" s="4">
        <v>2.0</v>
      </c>
      <c r="CZ59" s="4">
        <v>2.0</v>
      </c>
      <c r="DA59" s="4">
        <v>1.0</v>
      </c>
      <c r="DB59" s="4">
        <v>1.0</v>
      </c>
      <c r="DC59" s="4">
        <v>1.0</v>
      </c>
      <c r="DD59" s="4">
        <v>2.0</v>
      </c>
      <c r="DE59" s="4">
        <v>2.0</v>
      </c>
      <c r="DF59" s="4">
        <v>2.0</v>
      </c>
      <c r="DG59" s="4">
        <v>2.0</v>
      </c>
      <c r="DH59" s="4">
        <v>1.0</v>
      </c>
      <c r="DI59" s="4">
        <v>2.0</v>
      </c>
      <c r="DJ59" s="4">
        <v>2.0</v>
      </c>
      <c r="DK59" s="4">
        <v>2.0</v>
      </c>
      <c r="DL59" s="4">
        <v>2.0</v>
      </c>
      <c r="DM59" s="4">
        <v>2.0</v>
      </c>
      <c r="DN59" s="4">
        <v>2.0</v>
      </c>
      <c r="DO59" s="4">
        <v>1.0</v>
      </c>
      <c r="DP59" s="4">
        <v>1.0</v>
      </c>
      <c r="DQ59" s="4">
        <v>2.0</v>
      </c>
      <c r="DR59" s="4">
        <v>2.0</v>
      </c>
      <c r="DS59" s="4">
        <v>1.0</v>
      </c>
      <c r="DT59" s="4">
        <v>2.0</v>
      </c>
      <c r="DU59" s="4">
        <v>2.0</v>
      </c>
      <c r="DV59" s="4">
        <v>1.0</v>
      </c>
      <c r="DW59" s="4">
        <v>2.0</v>
      </c>
    </row>
    <row r="60" hidden="1">
      <c r="A60" s="4" t="s">
        <v>8</v>
      </c>
      <c r="B60" s="4" t="s">
        <v>67</v>
      </c>
      <c r="C60" s="4">
        <v>1315.0</v>
      </c>
      <c r="D60" s="4">
        <v>900.0</v>
      </c>
      <c r="E60" s="4">
        <v>900.0</v>
      </c>
      <c r="F60" s="4">
        <v>1315.0</v>
      </c>
      <c r="G60" s="4">
        <v>760.0</v>
      </c>
      <c r="H60" s="4">
        <v>1315.0</v>
      </c>
      <c r="I60" s="4">
        <v>1315.0</v>
      </c>
      <c r="J60" s="4">
        <v>1315.0</v>
      </c>
      <c r="K60" s="4">
        <v>760.0</v>
      </c>
      <c r="L60" s="4">
        <v>900.0</v>
      </c>
      <c r="M60" s="4">
        <v>900.0</v>
      </c>
      <c r="N60" s="4">
        <v>900.0</v>
      </c>
      <c r="O60" s="4">
        <v>575.0</v>
      </c>
      <c r="P60" s="4">
        <v>1315.0</v>
      </c>
      <c r="Q60" s="4">
        <v>900.0</v>
      </c>
      <c r="R60" s="4">
        <v>1315.0</v>
      </c>
      <c r="S60" s="4">
        <v>760.0</v>
      </c>
      <c r="T60" s="4">
        <v>900.0</v>
      </c>
      <c r="U60" s="4">
        <v>1315.0</v>
      </c>
      <c r="V60" s="4">
        <v>900.0</v>
      </c>
      <c r="W60" s="4">
        <v>1315.0</v>
      </c>
      <c r="X60" s="4">
        <v>900.0</v>
      </c>
      <c r="Y60" s="4">
        <v>1315.0</v>
      </c>
      <c r="Z60" s="4">
        <v>1315.0</v>
      </c>
      <c r="AA60" s="4">
        <v>1315.0</v>
      </c>
      <c r="AB60" s="4">
        <v>760.0</v>
      </c>
      <c r="AC60" s="4">
        <v>1315.0</v>
      </c>
      <c r="AD60" s="4">
        <v>1315.0</v>
      </c>
      <c r="AE60" s="4">
        <v>1315.0</v>
      </c>
      <c r="AF60" s="4">
        <v>760.0</v>
      </c>
      <c r="AG60" s="4">
        <v>1315.0</v>
      </c>
      <c r="AH60" s="4">
        <v>1315.0</v>
      </c>
      <c r="AI60" s="4">
        <v>760.0</v>
      </c>
      <c r="AJ60" s="4">
        <v>900.0</v>
      </c>
      <c r="AK60" s="4">
        <v>1315.0</v>
      </c>
      <c r="AL60" s="4">
        <v>760.0</v>
      </c>
      <c r="AM60" s="4">
        <v>900.0</v>
      </c>
      <c r="AN60" s="4">
        <v>1315.0</v>
      </c>
      <c r="AO60" s="4">
        <v>1315.0</v>
      </c>
      <c r="AP60" s="4">
        <v>1315.0</v>
      </c>
      <c r="AQ60" s="4">
        <v>760.0</v>
      </c>
      <c r="AR60" s="4">
        <v>1315.0</v>
      </c>
      <c r="AS60" s="4">
        <v>900.0</v>
      </c>
      <c r="AT60" s="4">
        <v>900.0</v>
      </c>
      <c r="AU60" s="4">
        <v>760.0</v>
      </c>
      <c r="AV60" s="4">
        <v>900.0</v>
      </c>
      <c r="AW60" s="4">
        <v>900.0</v>
      </c>
      <c r="AX60" s="4">
        <v>900.0</v>
      </c>
      <c r="AY60" s="4">
        <v>760.0</v>
      </c>
      <c r="AZ60" s="4">
        <v>900.0</v>
      </c>
      <c r="BA60" s="4">
        <v>760.0</v>
      </c>
      <c r="BB60" s="4">
        <v>1315.0</v>
      </c>
      <c r="BC60" s="4">
        <v>900.0</v>
      </c>
      <c r="BD60" s="4">
        <v>1315.0</v>
      </c>
      <c r="BE60" s="4">
        <v>900.0</v>
      </c>
      <c r="BF60" s="4">
        <v>900.0</v>
      </c>
      <c r="BG60" s="4">
        <v>1315.0</v>
      </c>
      <c r="BH60" s="4">
        <v>1315.0</v>
      </c>
      <c r="BI60" s="4">
        <v>1315.0</v>
      </c>
      <c r="BJ60" s="4">
        <v>1315.0</v>
      </c>
      <c r="BK60" s="4">
        <v>1315.0</v>
      </c>
      <c r="BL60" s="4">
        <v>1315.0</v>
      </c>
      <c r="BM60" s="4">
        <v>1315.0</v>
      </c>
      <c r="BN60" s="4">
        <v>1315.0</v>
      </c>
      <c r="BO60" s="4">
        <v>760.0</v>
      </c>
      <c r="BP60" s="4">
        <v>900.0</v>
      </c>
      <c r="BQ60" s="4">
        <v>900.0</v>
      </c>
      <c r="BR60" s="4">
        <v>1315.0</v>
      </c>
      <c r="BS60" s="4">
        <v>760.0</v>
      </c>
      <c r="BT60" s="4">
        <v>1315.0</v>
      </c>
      <c r="BU60" s="4">
        <v>1315.0</v>
      </c>
      <c r="BV60" s="4">
        <v>1315.0</v>
      </c>
      <c r="BW60" s="4">
        <v>1315.0</v>
      </c>
      <c r="BX60" s="4">
        <v>1315.0</v>
      </c>
      <c r="BY60" s="4">
        <v>760.0</v>
      </c>
      <c r="BZ60" s="4">
        <v>900.0</v>
      </c>
      <c r="CA60" s="4">
        <v>1315.0</v>
      </c>
      <c r="CB60" s="4">
        <v>900.0</v>
      </c>
      <c r="CC60" s="4">
        <v>1315.0</v>
      </c>
      <c r="CD60" s="4">
        <v>1315.0</v>
      </c>
      <c r="CE60" s="4">
        <v>900.0</v>
      </c>
      <c r="CF60" s="4">
        <v>900.0</v>
      </c>
      <c r="CG60" s="4">
        <v>575.0</v>
      </c>
      <c r="CH60" s="4">
        <v>1315.0</v>
      </c>
      <c r="CI60" s="4">
        <v>760.0</v>
      </c>
      <c r="CJ60" s="4">
        <v>760.0</v>
      </c>
      <c r="CK60" s="4">
        <v>900.0</v>
      </c>
      <c r="CL60" s="4">
        <v>1315.0</v>
      </c>
      <c r="CM60" s="4">
        <v>1315.0</v>
      </c>
      <c r="CN60" s="4">
        <v>900.0</v>
      </c>
      <c r="CO60" s="4">
        <v>1315.0</v>
      </c>
      <c r="CP60" s="4">
        <v>900.0</v>
      </c>
      <c r="CQ60" s="4">
        <v>900.0</v>
      </c>
      <c r="CR60" s="4">
        <v>1315.0</v>
      </c>
      <c r="CS60" s="4">
        <v>1315.0</v>
      </c>
      <c r="CT60" s="4">
        <v>1315.0</v>
      </c>
      <c r="CU60" s="4">
        <v>900.0</v>
      </c>
      <c r="CV60" s="4">
        <v>760.0</v>
      </c>
      <c r="CW60" s="4">
        <v>1315.0</v>
      </c>
      <c r="CX60" s="4">
        <v>900.0</v>
      </c>
      <c r="CY60" s="4">
        <v>900.0</v>
      </c>
      <c r="CZ60" s="4">
        <v>1315.0</v>
      </c>
      <c r="DA60" s="4">
        <v>900.0</v>
      </c>
      <c r="DB60" s="4">
        <v>760.0</v>
      </c>
      <c r="DC60" s="4">
        <v>1315.0</v>
      </c>
      <c r="DD60" s="4">
        <v>1315.0</v>
      </c>
      <c r="DE60" s="4">
        <v>760.0</v>
      </c>
      <c r="DF60" s="4">
        <v>900.0</v>
      </c>
      <c r="DG60" s="4">
        <v>760.0</v>
      </c>
      <c r="DH60" s="4">
        <v>1315.0</v>
      </c>
      <c r="DI60" s="4">
        <v>900.0</v>
      </c>
      <c r="DJ60" s="4">
        <v>1315.0</v>
      </c>
      <c r="DK60" s="4">
        <v>900.0</v>
      </c>
      <c r="DL60" s="4">
        <v>900.0</v>
      </c>
      <c r="DM60" s="4">
        <v>760.0</v>
      </c>
      <c r="DN60" s="4">
        <v>1315.0</v>
      </c>
      <c r="DO60" s="4">
        <v>1315.0</v>
      </c>
      <c r="DP60" s="4">
        <v>760.0</v>
      </c>
      <c r="DQ60" s="4">
        <v>1315.0</v>
      </c>
      <c r="DR60" s="4">
        <v>1315.0</v>
      </c>
      <c r="DS60" s="4">
        <v>1315.0</v>
      </c>
      <c r="DT60" s="4">
        <v>1315.0</v>
      </c>
      <c r="DU60" s="4">
        <v>1315.0</v>
      </c>
      <c r="DV60" s="4">
        <v>1315.0</v>
      </c>
      <c r="DW60" s="4">
        <v>575.0</v>
      </c>
    </row>
    <row r="61" hidden="1">
      <c r="A61" s="4" t="s">
        <v>30</v>
      </c>
      <c r="B61" s="4" t="s">
        <v>68</v>
      </c>
      <c r="C61" s="4">
        <v>187.0</v>
      </c>
      <c r="D61" s="4">
        <v>155.0</v>
      </c>
      <c r="E61" s="4" t="s">
        <v>106</v>
      </c>
      <c r="F61" s="4" t="s">
        <v>118</v>
      </c>
      <c r="G61" s="4">
        <v>190.0</v>
      </c>
      <c r="H61" s="4">
        <v>190.0</v>
      </c>
      <c r="I61" s="4">
        <v>180.0</v>
      </c>
      <c r="J61" s="4">
        <v>137.0</v>
      </c>
      <c r="K61" s="4">
        <v>180.0</v>
      </c>
      <c r="L61" s="4">
        <v>125.0</v>
      </c>
      <c r="M61" s="4">
        <v>116.0</v>
      </c>
      <c r="N61" s="4">
        <v>110.0</v>
      </c>
      <c r="O61" s="4">
        <v>264.0</v>
      </c>
      <c r="P61" s="4">
        <v>123.0</v>
      </c>
      <c r="Q61" s="4">
        <v>185.0</v>
      </c>
      <c r="R61" s="4">
        <v>180.0</v>
      </c>
      <c r="S61" s="4">
        <v>145.0</v>
      </c>
      <c r="T61" s="4">
        <v>170.0</v>
      </c>
      <c r="U61" s="4">
        <v>135.0</v>
      </c>
      <c r="V61" s="4">
        <v>165.0</v>
      </c>
      <c r="W61" s="4">
        <v>175.0</v>
      </c>
      <c r="X61" s="4">
        <v>195.0</v>
      </c>
      <c r="Y61" s="4">
        <v>185.0</v>
      </c>
      <c r="Z61" s="4">
        <v>185.0</v>
      </c>
      <c r="AA61" s="4">
        <v>105.0</v>
      </c>
      <c r="AB61" s="4">
        <v>125.0</v>
      </c>
      <c r="AC61" s="4">
        <v>160.0</v>
      </c>
      <c r="AD61" s="4">
        <v>175.0</v>
      </c>
      <c r="AE61" s="4">
        <v>180.0</v>
      </c>
      <c r="AF61" s="4">
        <v>167.0</v>
      </c>
      <c r="AG61" s="4">
        <v>115.0</v>
      </c>
      <c r="AH61" s="4">
        <v>205.0</v>
      </c>
      <c r="AI61" s="4" t="s">
        <v>74</v>
      </c>
      <c r="AJ61" s="4">
        <v>128.0</v>
      </c>
      <c r="AK61" s="4">
        <v>150.0</v>
      </c>
      <c r="AL61" s="4">
        <v>150.0</v>
      </c>
      <c r="AM61" s="4">
        <v>150.0</v>
      </c>
      <c r="AN61" s="4">
        <v>170.0</v>
      </c>
      <c r="AO61" s="4">
        <v>150.0</v>
      </c>
      <c r="AP61" s="4">
        <v>175.0</v>
      </c>
      <c r="AQ61" s="4">
        <v>140.0</v>
      </c>
      <c r="AR61" s="4">
        <v>120.0</v>
      </c>
      <c r="AS61" s="4">
        <v>135.0</v>
      </c>
      <c r="AT61" s="4">
        <v>100.0</v>
      </c>
      <c r="AU61" s="4">
        <v>170.0</v>
      </c>
      <c r="AV61" s="4">
        <v>113.0</v>
      </c>
      <c r="AW61" s="4">
        <v>168.0</v>
      </c>
      <c r="AX61" s="4">
        <v>145.0</v>
      </c>
      <c r="AY61" s="4">
        <v>155.0</v>
      </c>
      <c r="AZ61" s="4">
        <v>150.0</v>
      </c>
      <c r="BA61" s="4">
        <v>169.0</v>
      </c>
      <c r="BB61" s="4">
        <v>185.0</v>
      </c>
      <c r="BC61" s="4">
        <v>200.0</v>
      </c>
      <c r="BD61" s="4">
        <v>265.0</v>
      </c>
      <c r="BE61" s="4">
        <v>165.0</v>
      </c>
      <c r="BF61" s="4">
        <v>192.0</v>
      </c>
      <c r="BG61" s="4">
        <v>175.0</v>
      </c>
      <c r="BH61" s="4">
        <v>140.0</v>
      </c>
      <c r="BI61" s="4">
        <v>155.0</v>
      </c>
      <c r="BJ61" s="4">
        <v>155.0</v>
      </c>
      <c r="BK61" s="4">
        <v>135.0</v>
      </c>
      <c r="BL61" s="4">
        <v>118.0</v>
      </c>
      <c r="BM61" s="4">
        <v>210.0</v>
      </c>
      <c r="BN61" s="4">
        <v>180.0</v>
      </c>
      <c r="BO61" s="4">
        <v>140.0</v>
      </c>
      <c r="BP61" s="4">
        <v>112.0</v>
      </c>
      <c r="BQ61" s="4">
        <v>125.0</v>
      </c>
      <c r="BR61" s="4" t="s">
        <v>761</v>
      </c>
      <c r="BS61" s="4">
        <v>145.0</v>
      </c>
      <c r="BT61" s="4">
        <v>130.0</v>
      </c>
      <c r="BU61" s="4">
        <v>140.0</v>
      </c>
      <c r="BV61" s="4">
        <v>140.0</v>
      </c>
      <c r="BW61" s="4">
        <v>140.0</v>
      </c>
      <c r="BX61" s="4">
        <v>200.0</v>
      </c>
      <c r="BY61" s="4" t="s">
        <v>74</v>
      </c>
      <c r="BZ61" s="4">
        <v>120.0</v>
      </c>
      <c r="CA61" s="4">
        <v>150.0</v>
      </c>
      <c r="CB61" s="4">
        <v>200.0</v>
      </c>
      <c r="CC61" s="4">
        <v>135.0</v>
      </c>
      <c r="CD61" s="4">
        <v>145.0</v>
      </c>
      <c r="CE61" s="4">
        <v>130.0</v>
      </c>
      <c r="CF61" s="4">
        <v>190.0</v>
      </c>
      <c r="CG61" s="4">
        <v>170.0</v>
      </c>
      <c r="CH61" s="4">
        <v>127.0</v>
      </c>
      <c r="CI61" s="4">
        <v>167.0</v>
      </c>
      <c r="CJ61" s="4">
        <v>140.0</v>
      </c>
      <c r="CK61" s="4">
        <v>190.0</v>
      </c>
      <c r="CL61" s="4">
        <v>155.0</v>
      </c>
      <c r="CM61" s="4">
        <v>175.0</v>
      </c>
      <c r="CN61" s="4">
        <v>129.0</v>
      </c>
      <c r="CO61" s="4">
        <v>260.0</v>
      </c>
      <c r="CP61" s="4">
        <v>135.0</v>
      </c>
      <c r="CQ61" s="4">
        <v>190.0</v>
      </c>
      <c r="CR61" s="4">
        <v>165.0</v>
      </c>
      <c r="CS61" s="4">
        <v>175.0</v>
      </c>
      <c r="CT61" s="4">
        <v>184.0</v>
      </c>
      <c r="CU61" s="4">
        <v>210.0</v>
      </c>
      <c r="CV61" s="4">
        <v>155.0</v>
      </c>
      <c r="CW61" s="4">
        <v>185.0</v>
      </c>
      <c r="CX61" s="4">
        <v>165.0</v>
      </c>
      <c r="CY61" s="4">
        <v>125.0</v>
      </c>
      <c r="CZ61" s="4">
        <v>160.0</v>
      </c>
      <c r="DA61" s="4">
        <v>135.0</v>
      </c>
      <c r="DB61" s="4">
        <v>130.0</v>
      </c>
      <c r="DC61" s="4">
        <v>230.0</v>
      </c>
      <c r="DD61" s="4">
        <v>125.0</v>
      </c>
      <c r="DE61" s="4">
        <v>130.0</v>
      </c>
      <c r="DF61" s="4">
        <v>165.0</v>
      </c>
      <c r="DG61" s="4">
        <v>128.0</v>
      </c>
      <c r="DH61" s="4">
        <v>200.0</v>
      </c>
      <c r="DI61" s="4">
        <v>160.0</v>
      </c>
      <c r="DJ61" s="4">
        <v>170.0</v>
      </c>
      <c r="DK61" s="4">
        <v>129.0</v>
      </c>
      <c r="DL61" s="4">
        <v>170.0</v>
      </c>
      <c r="DM61" s="4">
        <v>138.0</v>
      </c>
      <c r="DN61" s="4">
        <v>150.0</v>
      </c>
      <c r="DO61" s="4">
        <v>170.0</v>
      </c>
      <c r="DP61" s="4">
        <v>113.0</v>
      </c>
      <c r="DQ61" s="4">
        <v>140.0</v>
      </c>
      <c r="DR61" s="4">
        <v>185.0</v>
      </c>
      <c r="DS61" s="4">
        <v>156.0</v>
      </c>
      <c r="DT61" s="4">
        <v>180.0</v>
      </c>
      <c r="DU61" s="4">
        <v>120.0</v>
      </c>
      <c r="DV61" s="4">
        <v>135.0</v>
      </c>
      <c r="DW61" s="4">
        <v>135.0</v>
      </c>
    </row>
  </sheetData>
  <autoFilter ref="$A$1:$DW$62">
    <filterColumn colId="0">
      <filters blank="1">
        <filter val="meal choice"/>
      </filters>
    </filterColumn>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tr">
        <f t="array" ref="A1:DW61">TRANSPOSE(food_coded!A2:BI128)</f>
        <v>question type</v>
      </c>
      <c r="B1" s="3" t="s">
        <v>71</v>
      </c>
      <c r="C1" s="4">
        <v>1.0</v>
      </c>
      <c r="D1" s="4">
        <v>2.0</v>
      </c>
      <c r="E1" s="4">
        <v>3.0</v>
      </c>
      <c r="F1" s="4">
        <v>4.0</v>
      </c>
      <c r="G1" s="4">
        <v>5.0</v>
      </c>
      <c r="H1" s="4">
        <v>6.0</v>
      </c>
      <c r="I1" s="4">
        <v>7.0</v>
      </c>
      <c r="J1" s="4">
        <v>8.0</v>
      </c>
      <c r="K1" s="4">
        <v>9.0</v>
      </c>
      <c r="L1" s="4">
        <v>10.0</v>
      </c>
      <c r="M1" s="4">
        <v>11.0</v>
      </c>
      <c r="N1" s="4">
        <v>12.0</v>
      </c>
      <c r="O1" s="4">
        <v>13.0</v>
      </c>
      <c r="P1" s="4">
        <v>14.0</v>
      </c>
      <c r="Q1" s="4">
        <v>15.0</v>
      </c>
      <c r="R1" s="4">
        <v>16.0</v>
      </c>
      <c r="S1" s="4">
        <v>17.0</v>
      </c>
      <c r="T1" s="4">
        <v>18.0</v>
      </c>
      <c r="U1" s="4">
        <v>19.0</v>
      </c>
      <c r="V1" s="4">
        <v>20.0</v>
      </c>
      <c r="W1" s="4">
        <v>21.0</v>
      </c>
      <c r="X1" s="4">
        <v>22.0</v>
      </c>
      <c r="Y1" s="4">
        <v>23.0</v>
      </c>
      <c r="Z1" s="4">
        <v>24.0</v>
      </c>
      <c r="AA1" s="4">
        <v>25.0</v>
      </c>
      <c r="AB1" s="4">
        <v>26.0</v>
      </c>
      <c r="AC1" s="4">
        <v>27.0</v>
      </c>
      <c r="AD1" s="4">
        <v>28.0</v>
      </c>
      <c r="AE1" s="4">
        <v>29.0</v>
      </c>
      <c r="AF1" s="4">
        <v>30.0</v>
      </c>
      <c r="AG1" s="4">
        <v>31.0</v>
      </c>
      <c r="AH1" s="4">
        <v>32.0</v>
      </c>
      <c r="AI1" s="4">
        <v>33.0</v>
      </c>
      <c r="AJ1" s="4">
        <v>34.0</v>
      </c>
      <c r="AK1" s="4">
        <v>35.0</v>
      </c>
      <c r="AL1" s="4">
        <v>36.0</v>
      </c>
      <c r="AM1" s="4">
        <v>37.0</v>
      </c>
      <c r="AN1" s="4">
        <v>38.0</v>
      </c>
      <c r="AO1" s="4">
        <v>39.0</v>
      </c>
      <c r="AP1" s="4">
        <v>40.0</v>
      </c>
      <c r="AQ1" s="4">
        <v>41.0</v>
      </c>
      <c r="AR1" s="4">
        <v>42.0</v>
      </c>
      <c r="AS1" s="4">
        <v>43.0</v>
      </c>
      <c r="AT1" s="4">
        <v>44.0</v>
      </c>
      <c r="AU1" s="4">
        <v>45.0</v>
      </c>
      <c r="AV1" s="4">
        <v>46.0</v>
      </c>
      <c r="AW1" s="4">
        <v>47.0</v>
      </c>
      <c r="AX1" s="4">
        <v>48.0</v>
      </c>
      <c r="AY1" s="4">
        <v>49.0</v>
      </c>
      <c r="AZ1" s="4">
        <v>50.0</v>
      </c>
      <c r="BA1" s="4">
        <v>51.0</v>
      </c>
      <c r="BB1" s="4">
        <v>52.0</v>
      </c>
      <c r="BC1" s="4">
        <v>53.0</v>
      </c>
      <c r="BD1" s="4">
        <v>54.0</v>
      </c>
      <c r="BE1" s="4">
        <v>55.0</v>
      </c>
      <c r="BF1" s="4">
        <v>56.0</v>
      </c>
      <c r="BG1" s="4">
        <v>57.0</v>
      </c>
      <c r="BH1" s="4">
        <v>58.0</v>
      </c>
      <c r="BI1" s="4">
        <v>59.0</v>
      </c>
      <c r="BJ1" s="4">
        <v>60.0</v>
      </c>
      <c r="BK1" s="4">
        <v>61.0</v>
      </c>
      <c r="BL1" s="4">
        <v>62.0</v>
      </c>
      <c r="BM1" s="4">
        <v>63.0</v>
      </c>
      <c r="BN1" s="4">
        <v>64.0</v>
      </c>
      <c r="BO1" s="4">
        <v>65.0</v>
      </c>
      <c r="BP1" s="4">
        <v>66.0</v>
      </c>
      <c r="BQ1" s="4">
        <v>67.0</v>
      </c>
      <c r="BR1" s="4">
        <v>68.0</v>
      </c>
      <c r="BS1" s="4">
        <v>69.0</v>
      </c>
      <c r="BT1" s="4">
        <v>70.0</v>
      </c>
      <c r="BU1" s="4">
        <v>71.0</v>
      </c>
      <c r="BV1" s="4">
        <v>72.0</v>
      </c>
      <c r="BW1" s="4">
        <v>73.0</v>
      </c>
      <c r="BX1" s="4">
        <v>74.0</v>
      </c>
      <c r="BY1" s="4">
        <v>75.0</v>
      </c>
      <c r="BZ1" s="4">
        <v>76.0</v>
      </c>
      <c r="CA1" s="4">
        <v>77.0</v>
      </c>
      <c r="CB1" s="4">
        <v>78.0</v>
      </c>
      <c r="CC1" s="4">
        <v>79.0</v>
      </c>
      <c r="CD1" s="4">
        <v>80.0</v>
      </c>
      <c r="CE1" s="4">
        <v>81.0</v>
      </c>
      <c r="CF1" s="4">
        <v>82.0</v>
      </c>
      <c r="CG1" s="4">
        <v>83.0</v>
      </c>
      <c r="CH1" s="4">
        <v>84.0</v>
      </c>
      <c r="CI1" s="4">
        <v>85.0</v>
      </c>
      <c r="CJ1" s="4">
        <v>86.0</v>
      </c>
      <c r="CK1" s="4">
        <v>87.0</v>
      </c>
      <c r="CL1" s="4">
        <v>88.0</v>
      </c>
      <c r="CM1" s="4">
        <v>89.0</v>
      </c>
      <c r="CN1" s="4">
        <v>90.0</v>
      </c>
      <c r="CO1" s="4">
        <v>91.0</v>
      </c>
      <c r="CP1" s="4">
        <v>92.0</v>
      </c>
      <c r="CQ1" s="4">
        <v>93.0</v>
      </c>
      <c r="CR1" s="4">
        <v>94.0</v>
      </c>
      <c r="CS1" s="4">
        <v>95.0</v>
      </c>
      <c r="CT1" s="4">
        <v>96.0</v>
      </c>
      <c r="CU1" s="4">
        <v>97.0</v>
      </c>
      <c r="CV1" s="4">
        <v>98.0</v>
      </c>
      <c r="CW1" s="4">
        <v>99.0</v>
      </c>
      <c r="CX1" s="4">
        <v>100.0</v>
      </c>
      <c r="CY1" s="4">
        <v>101.0</v>
      </c>
      <c r="CZ1" s="4">
        <v>102.0</v>
      </c>
      <c r="DA1" s="4">
        <v>103.0</v>
      </c>
      <c r="DB1" s="4">
        <v>104.0</v>
      </c>
      <c r="DC1" s="4">
        <v>105.0</v>
      </c>
      <c r="DD1" s="4">
        <v>106.0</v>
      </c>
      <c r="DE1" s="4">
        <v>107.0</v>
      </c>
      <c r="DF1" s="4">
        <v>108.0</v>
      </c>
      <c r="DG1" s="4">
        <v>109.0</v>
      </c>
      <c r="DH1" s="4">
        <v>110.0</v>
      </c>
      <c r="DI1" s="4">
        <v>111.0</v>
      </c>
      <c r="DJ1" s="4">
        <v>112.0</v>
      </c>
      <c r="DK1" s="4">
        <v>113.0</v>
      </c>
      <c r="DL1" s="4">
        <v>114.0</v>
      </c>
      <c r="DM1" s="4">
        <v>115.0</v>
      </c>
      <c r="DN1" s="4">
        <v>116.0</v>
      </c>
      <c r="DO1" s="4">
        <v>117.0</v>
      </c>
      <c r="DP1" s="4">
        <v>118.0</v>
      </c>
      <c r="DQ1" s="4">
        <v>119.0</v>
      </c>
      <c r="DR1" s="4">
        <v>120.0</v>
      </c>
      <c r="DS1" s="4">
        <v>121.0</v>
      </c>
      <c r="DT1" s="4">
        <v>122.0</v>
      </c>
      <c r="DU1" s="4">
        <v>123.0</v>
      </c>
      <c r="DV1" s="4">
        <v>124.0</v>
      </c>
      <c r="DW1" s="4">
        <v>125.0</v>
      </c>
    </row>
    <row r="2" hidden="1">
      <c r="A2" s="3" t="s">
        <v>3</v>
      </c>
      <c r="B2" s="3" t="s">
        <v>2</v>
      </c>
      <c r="C2" s="3">
        <v>2.4</v>
      </c>
      <c r="D2" s="3">
        <v>3.654</v>
      </c>
      <c r="E2" s="3">
        <v>3.3</v>
      </c>
      <c r="F2" s="3">
        <v>3.2</v>
      </c>
      <c r="G2" s="3">
        <v>3.5</v>
      </c>
      <c r="H2" s="3">
        <v>2.25</v>
      </c>
      <c r="I2" s="3">
        <v>3.8</v>
      </c>
      <c r="J2" s="3">
        <v>3.3</v>
      </c>
      <c r="K2" s="3">
        <v>3.3</v>
      </c>
      <c r="L2" s="3">
        <v>3.3</v>
      </c>
      <c r="M2" s="3">
        <v>3.5</v>
      </c>
      <c r="N2" s="3">
        <v>3.904</v>
      </c>
      <c r="O2" s="3">
        <v>3.4</v>
      </c>
      <c r="P2" s="3">
        <v>3.6</v>
      </c>
      <c r="Q2" s="3">
        <v>3.1</v>
      </c>
      <c r="R2" s="3">
        <v>3.42</v>
      </c>
      <c r="S2" s="3">
        <v>4.0</v>
      </c>
      <c r="T2" s="3">
        <v>3.6</v>
      </c>
      <c r="U2" s="3">
        <v>3.4</v>
      </c>
      <c r="V2" s="3">
        <v>2.2</v>
      </c>
      <c r="W2" s="3">
        <v>3.3</v>
      </c>
      <c r="X2" s="3">
        <v>3.87</v>
      </c>
      <c r="Y2" s="3">
        <v>3.7</v>
      </c>
      <c r="Z2" s="3">
        <v>3.7</v>
      </c>
      <c r="AA2" s="3">
        <v>3.9</v>
      </c>
      <c r="AB2" s="3">
        <v>2.8</v>
      </c>
      <c r="AC2" s="3">
        <v>3.7</v>
      </c>
      <c r="AD2" s="3">
        <v>3.0</v>
      </c>
      <c r="AE2" s="3">
        <v>3.2</v>
      </c>
      <c r="AF2" s="3">
        <v>3.5</v>
      </c>
      <c r="AG2" s="3">
        <v>4.0</v>
      </c>
      <c r="AH2" s="3">
        <v>4.0</v>
      </c>
      <c r="AI2" s="3">
        <v>3.4</v>
      </c>
      <c r="AJ2" s="3">
        <v>2.8</v>
      </c>
      <c r="AK2" s="3">
        <v>3.65</v>
      </c>
      <c r="AL2" s="3">
        <v>3.0</v>
      </c>
      <c r="AM2" s="3">
        <v>3.7</v>
      </c>
      <c r="AN2" s="3">
        <v>3.4</v>
      </c>
      <c r="AO2" s="3">
        <v>3.89</v>
      </c>
      <c r="AP2" s="3">
        <v>3.0</v>
      </c>
      <c r="AQ2" s="3">
        <v>3.4</v>
      </c>
      <c r="AR2" s="3">
        <v>2.9</v>
      </c>
      <c r="AS2" s="3">
        <v>3.6</v>
      </c>
      <c r="AT2" s="3">
        <v>3.5</v>
      </c>
      <c r="AU2" s="3">
        <v>3.2</v>
      </c>
      <c r="AV2" s="3">
        <v>3.605</v>
      </c>
      <c r="AW2" s="3">
        <v>3.8</v>
      </c>
      <c r="AX2" s="3">
        <v>2.8</v>
      </c>
      <c r="AY2" s="3">
        <v>3.5</v>
      </c>
      <c r="AZ2" s="3">
        <v>3.83</v>
      </c>
      <c r="BA2" s="3">
        <v>3.6</v>
      </c>
      <c r="BB2" s="3">
        <v>3.3</v>
      </c>
      <c r="BC2" s="3">
        <v>3.3</v>
      </c>
      <c r="BD2" s="3">
        <v>3.292</v>
      </c>
      <c r="BE2" s="3">
        <v>3.5</v>
      </c>
      <c r="BF2" s="3">
        <v>3.35</v>
      </c>
      <c r="BG2" s="3">
        <v>3.8</v>
      </c>
      <c r="BH2" s="3">
        <v>2.8</v>
      </c>
      <c r="BI2" s="3">
        <v>3.5</v>
      </c>
      <c r="BJ2" s="3">
        <v>3.7</v>
      </c>
      <c r="BK2" s="3">
        <v>3.6</v>
      </c>
      <c r="BL2" s="3">
        <v>3.42</v>
      </c>
      <c r="BM2" s="3">
        <v>3.9</v>
      </c>
      <c r="BN2" s="3">
        <v>2.6</v>
      </c>
      <c r="BO2" s="3">
        <v>3.5</v>
      </c>
      <c r="BP2" s="3">
        <v>3.2</v>
      </c>
      <c r="BQ2" s="3">
        <v>3.0</v>
      </c>
      <c r="BR2" s="3">
        <v>3.6</v>
      </c>
      <c r="BS2" s="3">
        <v>3.2</v>
      </c>
      <c r="BT2" s="3">
        <v>3.67</v>
      </c>
      <c r="BU2" s="3">
        <v>3.73</v>
      </c>
      <c r="BV2" s="3">
        <v>4.0</v>
      </c>
      <c r="BW2" s="3">
        <v>3.1</v>
      </c>
      <c r="BX2" s="3">
        <v>3.79</v>
      </c>
      <c r="BY2" s="3">
        <v>2.71</v>
      </c>
      <c r="BZ2" s="3">
        <v>3.0</v>
      </c>
      <c r="CA2" s="3">
        <v>3.7</v>
      </c>
      <c r="CB2" s="3">
        <v>3.1</v>
      </c>
      <c r="CC2" s="3">
        <v>3.0</v>
      </c>
      <c r="CD2" s="3">
        <v>3.9</v>
      </c>
      <c r="CE2" s="3">
        <v>3.4</v>
      </c>
      <c r="CF2" s="3">
        <v>3.5</v>
      </c>
      <c r="CG2" s="3">
        <v>3.7</v>
      </c>
      <c r="CH2" s="3">
        <v>3.7</v>
      </c>
      <c r="CI2" s="3">
        <v>3.83</v>
      </c>
      <c r="CJ2" s="3">
        <v>2.6</v>
      </c>
      <c r="CK2" s="3">
        <v>3.0</v>
      </c>
      <c r="CL2" s="3">
        <v>3.2</v>
      </c>
      <c r="CM2" s="3">
        <v>3.5</v>
      </c>
      <c r="CN2" s="3">
        <v>3.2</v>
      </c>
      <c r="CO2" s="3">
        <v>3.68</v>
      </c>
      <c r="CP2" s="3">
        <v>3.8</v>
      </c>
      <c r="CQ2" s="3">
        <v>3.3</v>
      </c>
      <c r="CR2" s="3">
        <v>3.2</v>
      </c>
      <c r="CS2" s="3">
        <v>3.75</v>
      </c>
      <c r="CT2" s="3">
        <v>3.5</v>
      </c>
      <c r="CU2" s="3">
        <v>3.92</v>
      </c>
      <c r="CV2" s="3">
        <v>3.9</v>
      </c>
      <c r="CW2" s="3">
        <v>3.9</v>
      </c>
      <c r="CX2" s="3">
        <v>3.2</v>
      </c>
      <c r="CY2" s="3">
        <v>3.5</v>
      </c>
      <c r="CZ2" s="3">
        <v>3.4</v>
      </c>
      <c r="DA2" s="3">
        <v>3.42</v>
      </c>
      <c r="DB2" s="3">
        <v>3.7</v>
      </c>
      <c r="DC2" s="3">
        <v>3.42</v>
      </c>
      <c r="DD2" s="3">
        <v>3.0</v>
      </c>
      <c r="DE2" s="3">
        <v>3.0</v>
      </c>
      <c r="DF2" s="3">
        <v>3.8</v>
      </c>
      <c r="DG2" s="3">
        <v>3.8</v>
      </c>
      <c r="DH2" s="3">
        <v>3.4</v>
      </c>
      <c r="DI2" s="3">
        <v>3.7</v>
      </c>
      <c r="DJ2" s="3">
        <v>2.9</v>
      </c>
      <c r="DK2" s="3">
        <v>3.9</v>
      </c>
      <c r="DL2" s="3">
        <v>3.6</v>
      </c>
      <c r="DM2" s="3">
        <v>2.8</v>
      </c>
      <c r="DN2" s="3">
        <v>3.3</v>
      </c>
      <c r="DO2" s="3">
        <v>3.4</v>
      </c>
      <c r="DP2" s="3">
        <v>3.77</v>
      </c>
      <c r="DQ2" s="3">
        <v>3.63</v>
      </c>
      <c r="DR2" s="3">
        <v>3.2</v>
      </c>
      <c r="DS2" s="3">
        <v>3.5</v>
      </c>
      <c r="DT2" s="3">
        <v>3.0</v>
      </c>
      <c r="DU2" s="3">
        <v>3.882</v>
      </c>
      <c r="DV2" s="3">
        <v>3.0</v>
      </c>
      <c r="DW2" s="3">
        <v>3.9</v>
      </c>
    </row>
    <row r="3" hidden="1">
      <c r="A3" s="3" t="s">
        <v>3</v>
      </c>
      <c r="B3" s="4" t="s">
        <v>4</v>
      </c>
      <c r="C3" s="4">
        <v>2.0</v>
      </c>
      <c r="D3" s="4">
        <v>1.0</v>
      </c>
      <c r="E3" s="4">
        <v>1.0</v>
      </c>
      <c r="F3" s="4">
        <v>1.0</v>
      </c>
      <c r="G3" s="4">
        <v>1.0</v>
      </c>
      <c r="H3" s="4">
        <v>1.0</v>
      </c>
      <c r="I3" s="4">
        <v>2.0</v>
      </c>
      <c r="J3" s="4">
        <v>1.0</v>
      </c>
      <c r="K3" s="4">
        <v>1.0</v>
      </c>
      <c r="L3" s="4">
        <v>1.0</v>
      </c>
      <c r="M3" s="4">
        <v>1.0</v>
      </c>
      <c r="N3" s="4">
        <v>1.0</v>
      </c>
      <c r="O3" s="4">
        <v>2.0</v>
      </c>
      <c r="P3" s="4">
        <v>1.0</v>
      </c>
      <c r="Q3" s="4">
        <v>2.0</v>
      </c>
      <c r="R3" s="4">
        <v>2.0</v>
      </c>
      <c r="S3" s="4">
        <v>1.0</v>
      </c>
      <c r="T3" s="4">
        <v>2.0</v>
      </c>
      <c r="U3" s="4">
        <v>1.0</v>
      </c>
      <c r="V3" s="4">
        <v>2.0</v>
      </c>
      <c r="W3" s="4">
        <v>2.0</v>
      </c>
      <c r="X3" s="4">
        <v>2.0</v>
      </c>
      <c r="Y3" s="4">
        <v>2.0</v>
      </c>
      <c r="Z3" s="4">
        <v>2.0</v>
      </c>
      <c r="AA3" s="4">
        <v>1.0</v>
      </c>
      <c r="AB3" s="4">
        <v>1.0</v>
      </c>
      <c r="AC3" s="4">
        <v>2.0</v>
      </c>
      <c r="AD3" s="4">
        <v>2.0</v>
      </c>
      <c r="AE3" s="4">
        <v>2.0</v>
      </c>
      <c r="AF3" s="4">
        <v>2.0</v>
      </c>
      <c r="AG3" s="4">
        <v>1.0</v>
      </c>
      <c r="AH3" s="4">
        <v>2.0</v>
      </c>
      <c r="AI3" s="4">
        <v>2.0</v>
      </c>
      <c r="AJ3" s="4">
        <v>1.0</v>
      </c>
      <c r="AK3" s="4">
        <v>1.0</v>
      </c>
      <c r="AL3" s="4">
        <v>1.0</v>
      </c>
      <c r="AM3" s="4">
        <v>1.0</v>
      </c>
      <c r="AN3" s="4">
        <v>1.0</v>
      </c>
      <c r="AO3" s="4">
        <v>1.0</v>
      </c>
      <c r="AP3" s="4">
        <v>2.0</v>
      </c>
      <c r="AQ3" s="4">
        <v>2.0</v>
      </c>
      <c r="AR3" s="4">
        <v>1.0</v>
      </c>
      <c r="AS3" s="4">
        <v>1.0</v>
      </c>
      <c r="AT3" s="4">
        <v>1.0</v>
      </c>
      <c r="AU3" s="4">
        <v>1.0</v>
      </c>
      <c r="AV3" s="4">
        <v>1.0</v>
      </c>
      <c r="AW3" s="4">
        <v>2.0</v>
      </c>
      <c r="AX3" s="4">
        <v>2.0</v>
      </c>
      <c r="AY3" s="4">
        <v>2.0</v>
      </c>
      <c r="AZ3" s="4">
        <v>2.0</v>
      </c>
      <c r="BA3" s="4">
        <v>2.0</v>
      </c>
      <c r="BB3" s="4">
        <v>2.0</v>
      </c>
      <c r="BC3" s="4">
        <v>2.0</v>
      </c>
      <c r="BD3" s="4">
        <v>2.0</v>
      </c>
      <c r="BE3" s="4">
        <v>2.0</v>
      </c>
      <c r="BF3" s="4">
        <v>1.0</v>
      </c>
      <c r="BG3" s="4">
        <v>2.0</v>
      </c>
      <c r="BH3" s="4">
        <v>1.0</v>
      </c>
      <c r="BI3" s="4">
        <v>1.0</v>
      </c>
      <c r="BJ3" s="4">
        <v>1.0</v>
      </c>
      <c r="BK3" s="4">
        <v>1.0</v>
      </c>
      <c r="BL3" s="4">
        <v>1.0</v>
      </c>
      <c r="BM3" s="4">
        <v>2.0</v>
      </c>
      <c r="BN3" s="4">
        <v>1.0</v>
      </c>
      <c r="BO3" s="4">
        <v>1.0</v>
      </c>
      <c r="BP3" s="4">
        <v>1.0</v>
      </c>
      <c r="BQ3" s="4">
        <v>1.0</v>
      </c>
      <c r="BR3" s="4">
        <v>1.0</v>
      </c>
      <c r="BS3" s="4">
        <v>1.0</v>
      </c>
      <c r="BT3" s="4">
        <v>1.0</v>
      </c>
      <c r="BU3" s="4">
        <v>1.0</v>
      </c>
      <c r="BV3" s="4">
        <v>1.0</v>
      </c>
      <c r="BW3" s="4">
        <v>2.0</v>
      </c>
      <c r="BX3" s="4">
        <v>2.0</v>
      </c>
      <c r="BY3" s="4">
        <v>2.0</v>
      </c>
      <c r="BZ3" s="4">
        <v>1.0</v>
      </c>
      <c r="CA3" s="4">
        <v>1.0</v>
      </c>
      <c r="CB3" s="4">
        <v>2.0</v>
      </c>
      <c r="CC3" s="4">
        <v>1.0</v>
      </c>
      <c r="CD3" s="4">
        <v>2.0</v>
      </c>
      <c r="CE3" s="4">
        <v>1.0</v>
      </c>
      <c r="CF3" s="4">
        <v>1.0</v>
      </c>
      <c r="CG3" s="4">
        <v>1.0</v>
      </c>
      <c r="CH3" s="4">
        <v>1.0</v>
      </c>
      <c r="CI3" s="4">
        <v>1.0</v>
      </c>
      <c r="CJ3" s="4">
        <v>1.0</v>
      </c>
      <c r="CK3" s="4">
        <v>1.0</v>
      </c>
      <c r="CL3" s="4">
        <v>2.0</v>
      </c>
      <c r="CM3" s="4">
        <v>2.0</v>
      </c>
      <c r="CN3" s="4">
        <v>1.0</v>
      </c>
      <c r="CO3" s="4">
        <v>2.0</v>
      </c>
      <c r="CP3" s="4">
        <v>1.0</v>
      </c>
      <c r="CQ3" s="4">
        <v>2.0</v>
      </c>
      <c r="CR3" s="4">
        <v>2.0</v>
      </c>
      <c r="CS3" s="4">
        <v>2.0</v>
      </c>
      <c r="CT3" s="4">
        <v>2.0</v>
      </c>
      <c r="CU3" s="4">
        <v>2.0</v>
      </c>
      <c r="CV3" s="4">
        <v>1.0</v>
      </c>
      <c r="CW3" s="4">
        <v>2.0</v>
      </c>
      <c r="CX3" s="4">
        <v>1.0</v>
      </c>
      <c r="CY3" s="4">
        <v>1.0</v>
      </c>
      <c r="CZ3" s="4">
        <v>1.0</v>
      </c>
      <c r="DA3" s="4">
        <v>1.0</v>
      </c>
      <c r="DB3" s="4">
        <v>1.0</v>
      </c>
      <c r="DC3" s="4">
        <v>1.0</v>
      </c>
      <c r="DD3" s="4">
        <v>1.0</v>
      </c>
      <c r="DE3" s="4">
        <v>1.0</v>
      </c>
      <c r="DF3" s="4">
        <v>1.0</v>
      </c>
      <c r="DG3" s="4">
        <v>1.0</v>
      </c>
      <c r="DH3" s="4">
        <v>1.0</v>
      </c>
      <c r="DI3" s="4">
        <v>1.0</v>
      </c>
      <c r="DJ3" s="4">
        <v>2.0</v>
      </c>
      <c r="DK3" s="4">
        <v>1.0</v>
      </c>
      <c r="DL3" s="4">
        <v>1.0</v>
      </c>
      <c r="DM3" s="4">
        <v>2.0</v>
      </c>
      <c r="DN3" s="4">
        <v>2.0</v>
      </c>
      <c r="DO3" s="4">
        <v>1.0</v>
      </c>
      <c r="DP3" s="4">
        <v>1.0</v>
      </c>
      <c r="DQ3" s="4">
        <v>1.0</v>
      </c>
      <c r="DR3" s="4">
        <v>2.0</v>
      </c>
      <c r="DS3" s="4">
        <v>1.0</v>
      </c>
      <c r="DT3" s="4">
        <v>1.0</v>
      </c>
      <c r="DU3" s="4">
        <v>1.0</v>
      </c>
      <c r="DV3" s="4">
        <v>2.0</v>
      </c>
      <c r="DW3" s="4">
        <v>1.0</v>
      </c>
    </row>
    <row r="4" hidden="1">
      <c r="A4" s="3" t="s">
        <v>6</v>
      </c>
      <c r="B4" s="4" t="s">
        <v>5</v>
      </c>
      <c r="C4" s="4">
        <v>1.0</v>
      </c>
      <c r="D4" s="4">
        <v>1.0</v>
      </c>
      <c r="E4" s="4">
        <v>1.0</v>
      </c>
      <c r="F4" s="4">
        <v>1.0</v>
      </c>
      <c r="G4" s="4">
        <v>1.0</v>
      </c>
      <c r="H4" s="4">
        <v>1.0</v>
      </c>
      <c r="I4" s="4">
        <v>1.0</v>
      </c>
      <c r="J4" s="4">
        <v>1.0</v>
      </c>
      <c r="K4" s="4">
        <v>1.0</v>
      </c>
      <c r="L4" s="4">
        <v>1.0</v>
      </c>
      <c r="M4" s="4">
        <v>1.0</v>
      </c>
      <c r="N4" s="4">
        <v>1.0</v>
      </c>
      <c r="O4" s="4">
        <v>1.0</v>
      </c>
      <c r="P4" s="4">
        <v>1.0</v>
      </c>
      <c r="Q4" s="4">
        <v>1.0</v>
      </c>
      <c r="R4" s="4">
        <v>2.0</v>
      </c>
      <c r="S4" s="4">
        <v>1.0</v>
      </c>
      <c r="T4" s="4">
        <v>1.0</v>
      </c>
      <c r="U4" s="4">
        <v>1.0</v>
      </c>
      <c r="V4" s="4">
        <v>1.0</v>
      </c>
      <c r="W4" s="4">
        <v>1.0</v>
      </c>
      <c r="X4" s="4">
        <v>1.0</v>
      </c>
      <c r="Y4" s="4">
        <v>1.0</v>
      </c>
      <c r="Z4" s="4">
        <v>2.0</v>
      </c>
      <c r="AA4" s="4">
        <v>1.0</v>
      </c>
      <c r="AB4" s="4">
        <v>2.0</v>
      </c>
      <c r="AC4" s="4">
        <v>1.0</v>
      </c>
      <c r="AD4" s="4">
        <v>1.0</v>
      </c>
      <c r="AE4" s="4">
        <v>1.0</v>
      </c>
      <c r="AF4" s="4">
        <v>1.0</v>
      </c>
      <c r="AG4" s="4">
        <v>1.0</v>
      </c>
      <c r="AH4" s="4">
        <v>1.0</v>
      </c>
      <c r="AI4" s="4">
        <v>1.0</v>
      </c>
      <c r="AJ4" s="4">
        <v>1.0</v>
      </c>
      <c r="AK4" s="4">
        <v>1.0</v>
      </c>
      <c r="AL4" s="4">
        <v>1.0</v>
      </c>
      <c r="AM4" s="4">
        <v>1.0</v>
      </c>
      <c r="AN4" s="4">
        <v>1.0</v>
      </c>
      <c r="AO4" s="4">
        <v>1.0</v>
      </c>
      <c r="AP4" s="4">
        <v>1.0</v>
      </c>
      <c r="AQ4" s="4">
        <v>1.0</v>
      </c>
      <c r="AR4" s="4">
        <v>1.0</v>
      </c>
      <c r="AS4" s="4">
        <v>1.0</v>
      </c>
      <c r="AT4" s="4">
        <v>1.0</v>
      </c>
      <c r="AU4" s="4">
        <v>1.0</v>
      </c>
      <c r="AV4" s="4">
        <v>1.0</v>
      </c>
      <c r="AW4" s="4">
        <v>1.0</v>
      </c>
      <c r="AX4" s="4">
        <v>1.0</v>
      </c>
      <c r="AY4" s="4">
        <v>2.0</v>
      </c>
      <c r="AZ4" s="4">
        <v>1.0</v>
      </c>
      <c r="BA4" s="4">
        <v>1.0</v>
      </c>
      <c r="BB4" s="4">
        <v>1.0</v>
      </c>
      <c r="BC4" s="4">
        <v>1.0</v>
      </c>
      <c r="BD4" s="4">
        <v>1.0</v>
      </c>
      <c r="BE4" s="4">
        <v>1.0</v>
      </c>
      <c r="BF4" s="4">
        <v>2.0</v>
      </c>
      <c r="BG4" s="4">
        <v>1.0</v>
      </c>
      <c r="BH4" s="4">
        <v>1.0</v>
      </c>
      <c r="BI4" s="4">
        <v>1.0</v>
      </c>
      <c r="BJ4" s="4">
        <v>1.0</v>
      </c>
      <c r="BK4" s="4">
        <v>1.0</v>
      </c>
      <c r="BL4" s="4">
        <v>1.0</v>
      </c>
      <c r="BM4" s="4">
        <v>1.0</v>
      </c>
      <c r="BN4" s="4">
        <v>1.0</v>
      </c>
      <c r="BO4" s="4">
        <v>1.0</v>
      </c>
      <c r="BP4" s="4">
        <v>1.0</v>
      </c>
      <c r="BQ4" s="4">
        <v>1.0</v>
      </c>
      <c r="BR4" s="4">
        <v>1.0</v>
      </c>
      <c r="BS4" s="4">
        <v>1.0</v>
      </c>
      <c r="BT4" s="4">
        <v>2.0</v>
      </c>
      <c r="BU4" s="4">
        <v>1.0</v>
      </c>
      <c r="BV4" s="4">
        <v>1.0</v>
      </c>
      <c r="BW4" s="4">
        <v>2.0</v>
      </c>
      <c r="BX4" s="4">
        <v>1.0</v>
      </c>
      <c r="BY4" s="4">
        <v>2.0</v>
      </c>
      <c r="BZ4" s="4">
        <v>1.0</v>
      </c>
      <c r="CA4" s="4">
        <v>2.0</v>
      </c>
      <c r="CB4" s="4">
        <v>2.0</v>
      </c>
      <c r="CC4" s="4">
        <v>1.0</v>
      </c>
      <c r="CD4" s="4">
        <v>1.0</v>
      </c>
      <c r="CE4" s="4">
        <v>1.0</v>
      </c>
      <c r="CF4" s="4">
        <v>2.0</v>
      </c>
      <c r="CG4" s="4">
        <v>1.0</v>
      </c>
      <c r="CH4" s="4">
        <v>1.0</v>
      </c>
      <c r="CI4" s="4">
        <v>1.0</v>
      </c>
      <c r="CJ4" s="4">
        <v>1.0</v>
      </c>
      <c r="CK4" s="4">
        <v>1.0</v>
      </c>
      <c r="CL4" s="4">
        <v>1.0</v>
      </c>
      <c r="CM4" s="4">
        <v>2.0</v>
      </c>
      <c r="CN4" s="4">
        <v>1.0</v>
      </c>
      <c r="CO4" s="4">
        <v>1.0</v>
      </c>
      <c r="CP4" s="4">
        <v>2.0</v>
      </c>
      <c r="CQ4" s="4">
        <v>2.0</v>
      </c>
      <c r="CR4" s="4">
        <v>1.0</v>
      </c>
      <c r="CS4" s="4">
        <v>1.0</v>
      </c>
      <c r="CT4" s="4">
        <v>1.0</v>
      </c>
      <c r="CU4" s="4">
        <v>1.0</v>
      </c>
      <c r="CV4" s="4">
        <v>1.0</v>
      </c>
      <c r="CW4" s="4">
        <v>1.0</v>
      </c>
      <c r="CX4" s="4">
        <v>1.0</v>
      </c>
      <c r="CY4" s="4">
        <v>1.0</v>
      </c>
      <c r="CZ4" s="4">
        <v>1.0</v>
      </c>
      <c r="DA4" s="4">
        <v>1.0</v>
      </c>
      <c r="DB4" s="4">
        <v>1.0</v>
      </c>
      <c r="DC4" s="4">
        <v>1.0</v>
      </c>
      <c r="DD4" s="4">
        <v>1.0</v>
      </c>
      <c r="DE4" s="4">
        <v>1.0</v>
      </c>
      <c r="DF4" s="4">
        <v>1.0</v>
      </c>
      <c r="DG4" s="4">
        <v>1.0</v>
      </c>
      <c r="DH4" s="4">
        <v>1.0</v>
      </c>
      <c r="DI4" s="4">
        <v>1.0</v>
      </c>
      <c r="DJ4" s="4">
        <v>1.0</v>
      </c>
      <c r="DK4" s="4">
        <v>1.0</v>
      </c>
      <c r="DL4" s="4">
        <v>1.0</v>
      </c>
      <c r="DM4" s="4">
        <v>1.0</v>
      </c>
      <c r="DN4" s="4">
        <v>1.0</v>
      </c>
      <c r="DO4" s="4">
        <v>1.0</v>
      </c>
      <c r="DP4" s="4">
        <v>1.0</v>
      </c>
      <c r="DQ4" s="4">
        <v>1.0</v>
      </c>
      <c r="DR4" s="4">
        <v>1.0</v>
      </c>
      <c r="DS4" s="4">
        <v>1.0</v>
      </c>
      <c r="DT4" s="4">
        <v>1.0</v>
      </c>
      <c r="DU4" s="4">
        <v>1.0</v>
      </c>
      <c r="DV4" s="4">
        <v>1.0</v>
      </c>
      <c r="DW4" s="4">
        <v>1.0</v>
      </c>
    </row>
    <row r="5">
      <c r="A5" s="3" t="s">
        <v>8</v>
      </c>
      <c r="B5" s="4" t="s">
        <v>7</v>
      </c>
      <c r="C5" s="4">
        <v>430.0</v>
      </c>
      <c r="D5" s="4">
        <v>610.0</v>
      </c>
      <c r="E5" s="4">
        <v>720.0</v>
      </c>
      <c r="F5" s="4">
        <v>430.0</v>
      </c>
      <c r="G5" s="4">
        <v>720.0</v>
      </c>
      <c r="H5" s="4">
        <v>610.0</v>
      </c>
      <c r="I5" s="4">
        <v>610.0</v>
      </c>
      <c r="J5" s="4">
        <v>720.0</v>
      </c>
      <c r="K5" s="4">
        <v>430.0</v>
      </c>
      <c r="L5" s="4">
        <v>430.0</v>
      </c>
      <c r="M5" s="4">
        <v>610.0</v>
      </c>
      <c r="N5" s="4">
        <v>720.0</v>
      </c>
      <c r="O5" s="4">
        <v>430.0</v>
      </c>
      <c r="P5" s="4">
        <v>610.0</v>
      </c>
      <c r="Q5" s="4">
        <v>610.0</v>
      </c>
      <c r="R5" s="4">
        <v>430.0</v>
      </c>
      <c r="S5" s="4">
        <v>265.0</v>
      </c>
      <c r="T5" s="4">
        <v>430.0</v>
      </c>
      <c r="U5" s="4">
        <v>720.0</v>
      </c>
      <c r="V5" s="4">
        <v>430.0</v>
      </c>
      <c r="W5" s="4">
        <v>610.0</v>
      </c>
      <c r="X5" s="4">
        <v>610.0</v>
      </c>
      <c r="Y5" s="4">
        <v>610.0</v>
      </c>
      <c r="Z5" s="4">
        <v>610.0</v>
      </c>
      <c r="AA5" s="4">
        <v>720.0</v>
      </c>
      <c r="AB5" s="4">
        <v>720.0</v>
      </c>
      <c r="AC5" s="4">
        <v>610.0</v>
      </c>
      <c r="AD5" s="4">
        <v>610.0</v>
      </c>
      <c r="AE5" s="4">
        <v>610.0</v>
      </c>
      <c r="AF5" s="4">
        <v>265.0</v>
      </c>
      <c r="AG5" s="4">
        <v>720.0</v>
      </c>
      <c r="AH5" s="4">
        <v>610.0</v>
      </c>
      <c r="AI5" s="4">
        <v>610.0</v>
      </c>
      <c r="AJ5" s="4">
        <v>720.0</v>
      </c>
      <c r="AK5" s="4">
        <v>610.0</v>
      </c>
      <c r="AL5" s="4">
        <v>610.0</v>
      </c>
      <c r="AM5" s="4">
        <v>610.0</v>
      </c>
      <c r="AN5" s="4">
        <v>720.0</v>
      </c>
      <c r="AO5" s="4">
        <v>610.0</v>
      </c>
      <c r="AP5" s="4">
        <v>720.0</v>
      </c>
      <c r="AQ5" s="4">
        <v>430.0</v>
      </c>
      <c r="AR5" s="4">
        <v>720.0</v>
      </c>
      <c r="AS5" s="4">
        <v>610.0</v>
      </c>
      <c r="AT5" s="4">
        <v>430.0</v>
      </c>
      <c r="AU5" s="4">
        <v>610.0</v>
      </c>
      <c r="AV5" s="4">
        <v>610.0</v>
      </c>
      <c r="AW5" s="4">
        <v>430.0</v>
      </c>
      <c r="AX5" s="4">
        <v>430.0</v>
      </c>
      <c r="AY5" s="4">
        <v>430.0</v>
      </c>
      <c r="AZ5" s="4">
        <v>430.0</v>
      </c>
      <c r="BA5" s="4">
        <v>720.0</v>
      </c>
      <c r="BB5" s="4">
        <v>610.0</v>
      </c>
      <c r="BC5" s="4">
        <v>610.0</v>
      </c>
      <c r="BD5" s="4">
        <v>610.0</v>
      </c>
      <c r="BE5" s="4">
        <v>610.0</v>
      </c>
      <c r="BF5" s="4">
        <v>610.0</v>
      </c>
      <c r="BG5" s="4">
        <v>720.0</v>
      </c>
      <c r="BH5" s="4">
        <v>610.0</v>
      </c>
      <c r="BI5" s="4">
        <v>610.0</v>
      </c>
      <c r="BJ5" s="4">
        <v>610.0</v>
      </c>
      <c r="BK5" s="4">
        <v>610.0</v>
      </c>
      <c r="BL5" s="4">
        <v>610.0</v>
      </c>
      <c r="BM5" s="4">
        <v>610.0</v>
      </c>
      <c r="BN5" s="4">
        <v>610.0</v>
      </c>
      <c r="BO5" s="4">
        <v>610.0</v>
      </c>
      <c r="BP5" s="4">
        <v>610.0</v>
      </c>
      <c r="BQ5" s="4">
        <v>720.0</v>
      </c>
      <c r="BR5" s="4">
        <v>610.0</v>
      </c>
      <c r="BS5" s="4">
        <v>430.0</v>
      </c>
      <c r="BT5" s="4">
        <v>720.0</v>
      </c>
      <c r="BU5" s="4">
        <v>610.0</v>
      </c>
      <c r="BV5" s="4">
        <v>720.0</v>
      </c>
      <c r="BW5" s="4">
        <v>610.0</v>
      </c>
      <c r="BX5" s="4">
        <v>720.0</v>
      </c>
      <c r="BY5" s="4">
        <v>265.0</v>
      </c>
      <c r="BZ5" s="4">
        <v>610.0</v>
      </c>
      <c r="CA5" s="4">
        <v>610.0</v>
      </c>
      <c r="CB5" s="4">
        <v>265.0</v>
      </c>
      <c r="CC5" s="4">
        <v>720.0</v>
      </c>
      <c r="CD5" s="4">
        <v>720.0</v>
      </c>
      <c r="CE5" s="4">
        <v>430.0</v>
      </c>
      <c r="CF5" s="4">
        <v>610.0</v>
      </c>
      <c r="CG5" s="4">
        <v>265.0</v>
      </c>
      <c r="CH5" s="4">
        <v>430.0</v>
      </c>
      <c r="CI5" s="4">
        <v>720.0</v>
      </c>
      <c r="CJ5" s="4">
        <v>265.0</v>
      </c>
      <c r="CK5" s="4">
        <v>610.0</v>
      </c>
      <c r="CL5" s="4">
        <v>720.0</v>
      </c>
      <c r="CM5" s="4">
        <v>720.0</v>
      </c>
      <c r="CN5" s="4">
        <v>610.0</v>
      </c>
      <c r="CO5" s="4">
        <v>720.0</v>
      </c>
      <c r="CP5" s="4">
        <v>610.0</v>
      </c>
      <c r="CQ5" s="4">
        <v>720.0</v>
      </c>
      <c r="CR5" s="4">
        <v>720.0</v>
      </c>
      <c r="CS5" s="4">
        <v>610.0</v>
      </c>
      <c r="CT5" s="4">
        <v>265.0</v>
      </c>
      <c r="CU5" s="4">
        <v>430.0</v>
      </c>
      <c r="CV5" s="4">
        <v>720.0</v>
      </c>
      <c r="CW5" s="4">
        <v>720.0</v>
      </c>
      <c r="CX5" s="4">
        <v>430.0</v>
      </c>
      <c r="CY5" s="4">
        <v>610.0</v>
      </c>
      <c r="CZ5" s="4">
        <v>610.0</v>
      </c>
      <c r="DA5" s="4">
        <v>610.0</v>
      </c>
      <c r="DB5" s="4">
        <v>610.0</v>
      </c>
      <c r="DC5" s="4">
        <v>720.0</v>
      </c>
      <c r="DD5" s="4">
        <v>720.0</v>
      </c>
      <c r="DE5" s="4">
        <v>430.0</v>
      </c>
      <c r="DF5" s="4">
        <v>430.0</v>
      </c>
      <c r="DG5" s="4">
        <v>430.0</v>
      </c>
      <c r="DH5" s="4">
        <v>610.0</v>
      </c>
      <c r="DI5" s="4">
        <v>610.0</v>
      </c>
      <c r="DJ5" s="4">
        <v>265.0</v>
      </c>
      <c r="DK5" s="4">
        <v>610.0</v>
      </c>
      <c r="DL5" s="4">
        <v>430.0</v>
      </c>
      <c r="DM5" s="4">
        <v>610.0</v>
      </c>
      <c r="DN5" s="4">
        <v>610.0</v>
      </c>
      <c r="DO5" s="4">
        <v>610.0</v>
      </c>
      <c r="DP5" s="4">
        <v>610.0</v>
      </c>
      <c r="DQ5" s="4">
        <v>430.0</v>
      </c>
      <c r="DR5" s="4">
        <v>610.0</v>
      </c>
      <c r="DS5" s="4">
        <v>610.0</v>
      </c>
      <c r="DT5" s="4">
        <v>265.0</v>
      </c>
      <c r="DU5" s="4">
        <v>720.0</v>
      </c>
      <c r="DV5" s="4">
        <v>720.0</v>
      </c>
      <c r="DW5" s="4">
        <v>430.0</v>
      </c>
    </row>
    <row r="6" hidden="1">
      <c r="A6" s="3" t="s">
        <v>10</v>
      </c>
      <c r="B6" s="4" t="s">
        <v>9</v>
      </c>
      <c r="C6" s="4">
        <v>2.0</v>
      </c>
      <c r="D6" s="4">
        <v>3.0</v>
      </c>
      <c r="E6" s="4">
        <v>4.0</v>
      </c>
      <c r="F6" s="4">
        <v>3.0</v>
      </c>
      <c r="G6" s="4">
        <v>2.0</v>
      </c>
      <c r="H6" s="4">
        <v>3.0</v>
      </c>
      <c r="I6" s="4">
        <v>3.0</v>
      </c>
      <c r="J6" s="4">
        <v>3.0</v>
      </c>
      <c r="K6" s="4">
        <v>2.0</v>
      </c>
      <c r="L6" s="4">
        <v>3.0</v>
      </c>
      <c r="M6" s="4">
        <v>3.0</v>
      </c>
      <c r="N6" s="4">
        <v>4.0</v>
      </c>
      <c r="O6" s="4">
        <v>3.0</v>
      </c>
      <c r="P6" s="4">
        <v>3.0</v>
      </c>
      <c r="Q6" s="4">
        <v>3.0</v>
      </c>
      <c r="R6" s="4">
        <v>2.0</v>
      </c>
      <c r="S6" s="4">
        <v>3.0</v>
      </c>
      <c r="T6" s="4">
        <v>3.0</v>
      </c>
      <c r="U6" s="4">
        <v>3.0</v>
      </c>
      <c r="V6" s="4">
        <v>2.0</v>
      </c>
      <c r="W6" s="4">
        <v>3.0</v>
      </c>
      <c r="X6" s="4">
        <v>3.0</v>
      </c>
      <c r="Y6" s="4">
        <v>3.0</v>
      </c>
      <c r="Z6" s="4">
        <v>3.0</v>
      </c>
      <c r="AA6" s="4">
        <v>2.0</v>
      </c>
      <c r="AB6" s="4">
        <v>3.0</v>
      </c>
      <c r="AC6" s="4">
        <v>2.0</v>
      </c>
      <c r="AD6" s="4">
        <v>4.0</v>
      </c>
      <c r="AE6" s="4">
        <v>2.0</v>
      </c>
      <c r="AF6" s="4">
        <v>2.0</v>
      </c>
      <c r="AG6" s="4">
        <v>3.0</v>
      </c>
      <c r="AH6" s="4">
        <v>3.0</v>
      </c>
      <c r="AI6" s="4">
        <v>3.0</v>
      </c>
      <c r="AJ6" s="4">
        <v>3.0</v>
      </c>
      <c r="AK6" s="4">
        <v>3.0</v>
      </c>
      <c r="AL6" s="4">
        <v>2.0</v>
      </c>
      <c r="AM6" s="4">
        <v>3.0</v>
      </c>
      <c r="AN6" s="4">
        <v>4.0</v>
      </c>
      <c r="AO6" s="4">
        <v>3.0</v>
      </c>
      <c r="AP6" s="4">
        <v>2.0</v>
      </c>
      <c r="AQ6" s="4">
        <v>3.0</v>
      </c>
      <c r="AR6" s="4">
        <v>4.0</v>
      </c>
      <c r="AS6" s="4">
        <v>3.0</v>
      </c>
      <c r="AT6" s="4">
        <v>2.0</v>
      </c>
      <c r="AU6" s="4">
        <v>4.0</v>
      </c>
      <c r="AV6" s="4">
        <v>3.0</v>
      </c>
      <c r="AW6" s="4">
        <v>2.0</v>
      </c>
      <c r="AX6" s="4">
        <v>2.0</v>
      </c>
      <c r="AY6" s="4">
        <v>2.0</v>
      </c>
      <c r="AZ6" s="4">
        <v>3.0</v>
      </c>
      <c r="BA6" s="4">
        <v>3.0</v>
      </c>
      <c r="BB6" s="4">
        <v>4.0</v>
      </c>
      <c r="BC6" s="4">
        <v>4.0</v>
      </c>
      <c r="BD6" s="4">
        <v>2.0</v>
      </c>
      <c r="BE6" s="4">
        <v>3.0</v>
      </c>
      <c r="BF6" s="4">
        <v>2.0</v>
      </c>
      <c r="BG6" s="4">
        <v>4.0</v>
      </c>
      <c r="BH6" s="4">
        <v>4.0</v>
      </c>
      <c r="BI6" s="4">
        <v>3.0</v>
      </c>
      <c r="BJ6" s="4">
        <v>2.0</v>
      </c>
      <c r="BK6" s="4">
        <v>4.0</v>
      </c>
      <c r="BL6" s="4">
        <v>2.0</v>
      </c>
      <c r="BM6" s="4">
        <v>4.0</v>
      </c>
      <c r="BN6" s="4">
        <v>4.0</v>
      </c>
      <c r="BO6" s="4">
        <v>3.0</v>
      </c>
      <c r="BP6" s="4">
        <v>2.0</v>
      </c>
      <c r="BQ6" s="4">
        <v>3.0</v>
      </c>
      <c r="BR6" s="4">
        <v>2.0</v>
      </c>
      <c r="BS6" s="4">
        <v>3.0</v>
      </c>
      <c r="BT6" s="4">
        <v>4.0</v>
      </c>
      <c r="BU6" s="4">
        <v>3.0</v>
      </c>
      <c r="BV6" s="4">
        <v>2.0</v>
      </c>
      <c r="BW6" s="4">
        <v>3.0</v>
      </c>
      <c r="BX6" s="4">
        <v>4.0</v>
      </c>
      <c r="BY6" s="4">
        <v>2.0</v>
      </c>
      <c r="BZ6" s="4">
        <v>3.0</v>
      </c>
      <c r="CA6" s="4">
        <v>3.0</v>
      </c>
      <c r="CB6" s="4">
        <v>2.0</v>
      </c>
      <c r="CC6" s="4">
        <v>3.0</v>
      </c>
      <c r="CD6" s="4">
        <v>3.0</v>
      </c>
      <c r="CE6" s="4">
        <v>2.0</v>
      </c>
      <c r="CF6" s="4">
        <v>3.0</v>
      </c>
      <c r="CG6" s="4">
        <v>2.0</v>
      </c>
      <c r="CH6" s="4">
        <v>3.0</v>
      </c>
      <c r="CI6" s="4">
        <v>3.0</v>
      </c>
      <c r="CJ6" s="4">
        <v>3.0</v>
      </c>
      <c r="CK6" s="4">
        <v>3.0</v>
      </c>
      <c r="CL6" s="4">
        <v>3.0</v>
      </c>
      <c r="CM6" s="4">
        <v>4.0</v>
      </c>
      <c r="CN6" s="4">
        <v>3.0</v>
      </c>
      <c r="CO6" s="4">
        <v>4.0</v>
      </c>
      <c r="CP6" s="4">
        <v>2.0</v>
      </c>
      <c r="CQ6" s="4">
        <v>2.0</v>
      </c>
      <c r="CR6" s="4">
        <v>2.0</v>
      </c>
      <c r="CS6" s="4">
        <v>3.0</v>
      </c>
      <c r="CT6" s="4">
        <v>2.0</v>
      </c>
      <c r="CU6" s="4">
        <v>3.0</v>
      </c>
      <c r="CV6" s="4">
        <v>3.0</v>
      </c>
      <c r="CW6" s="4">
        <v>3.0</v>
      </c>
      <c r="CX6" s="4">
        <v>4.0</v>
      </c>
      <c r="CY6" s="4">
        <v>3.0</v>
      </c>
      <c r="CZ6" s="4">
        <v>2.0</v>
      </c>
      <c r="DA6" s="4">
        <v>4.0</v>
      </c>
      <c r="DB6" s="4">
        <v>3.0</v>
      </c>
      <c r="DC6" s="4">
        <v>3.0</v>
      </c>
      <c r="DD6" s="4">
        <v>3.0</v>
      </c>
      <c r="DE6" s="4">
        <v>3.0</v>
      </c>
      <c r="DF6" s="4">
        <v>3.0</v>
      </c>
      <c r="DG6" s="4">
        <v>2.0</v>
      </c>
      <c r="DH6" s="4">
        <v>3.0</v>
      </c>
      <c r="DI6" s="4">
        <v>3.0</v>
      </c>
      <c r="DJ6" s="4">
        <v>2.0</v>
      </c>
      <c r="DK6" s="4">
        <v>4.0</v>
      </c>
      <c r="DL6" s="4">
        <v>2.0</v>
      </c>
      <c r="DM6" s="4">
        <v>3.0</v>
      </c>
      <c r="DN6" s="4">
        <v>4.0</v>
      </c>
      <c r="DO6" s="4">
        <v>2.0</v>
      </c>
      <c r="DP6" s="4">
        <v>2.0</v>
      </c>
      <c r="DQ6" s="4">
        <v>3.0</v>
      </c>
      <c r="DR6" s="4">
        <v>3.0</v>
      </c>
      <c r="DS6" s="4">
        <v>4.0</v>
      </c>
      <c r="DT6" s="4">
        <v>2.0</v>
      </c>
      <c r="DU6" s="4">
        <v>2.0</v>
      </c>
      <c r="DV6" s="4">
        <v>4.0</v>
      </c>
      <c r="DW6" s="4">
        <v>2.0</v>
      </c>
    </row>
    <row r="7">
      <c r="A7" s="3" t="s">
        <v>8</v>
      </c>
      <c r="B7" s="4" t="s">
        <v>11</v>
      </c>
      <c r="C7" s="4">
        <v>315.0</v>
      </c>
      <c r="D7" s="4">
        <v>420.0</v>
      </c>
      <c r="E7" s="4">
        <v>420.0</v>
      </c>
      <c r="F7" s="4">
        <v>420.0</v>
      </c>
      <c r="G7" s="4">
        <v>420.0</v>
      </c>
      <c r="H7" s="4">
        <v>980.0</v>
      </c>
      <c r="I7" s="4">
        <v>420.0</v>
      </c>
      <c r="J7" s="4">
        <v>420.0</v>
      </c>
      <c r="K7" s="4">
        <v>420.0</v>
      </c>
      <c r="L7" s="4">
        <v>315.0</v>
      </c>
      <c r="M7" s="4">
        <v>980.0</v>
      </c>
      <c r="N7" s="4">
        <v>420.0</v>
      </c>
      <c r="O7" s="4">
        <v>420.0</v>
      </c>
      <c r="P7" s="4">
        <v>420.0</v>
      </c>
      <c r="Q7" s="4">
        <v>420.0</v>
      </c>
      <c r="R7" s="4">
        <v>980.0</v>
      </c>
      <c r="S7" s="4">
        <v>420.0</v>
      </c>
      <c r="T7" s="4">
        <v>980.0</v>
      </c>
      <c r="U7" s="4">
        <v>980.0</v>
      </c>
      <c r="V7" s="4">
        <v>420.0</v>
      </c>
      <c r="W7" s="4">
        <v>980.0</v>
      </c>
      <c r="X7" s="4">
        <v>315.0</v>
      </c>
      <c r="Y7" s="4">
        <v>420.0</v>
      </c>
      <c r="Z7" s="4">
        <v>420.0</v>
      </c>
      <c r="AA7" s="4">
        <v>420.0</v>
      </c>
      <c r="AB7" s="4">
        <v>420.0</v>
      </c>
      <c r="AC7" s="4">
        <v>420.0</v>
      </c>
      <c r="AD7" s="4">
        <v>980.0</v>
      </c>
      <c r="AE7" s="4">
        <v>420.0</v>
      </c>
      <c r="AF7" s="4">
        <v>420.0</v>
      </c>
      <c r="AG7" s="4">
        <v>420.0</v>
      </c>
      <c r="AH7" s="4">
        <v>420.0</v>
      </c>
      <c r="AI7" s="4">
        <v>315.0</v>
      </c>
      <c r="AJ7" s="4">
        <v>420.0</v>
      </c>
      <c r="AK7" s="4">
        <v>420.0</v>
      </c>
      <c r="AL7" s="4">
        <v>420.0</v>
      </c>
      <c r="AM7" s="4">
        <v>420.0</v>
      </c>
      <c r="AN7" s="4">
        <v>420.0</v>
      </c>
      <c r="AO7" s="4">
        <v>980.0</v>
      </c>
      <c r="AP7" s="4">
        <v>980.0</v>
      </c>
      <c r="AQ7" s="4">
        <v>315.0</v>
      </c>
      <c r="AR7" s="4">
        <v>980.0</v>
      </c>
      <c r="AS7" s="4">
        <v>420.0</v>
      </c>
      <c r="AT7" s="4">
        <v>980.0</v>
      </c>
      <c r="AU7" s="4">
        <v>420.0</v>
      </c>
      <c r="AV7" s="4">
        <v>315.0</v>
      </c>
      <c r="AW7" s="4">
        <v>420.0</v>
      </c>
      <c r="AX7" s="4">
        <v>980.0</v>
      </c>
      <c r="AY7" s="4">
        <v>315.0</v>
      </c>
      <c r="AZ7" s="4">
        <v>315.0</v>
      </c>
      <c r="BA7" s="4">
        <v>420.0</v>
      </c>
      <c r="BB7" s="4">
        <v>980.0</v>
      </c>
      <c r="BC7" s="4">
        <v>420.0</v>
      </c>
      <c r="BD7" s="4">
        <v>980.0</v>
      </c>
      <c r="BE7" s="4">
        <v>420.0</v>
      </c>
      <c r="BF7" s="4">
        <v>315.0</v>
      </c>
      <c r="BG7" s="4">
        <v>315.0</v>
      </c>
      <c r="BH7" s="4">
        <v>980.0</v>
      </c>
      <c r="BI7" s="4">
        <v>420.0</v>
      </c>
      <c r="BJ7" s="4">
        <v>420.0</v>
      </c>
      <c r="BK7" s="4">
        <v>420.0</v>
      </c>
      <c r="BL7" s="4">
        <v>980.0</v>
      </c>
      <c r="BM7" s="4">
        <v>980.0</v>
      </c>
      <c r="BN7" s="4">
        <v>980.0</v>
      </c>
      <c r="BO7" s="4">
        <v>420.0</v>
      </c>
      <c r="BP7" s="4">
        <v>315.0</v>
      </c>
      <c r="BQ7" s="4">
        <v>420.0</v>
      </c>
      <c r="BR7" s="4">
        <v>420.0</v>
      </c>
      <c r="BS7" s="4">
        <v>315.0</v>
      </c>
      <c r="BT7" s="4">
        <v>420.0</v>
      </c>
      <c r="BU7" s="4">
        <v>980.0</v>
      </c>
      <c r="BV7" s="4">
        <v>420.0</v>
      </c>
      <c r="BW7" s="4">
        <v>980.0</v>
      </c>
      <c r="BX7" s="4">
        <v>420.0</v>
      </c>
      <c r="BY7" s="4">
        <v>420.0</v>
      </c>
      <c r="BZ7" s="4">
        <v>420.0</v>
      </c>
      <c r="CA7" s="4">
        <v>420.0</v>
      </c>
      <c r="CB7" s="4">
        <v>420.0</v>
      </c>
      <c r="CC7" s="4">
        <v>420.0</v>
      </c>
      <c r="CD7" s="4">
        <v>420.0</v>
      </c>
      <c r="CE7" s="4">
        <v>420.0</v>
      </c>
      <c r="CF7" s="4">
        <v>420.0</v>
      </c>
      <c r="CG7" s="4">
        <v>315.0</v>
      </c>
      <c r="CH7" s="4">
        <v>420.0</v>
      </c>
      <c r="CI7" s="4">
        <v>420.0</v>
      </c>
      <c r="CJ7" s="4">
        <v>315.0</v>
      </c>
      <c r="CK7" s="4">
        <v>420.0</v>
      </c>
      <c r="CL7" s="4">
        <v>420.0</v>
      </c>
      <c r="CM7" s="4">
        <v>980.0</v>
      </c>
      <c r="CN7" s="4">
        <v>420.0</v>
      </c>
      <c r="CO7" s="4">
        <v>420.0</v>
      </c>
      <c r="CP7" s="4">
        <v>420.0</v>
      </c>
      <c r="CQ7" s="4">
        <v>420.0</v>
      </c>
      <c r="CR7" s="4">
        <v>420.0</v>
      </c>
      <c r="CS7" s="4">
        <v>420.0</v>
      </c>
      <c r="CT7" s="4">
        <v>420.0</v>
      </c>
      <c r="CU7" s="4">
        <v>420.0</v>
      </c>
      <c r="CV7" s="4">
        <v>420.0</v>
      </c>
      <c r="CW7" s="4">
        <v>315.0</v>
      </c>
      <c r="CX7" s="4">
        <v>420.0</v>
      </c>
      <c r="CY7" s="4">
        <v>0.0</v>
      </c>
      <c r="CZ7" s="4">
        <v>420.0</v>
      </c>
      <c r="DA7" s="4">
        <v>420.0</v>
      </c>
      <c r="DB7" s="4">
        <v>420.0</v>
      </c>
      <c r="DC7" s="4">
        <v>420.0</v>
      </c>
      <c r="DD7" s="4">
        <v>420.0</v>
      </c>
      <c r="DE7" s="4">
        <v>315.0</v>
      </c>
      <c r="DF7" s="4">
        <v>420.0</v>
      </c>
      <c r="DG7" s="4">
        <v>420.0</v>
      </c>
      <c r="DH7" s="4">
        <v>420.0</v>
      </c>
      <c r="DI7" s="4">
        <v>315.0</v>
      </c>
      <c r="DJ7" s="4">
        <v>980.0</v>
      </c>
      <c r="DK7" s="4">
        <v>315.0</v>
      </c>
      <c r="DL7" s="4">
        <v>420.0</v>
      </c>
      <c r="DM7" s="4">
        <v>315.0</v>
      </c>
      <c r="DN7" s="4">
        <v>980.0</v>
      </c>
      <c r="DO7" s="4">
        <v>420.0</v>
      </c>
      <c r="DP7" s="4">
        <v>315.0</v>
      </c>
      <c r="DQ7" s="4">
        <v>420.0</v>
      </c>
      <c r="DR7" s="4">
        <v>420.0</v>
      </c>
      <c r="DS7" s="4">
        <v>420.0</v>
      </c>
      <c r="DT7" s="4">
        <v>315.0</v>
      </c>
      <c r="DU7" s="4">
        <v>420.0</v>
      </c>
      <c r="DV7" s="4">
        <v>420.0</v>
      </c>
      <c r="DW7" s="4">
        <v>315.0</v>
      </c>
    </row>
    <row r="8" hidden="1">
      <c r="A8" s="3" t="s">
        <v>6</v>
      </c>
      <c r="B8" s="4" t="s">
        <v>12</v>
      </c>
      <c r="C8" s="4">
        <v>1.0</v>
      </c>
      <c r="D8" s="4">
        <v>2.0</v>
      </c>
      <c r="E8" s="4">
        <v>2.0</v>
      </c>
      <c r="F8" s="4">
        <v>2.0</v>
      </c>
      <c r="G8" s="4">
        <v>2.0</v>
      </c>
      <c r="H8" s="4">
        <v>2.0</v>
      </c>
      <c r="I8" s="4">
        <v>2.0</v>
      </c>
      <c r="J8" s="4">
        <v>1.0</v>
      </c>
      <c r="K8" s="4">
        <v>1.0</v>
      </c>
      <c r="L8" s="4">
        <v>2.0</v>
      </c>
      <c r="M8" s="4">
        <v>2.0</v>
      </c>
      <c r="N8" s="4">
        <v>2.0</v>
      </c>
      <c r="O8" s="4">
        <v>2.0</v>
      </c>
      <c r="P8" s="4">
        <v>2.0</v>
      </c>
      <c r="Q8" s="4">
        <v>2.0</v>
      </c>
      <c r="R8" s="4">
        <v>2.0</v>
      </c>
      <c r="S8" s="4">
        <v>1.0</v>
      </c>
      <c r="T8" s="4">
        <v>2.0</v>
      </c>
      <c r="U8" s="4">
        <v>1.0</v>
      </c>
      <c r="V8" s="4">
        <v>2.0</v>
      </c>
      <c r="W8" s="4">
        <v>2.0</v>
      </c>
      <c r="X8" s="4">
        <v>1.0</v>
      </c>
      <c r="Y8" s="4">
        <v>1.0</v>
      </c>
      <c r="Z8" s="4">
        <v>2.0</v>
      </c>
      <c r="AA8" s="4">
        <v>2.0</v>
      </c>
      <c r="AB8" s="4">
        <v>2.0</v>
      </c>
      <c r="AC8" s="4">
        <v>1.0</v>
      </c>
      <c r="AD8" s="4">
        <v>2.0</v>
      </c>
      <c r="AE8" s="4">
        <v>2.0</v>
      </c>
      <c r="AF8" s="4">
        <v>2.0</v>
      </c>
      <c r="AG8" s="4">
        <v>2.0</v>
      </c>
      <c r="AH8" s="4">
        <v>2.0</v>
      </c>
      <c r="AI8" s="4">
        <v>2.0</v>
      </c>
      <c r="AJ8" s="4">
        <v>1.0</v>
      </c>
      <c r="AK8" s="4">
        <v>2.0</v>
      </c>
      <c r="AL8" s="4">
        <v>2.0</v>
      </c>
      <c r="AM8" s="4">
        <v>2.0</v>
      </c>
      <c r="AN8" s="4">
        <v>2.0</v>
      </c>
      <c r="AO8" s="4">
        <v>2.0</v>
      </c>
      <c r="AP8" s="4">
        <v>2.0</v>
      </c>
      <c r="AQ8" s="4">
        <v>1.0</v>
      </c>
      <c r="AR8" s="4">
        <v>2.0</v>
      </c>
      <c r="AS8" s="4">
        <v>2.0</v>
      </c>
      <c r="AT8" s="4">
        <v>1.0</v>
      </c>
      <c r="AU8" s="4">
        <v>2.0</v>
      </c>
      <c r="AV8" s="4">
        <v>2.0</v>
      </c>
      <c r="AW8" s="4">
        <v>1.0</v>
      </c>
      <c r="AX8" s="4">
        <v>2.0</v>
      </c>
      <c r="AY8" s="4">
        <v>1.0</v>
      </c>
      <c r="AZ8" s="4">
        <v>2.0</v>
      </c>
      <c r="BA8" s="4">
        <v>2.0</v>
      </c>
      <c r="BB8" s="4">
        <v>1.0</v>
      </c>
      <c r="BC8" s="4">
        <v>2.0</v>
      </c>
      <c r="BD8" s="4">
        <v>2.0</v>
      </c>
      <c r="BE8" s="4">
        <v>2.0</v>
      </c>
      <c r="BF8" s="4">
        <v>2.0</v>
      </c>
      <c r="BG8" s="4">
        <v>2.0</v>
      </c>
      <c r="BH8" s="4">
        <v>2.0</v>
      </c>
      <c r="BI8" s="4">
        <v>2.0</v>
      </c>
      <c r="BJ8" s="4">
        <v>2.0</v>
      </c>
      <c r="BK8" s="4">
        <v>2.0</v>
      </c>
      <c r="BL8" s="4">
        <v>2.0</v>
      </c>
      <c r="BM8" s="4">
        <v>2.0</v>
      </c>
      <c r="BN8" s="4">
        <v>2.0</v>
      </c>
      <c r="BO8" s="4">
        <v>1.0</v>
      </c>
      <c r="BP8" s="4">
        <v>2.0</v>
      </c>
      <c r="BQ8" s="4">
        <v>1.0</v>
      </c>
      <c r="BR8" s="4">
        <v>1.0</v>
      </c>
      <c r="BS8" s="4">
        <v>1.0</v>
      </c>
      <c r="BT8" s="4">
        <v>2.0</v>
      </c>
      <c r="BU8" s="4">
        <v>2.0</v>
      </c>
      <c r="BV8" s="4">
        <v>2.0</v>
      </c>
      <c r="BW8" s="4">
        <v>2.0</v>
      </c>
      <c r="BX8" s="4">
        <v>2.0</v>
      </c>
      <c r="BY8" s="4">
        <v>1.0</v>
      </c>
      <c r="BZ8" s="4">
        <v>2.0</v>
      </c>
      <c r="CA8" s="4">
        <v>1.0</v>
      </c>
      <c r="CB8" s="4">
        <v>1.0</v>
      </c>
      <c r="CC8" s="4">
        <v>2.0</v>
      </c>
      <c r="CD8" s="4">
        <v>2.0</v>
      </c>
      <c r="CE8" s="4">
        <v>2.0</v>
      </c>
      <c r="CF8" s="4">
        <v>1.0</v>
      </c>
      <c r="CG8" s="4">
        <v>2.0</v>
      </c>
      <c r="CH8" s="4">
        <v>2.0</v>
      </c>
      <c r="CI8" s="4">
        <v>2.0</v>
      </c>
      <c r="CJ8" s="4">
        <v>2.0</v>
      </c>
      <c r="CK8" s="4">
        <v>2.0</v>
      </c>
      <c r="CL8" s="4">
        <v>1.0</v>
      </c>
      <c r="CM8" s="4">
        <v>2.0</v>
      </c>
      <c r="CN8" s="4">
        <v>2.0</v>
      </c>
      <c r="CO8" s="4">
        <v>2.0</v>
      </c>
      <c r="CP8" s="4">
        <v>2.0</v>
      </c>
      <c r="CQ8" s="4">
        <v>2.0</v>
      </c>
      <c r="CR8" s="4">
        <v>2.0</v>
      </c>
      <c r="CS8" s="4">
        <v>2.0</v>
      </c>
      <c r="CT8" s="4">
        <v>2.0</v>
      </c>
      <c r="CU8" s="4">
        <v>2.0</v>
      </c>
      <c r="CV8" s="4">
        <v>2.0</v>
      </c>
      <c r="CW8" s="4">
        <v>1.0</v>
      </c>
      <c r="CX8" s="4">
        <v>1.0</v>
      </c>
      <c r="CY8" s="4">
        <v>2.0</v>
      </c>
      <c r="CZ8" s="4">
        <v>2.0</v>
      </c>
      <c r="DA8" s="4">
        <v>2.0</v>
      </c>
      <c r="DB8" s="4">
        <v>2.0</v>
      </c>
      <c r="DC8" s="4">
        <v>2.0</v>
      </c>
      <c r="DD8" s="4">
        <v>2.0</v>
      </c>
      <c r="DE8" s="4">
        <v>2.0</v>
      </c>
      <c r="DF8" s="4">
        <v>1.0</v>
      </c>
      <c r="DG8" s="4">
        <v>2.0</v>
      </c>
      <c r="DH8" s="4">
        <v>2.0</v>
      </c>
      <c r="DI8" s="4">
        <v>1.0</v>
      </c>
      <c r="DJ8" s="4">
        <v>2.0</v>
      </c>
      <c r="DK8" s="4">
        <v>2.0</v>
      </c>
      <c r="DL8" s="4">
        <v>1.0</v>
      </c>
      <c r="DM8" s="4">
        <v>2.0</v>
      </c>
      <c r="DN8" s="4">
        <v>2.0</v>
      </c>
      <c r="DO8" s="4">
        <v>2.0</v>
      </c>
      <c r="DP8" s="4">
        <v>2.0</v>
      </c>
      <c r="DQ8" s="4">
        <v>1.0</v>
      </c>
      <c r="DR8" s="4">
        <v>2.0</v>
      </c>
      <c r="DS8" s="4">
        <v>2.0</v>
      </c>
      <c r="DT8" s="4">
        <v>2.0</v>
      </c>
      <c r="DU8" s="4">
        <v>1.0</v>
      </c>
      <c r="DV8" s="4">
        <v>1.0</v>
      </c>
      <c r="DW8" s="4">
        <v>2.0</v>
      </c>
    </row>
    <row r="9" hidden="1">
      <c r="A9" s="3" t="s">
        <v>14</v>
      </c>
      <c r="B9" s="5" t="s">
        <v>13</v>
      </c>
      <c r="C9" s="5" t="s">
        <v>72</v>
      </c>
      <c r="D9" s="5" t="s">
        <v>85</v>
      </c>
      <c r="E9" s="5" t="s">
        <v>97</v>
      </c>
      <c r="F9" s="5" t="s">
        <v>107</v>
      </c>
      <c r="G9" s="5" t="s">
        <v>119</v>
      </c>
      <c r="H9" s="5" t="s">
        <v>130</v>
      </c>
      <c r="I9" s="5" t="s">
        <v>142</v>
      </c>
      <c r="J9" s="5" t="s">
        <v>154</v>
      </c>
      <c r="K9" s="5" t="s">
        <v>164</v>
      </c>
      <c r="L9" s="5" t="s">
        <v>174</v>
      </c>
      <c r="M9" s="5" t="s">
        <v>185</v>
      </c>
      <c r="N9" s="5" t="s">
        <v>195</v>
      </c>
      <c r="O9" s="5" t="s">
        <v>206</v>
      </c>
      <c r="P9" s="5" t="s">
        <v>218</v>
      </c>
      <c r="Q9" s="5" t="s">
        <v>228</v>
      </c>
      <c r="R9" s="5" t="s">
        <v>239</v>
      </c>
      <c r="S9" s="5" t="s">
        <v>248</v>
      </c>
      <c r="T9" s="5" t="s">
        <v>259</v>
      </c>
      <c r="U9" s="5" t="s">
        <v>270</v>
      </c>
      <c r="V9" s="5" t="s">
        <v>281</v>
      </c>
      <c r="W9" s="5" t="s">
        <v>291</v>
      </c>
      <c r="X9" s="5" t="s">
        <v>302</v>
      </c>
      <c r="Y9" s="5" t="s">
        <v>314</v>
      </c>
      <c r="Z9" s="5" t="s">
        <v>324</v>
      </c>
      <c r="AA9" s="5" t="s">
        <v>336</v>
      </c>
      <c r="AB9" s="5" t="s">
        <v>345</v>
      </c>
      <c r="AC9" s="5" t="s">
        <v>356</v>
      </c>
      <c r="AD9" s="5" t="s">
        <v>366</v>
      </c>
      <c r="AE9" s="5" t="s">
        <v>375</v>
      </c>
      <c r="AF9" s="5" t="s">
        <v>386</v>
      </c>
      <c r="AG9" s="5" t="s">
        <v>397</v>
      </c>
      <c r="AH9" s="5" t="s">
        <v>406</v>
      </c>
      <c r="AI9" s="5" t="s">
        <v>415</v>
      </c>
      <c r="AJ9" s="5" t="s">
        <v>425</v>
      </c>
      <c r="AK9" s="5" t="s">
        <v>434</v>
      </c>
      <c r="AL9" s="5" t="s">
        <v>445</v>
      </c>
      <c r="AM9" s="5" t="s">
        <v>455</v>
      </c>
      <c r="AN9" s="5" t="s">
        <v>465</v>
      </c>
      <c r="AO9" s="5" t="s">
        <v>472</v>
      </c>
      <c r="AP9" s="5" t="s">
        <v>481</v>
      </c>
      <c r="AQ9" s="5" t="s">
        <v>491</v>
      </c>
      <c r="AR9" s="5" t="s">
        <v>502</v>
      </c>
      <c r="AS9" s="5" t="s">
        <v>512</v>
      </c>
      <c r="AT9" s="5" t="s">
        <v>522</v>
      </c>
      <c r="AU9" s="5" t="s">
        <v>533</v>
      </c>
      <c r="AV9" s="5" t="s">
        <v>544</v>
      </c>
      <c r="AW9" s="5" t="s">
        <v>554</v>
      </c>
      <c r="AX9" s="5" t="s">
        <v>564</v>
      </c>
      <c r="AY9" s="5" t="s">
        <v>574</v>
      </c>
      <c r="AZ9" s="5" t="s">
        <v>583</v>
      </c>
      <c r="BA9" s="5" t="s">
        <v>593</v>
      </c>
      <c r="BB9" s="5" t="s">
        <v>601</v>
      </c>
      <c r="BC9" s="5" t="s">
        <v>610</v>
      </c>
      <c r="BD9" s="5" t="s">
        <v>618</v>
      </c>
      <c r="BE9" s="5" t="s">
        <v>629</v>
      </c>
      <c r="BF9" s="5" t="s">
        <v>637</v>
      </c>
      <c r="BG9" s="5" t="s">
        <v>647</v>
      </c>
      <c r="BH9" s="5" t="s">
        <v>656</v>
      </c>
      <c r="BI9" s="5" t="s">
        <v>667</v>
      </c>
      <c r="BJ9" s="5" t="s">
        <v>676</v>
      </c>
      <c r="BK9" s="5" t="s">
        <v>686</v>
      </c>
      <c r="BL9" s="5" t="s">
        <v>697</v>
      </c>
      <c r="BM9" s="5" t="s">
        <v>707</v>
      </c>
      <c r="BN9" s="5" t="s">
        <v>716</v>
      </c>
      <c r="BO9" s="5" t="s">
        <v>726</v>
      </c>
      <c r="BP9" s="5" t="s">
        <v>681</v>
      </c>
      <c r="BQ9" s="5" t="s">
        <v>744</v>
      </c>
      <c r="BR9" s="5" t="s">
        <v>751</v>
      </c>
      <c r="BS9" s="5" t="s">
        <v>762</v>
      </c>
      <c r="BT9" s="5" t="s">
        <v>771</v>
      </c>
      <c r="BU9" s="5" t="s">
        <v>780</v>
      </c>
      <c r="BV9" s="5" t="s">
        <v>791</v>
      </c>
      <c r="BW9" s="5" t="s">
        <v>800</v>
      </c>
      <c r="BX9" s="5" t="s">
        <v>810</v>
      </c>
      <c r="BY9" s="5" t="s">
        <v>74</v>
      </c>
      <c r="BZ9" s="5" t="s">
        <v>821</v>
      </c>
      <c r="CA9" s="5" t="s">
        <v>832</v>
      </c>
      <c r="CB9" s="5" t="s">
        <v>843</v>
      </c>
      <c r="CC9" s="5" t="s">
        <v>852</v>
      </c>
      <c r="CD9" s="5" t="s">
        <v>861</v>
      </c>
      <c r="CE9" s="5" t="s">
        <v>870</v>
      </c>
      <c r="CF9" s="5" t="s">
        <v>879</v>
      </c>
      <c r="CG9" s="5" t="s">
        <v>887</v>
      </c>
      <c r="CH9" s="5" t="s">
        <v>896</v>
      </c>
      <c r="CI9" s="5" t="s">
        <v>908</v>
      </c>
      <c r="CJ9" s="5" t="s">
        <v>920</v>
      </c>
      <c r="CK9" s="5" t="s">
        <v>928</v>
      </c>
      <c r="CL9" s="5" t="s">
        <v>939</v>
      </c>
      <c r="CM9" s="5" t="s">
        <v>948</v>
      </c>
      <c r="CN9" s="5" t="s">
        <v>957</v>
      </c>
      <c r="CO9" s="5" t="s">
        <v>968</v>
      </c>
      <c r="CP9" s="5" t="s">
        <v>977</v>
      </c>
      <c r="CQ9" s="5" t="s">
        <v>984</v>
      </c>
      <c r="CR9" s="5" t="s">
        <v>995</v>
      </c>
      <c r="CS9" s="5" t="s">
        <v>1004</v>
      </c>
      <c r="CT9" s="5" t="s">
        <v>1015</v>
      </c>
      <c r="CU9" s="5" t="s">
        <v>1024</v>
      </c>
      <c r="CV9" s="5" t="s">
        <v>1033</v>
      </c>
      <c r="CW9" s="5" t="s">
        <v>1041</v>
      </c>
      <c r="CX9" s="5" t="s">
        <v>1049</v>
      </c>
      <c r="CY9" s="5" t="s">
        <v>1058</v>
      </c>
      <c r="CZ9" s="5" t="s">
        <v>1069</v>
      </c>
      <c r="DA9" s="5" t="s">
        <v>1078</v>
      </c>
      <c r="DB9" s="5" t="s">
        <v>1085</v>
      </c>
      <c r="DC9" s="5" t="s">
        <v>1096</v>
      </c>
      <c r="DD9" s="5" t="s">
        <v>1106</v>
      </c>
      <c r="DE9" s="5" t="s">
        <v>1116</v>
      </c>
      <c r="DF9" s="5" t="s">
        <v>1126</v>
      </c>
      <c r="DG9" s="5" t="s">
        <v>1138</v>
      </c>
      <c r="DH9" s="5" t="s">
        <v>1146</v>
      </c>
      <c r="DI9" s="5" t="s">
        <v>1155</v>
      </c>
      <c r="DJ9" s="5" t="s">
        <v>1162</v>
      </c>
      <c r="DK9" s="5" t="s">
        <v>1168</v>
      </c>
      <c r="DL9" s="5" t="s">
        <v>1177</v>
      </c>
      <c r="DM9" s="5" t="s">
        <v>1184</v>
      </c>
      <c r="DN9" s="5" t="s">
        <v>1196</v>
      </c>
      <c r="DO9" s="5" t="s">
        <v>1206</v>
      </c>
      <c r="DP9" s="5" t="s">
        <v>1216</v>
      </c>
      <c r="DQ9" s="5" t="s">
        <v>1228</v>
      </c>
      <c r="DR9" s="5" t="s">
        <v>1237</v>
      </c>
      <c r="DS9" s="5" t="s">
        <v>1246</v>
      </c>
      <c r="DT9" s="5" t="s">
        <v>1253</v>
      </c>
      <c r="DU9" s="5" t="s">
        <v>1264</v>
      </c>
      <c r="DV9" s="5" t="s">
        <v>1273</v>
      </c>
      <c r="DW9" s="5" t="s">
        <v>1282</v>
      </c>
    </row>
    <row r="10" hidden="1">
      <c r="A10" s="3" t="s">
        <v>14</v>
      </c>
      <c r="B10" s="5" t="s">
        <v>15</v>
      </c>
      <c r="C10" s="5" t="s">
        <v>73</v>
      </c>
      <c r="D10" s="5" t="s">
        <v>86</v>
      </c>
      <c r="E10" s="5" t="s">
        <v>98</v>
      </c>
      <c r="F10" s="5" t="s">
        <v>108</v>
      </c>
      <c r="G10" s="5" t="s">
        <v>120</v>
      </c>
      <c r="H10" s="5" t="s">
        <v>131</v>
      </c>
      <c r="I10" s="5" t="s">
        <v>143</v>
      </c>
      <c r="J10" s="5" t="s">
        <v>155</v>
      </c>
      <c r="K10" s="5" t="s">
        <v>108</v>
      </c>
      <c r="L10" s="5" t="s">
        <v>175</v>
      </c>
      <c r="M10" s="5" t="s">
        <v>108</v>
      </c>
      <c r="N10" s="5" t="s">
        <v>196</v>
      </c>
      <c r="O10" s="5" t="s">
        <v>207</v>
      </c>
      <c r="P10" s="5" t="s">
        <v>219</v>
      </c>
      <c r="Q10" s="5" t="s">
        <v>229</v>
      </c>
      <c r="R10" s="5" t="s">
        <v>108</v>
      </c>
      <c r="S10" s="5" t="s">
        <v>249</v>
      </c>
      <c r="T10" s="5" t="s">
        <v>260</v>
      </c>
      <c r="U10" s="5" t="s">
        <v>271</v>
      </c>
      <c r="V10" s="5" t="s">
        <v>282</v>
      </c>
      <c r="W10" s="5" t="s">
        <v>292</v>
      </c>
      <c r="X10" s="5" t="s">
        <v>303</v>
      </c>
      <c r="Y10" s="5" t="s">
        <v>315</v>
      </c>
      <c r="Z10" s="5" t="s">
        <v>325</v>
      </c>
      <c r="AA10" s="5" t="s">
        <v>337</v>
      </c>
      <c r="AB10" s="5" t="s">
        <v>108</v>
      </c>
      <c r="AC10" s="5" t="s">
        <v>357</v>
      </c>
      <c r="AD10" s="5" t="s">
        <v>108</v>
      </c>
      <c r="AE10" s="5" t="s">
        <v>376</v>
      </c>
      <c r="AF10" s="5" t="s">
        <v>387</v>
      </c>
      <c r="AG10" s="5" t="s">
        <v>398</v>
      </c>
      <c r="AH10" s="5" t="s">
        <v>407</v>
      </c>
      <c r="AI10" s="5" t="s">
        <v>416</v>
      </c>
      <c r="AJ10" s="5" t="s">
        <v>426</v>
      </c>
      <c r="AK10" s="5" t="s">
        <v>435</v>
      </c>
      <c r="AL10" s="5" t="s">
        <v>446</v>
      </c>
      <c r="AM10" s="5" t="s">
        <v>108</v>
      </c>
      <c r="AN10" s="5" t="s">
        <v>249</v>
      </c>
      <c r="AO10" s="5" t="s">
        <v>473</v>
      </c>
      <c r="AP10" s="5" t="s">
        <v>482</v>
      </c>
      <c r="AQ10" s="5" t="s">
        <v>492</v>
      </c>
      <c r="AR10" s="5" t="s">
        <v>503</v>
      </c>
      <c r="AS10" s="5" t="s">
        <v>513</v>
      </c>
      <c r="AT10" s="5" t="s">
        <v>523</v>
      </c>
      <c r="AU10" s="5" t="s">
        <v>534</v>
      </c>
      <c r="AV10" s="5" t="s">
        <v>545</v>
      </c>
      <c r="AW10" s="5" t="s">
        <v>555</v>
      </c>
      <c r="AX10" s="5" t="s">
        <v>565</v>
      </c>
      <c r="AY10" s="5" t="s">
        <v>575</v>
      </c>
      <c r="AZ10" s="5" t="s">
        <v>584</v>
      </c>
      <c r="BA10" s="5" t="s">
        <v>143</v>
      </c>
      <c r="BB10" s="5" t="s">
        <v>602</v>
      </c>
      <c r="BC10" s="5" t="s">
        <v>611</v>
      </c>
      <c r="BD10" s="5" t="s">
        <v>619</v>
      </c>
      <c r="BE10" s="5" t="s">
        <v>630</v>
      </c>
      <c r="BF10" s="5" t="s">
        <v>638</v>
      </c>
      <c r="BG10" s="5" t="s">
        <v>648</v>
      </c>
      <c r="BH10" s="5" t="s">
        <v>657</v>
      </c>
      <c r="BI10" s="5" t="s">
        <v>668</v>
      </c>
      <c r="BJ10" s="5" t="s">
        <v>677</v>
      </c>
      <c r="BK10" s="5" t="s">
        <v>687</v>
      </c>
      <c r="BL10" s="5" t="s">
        <v>698</v>
      </c>
      <c r="BM10" s="5" t="s">
        <v>619</v>
      </c>
      <c r="BN10" s="5" t="s">
        <v>717</v>
      </c>
      <c r="BO10" s="5" t="s">
        <v>727</v>
      </c>
      <c r="BP10" s="5" t="s">
        <v>108</v>
      </c>
      <c r="BQ10" s="5" t="s">
        <v>717</v>
      </c>
      <c r="BR10" s="5" t="s">
        <v>108</v>
      </c>
      <c r="BS10" s="5" t="s">
        <v>763</v>
      </c>
      <c r="BT10" s="5" t="s">
        <v>772</v>
      </c>
      <c r="BU10" s="5" t="s">
        <v>781</v>
      </c>
      <c r="BV10" s="5" t="s">
        <v>792</v>
      </c>
      <c r="BW10" s="5" t="s">
        <v>801</v>
      </c>
      <c r="BX10" s="5" t="s">
        <v>473</v>
      </c>
      <c r="BY10" s="5" t="s">
        <v>74</v>
      </c>
      <c r="BZ10" s="5" t="s">
        <v>822</v>
      </c>
      <c r="CA10" s="5" t="s">
        <v>833</v>
      </c>
      <c r="CB10" s="5" t="s">
        <v>844</v>
      </c>
      <c r="CC10" s="5" t="s">
        <v>143</v>
      </c>
      <c r="CD10" s="5" t="s">
        <v>108</v>
      </c>
      <c r="CE10" s="5" t="s">
        <v>871</v>
      </c>
      <c r="CF10" s="5" t="s">
        <v>619</v>
      </c>
      <c r="CG10" s="5" t="s">
        <v>108</v>
      </c>
      <c r="CH10" s="5" t="s">
        <v>897</v>
      </c>
      <c r="CI10" s="5" t="s">
        <v>909</v>
      </c>
      <c r="CJ10" s="5" t="s">
        <v>921</v>
      </c>
      <c r="CK10" s="5" t="s">
        <v>619</v>
      </c>
      <c r="CL10" s="5" t="s">
        <v>940</v>
      </c>
      <c r="CM10" s="5" t="s">
        <v>72</v>
      </c>
      <c r="CN10" s="5" t="s">
        <v>958</v>
      </c>
      <c r="CO10" s="5" t="s">
        <v>108</v>
      </c>
      <c r="CP10" s="5" t="s">
        <v>833</v>
      </c>
      <c r="CQ10" s="5" t="s">
        <v>985</v>
      </c>
      <c r="CR10" s="5" t="s">
        <v>619</v>
      </c>
      <c r="CS10" s="5" t="s">
        <v>1005</v>
      </c>
      <c r="CT10" s="5" t="s">
        <v>1016</v>
      </c>
      <c r="CU10" s="5" t="s">
        <v>1025</v>
      </c>
      <c r="CV10" s="5" t="s">
        <v>1034</v>
      </c>
      <c r="CW10" s="5" t="s">
        <v>1042</v>
      </c>
      <c r="CX10" s="5" t="s">
        <v>1050</v>
      </c>
      <c r="CY10" s="5" t="s">
        <v>1059</v>
      </c>
      <c r="CZ10" s="5" t="s">
        <v>1070</v>
      </c>
      <c r="DA10" s="5" t="s">
        <v>1079</v>
      </c>
      <c r="DB10" s="5" t="s">
        <v>1086</v>
      </c>
      <c r="DC10" s="5" t="s">
        <v>1097</v>
      </c>
      <c r="DD10" s="5" t="s">
        <v>1107</v>
      </c>
      <c r="DE10" s="5" t="s">
        <v>1117</v>
      </c>
      <c r="DF10" s="5" t="s">
        <v>1127</v>
      </c>
      <c r="DG10" s="5" t="s">
        <v>985</v>
      </c>
      <c r="DH10" s="5" t="s">
        <v>1147</v>
      </c>
      <c r="DI10" s="5" t="s">
        <v>1156</v>
      </c>
      <c r="DJ10" s="5" t="s">
        <v>108</v>
      </c>
      <c r="DK10" s="5" t="s">
        <v>1169</v>
      </c>
      <c r="DL10" s="5" t="s">
        <v>1178</v>
      </c>
      <c r="DM10" s="5" t="s">
        <v>1185</v>
      </c>
      <c r="DN10" s="5" t="s">
        <v>1197</v>
      </c>
      <c r="DO10" s="5" t="s">
        <v>1207</v>
      </c>
      <c r="DP10" s="5" t="s">
        <v>1217</v>
      </c>
      <c r="DQ10" s="5" t="s">
        <v>325</v>
      </c>
      <c r="DR10" s="5" t="s">
        <v>1238</v>
      </c>
      <c r="DS10" s="5" t="s">
        <v>1178</v>
      </c>
      <c r="DT10" s="5" t="s">
        <v>1254</v>
      </c>
      <c r="DU10" s="5" t="s">
        <v>717</v>
      </c>
      <c r="DV10" s="5" t="s">
        <v>1274</v>
      </c>
      <c r="DW10" s="5" t="s">
        <v>1283</v>
      </c>
    </row>
    <row r="11" hidden="1">
      <c r="A11" s="3" t="s">
        <v>17</v>
      </c>
      <c r="B11" s="4" t="s">
        <v>16</v>
      </c>
      <c r="C11" s="4">
        <v>9.0</v>
      </c>
      <c r="D11" s="4">
        <v>1.0</v>
      </c>
      <c r="E11" s="4">
        <v>1.0</v>
      </c>
      <c r="F11" s="4">
        <v>2.0</v>
      </c>
      <c r="G11" s="4">
        <v>1.0</v>
      </c>
      <c r="H11" s="4">
        <v>4.0</v>
      </c>
      <c r="I11" s="4">
        <v>1.0</v>
      </c>
      <c r="J11" s="4">
        <v>1.0</v>
      </c>
      <c r="K11" s="4">
        <v>2.0</v>
      </c>
      <c r="L11" s="4">
        <v>1.0</v>
      </c>
      <c r="M11" s="4">
        <v>2.0</v>
      </c>
      <c r="N11" s="4">
        <v>3.0</v>
      </c>
      <c r="O11" s="4">
        <v>3.0</v>
      </c>
      <c r="P11" s="4">
        <v>1.0</v>
      </c>
      <c r="Q11" s="4">
        <v>2.0</v>
      </c>
      <c r="R11" s="4">
        <v>2.0</v>
      </c>
      <c r="S11" s="4">
        <v>1.0</v>
      </c>
      <c r="T11" s="4">
        <v>2.0</v>
      </c>
      <c r="U11" s="4">
        <v>3.0</v>
      </c>
      <c r="V11" s="4">
        <v>2.0</v>
      </c>
      <c r="W11" s="4">
        <v>7.0</v>
      </c>
      <c r="X11" s="4">
        <v>2.0</v>
      </c>
      <c r="Y11" s="4">
        <v>3.0</v>
      </c>
      <c r="Z11" s="4">
        <v>1.0</v>
      </c>
      <c r="AA11" s="4">
        <v>6.0</v>
      </c>
      <c r="AB11" s="4">
        <v>2.0</v>
      </c>
      <c r="AC11" s="4">
        <v>2.0</v>
      </c>
      <c r="AD11" s="4">
        <v>2.0</v>
      </c>
      <c r="AE11" s="4">
        <v>2.0</v>
      </c>
      <c r="AF11" s="4">
        <v>2.0</v>
      </c>
      <c r="AG11" s="4">
        <v>1.0</v>
      </c>
      <c r="AH11" s="4">
        <v>1.0</v>
      </c>
      <c r="AI11" s="4">
        <v>4.0</v>
      </c>
      <c r="AJ11" s="4">
        <v>2.0</v>
      </c>
      <c r="AK11" s="4">
        <v>2.0</v>
      </c>
      <c r="AL11" s="4">
        <v>2.0</v>
      </c>
      <c r="AM11" s="4">
        <v>2.0</v>
      </c>
      <c r="AN11" s="4">
        <v>1.0</v>
      </c>
      <c r="AO11" s="4">
        <v>2.0</v>
      </c>
      <c r="AP11" s="4">
        <v>9.0</v>
      </c>
      <c r="AQ11" s="4">
        <v>3.0</v>
      </c>
      <c r="AR11" s="4">
        <v>5.0</v>
      </c>
      <c r="AS11" s="4">
        <v>2.0</v>
      </c>
      <c r="AT11" s="4">
        <v>3.0</v>
      </c>
      <c r="AU11" s="4">
        <v>1.0</v>
      </c>
      <c r="AV11" s="4">
        <v>4.0</v>
      </c>
      <c r="AW11" s="4">
        <v>3.0</v>
      </c>
      <c r="AX11" s="4">
        <v>2.0</v>
      </c>
      <c r="AY11" s="4">
        <v>1.0</v>
      </c>
      <c r="AZ11" s="4">
        <v>5.0</v>
      </c>
      <c r="BA11" s="4">
        <v>1.0</v>
      </c>
      <c r="BB11" s="4">
        <v>5.0</v>
      </c>
      <c r="BC11" s="4">
        <v>2.0</v>
      </c>
      <c r="BD11" s="4">
        <v>2.0</v>
      </c>
      <c r="BE11" s="4">
        <v>1.0</v>
      </c>
      <c r="BF11" s="4">
        <v>2.0</v>
      </c>
      <c r="BG11" s="4">
        <v>2.0</v>
      </c>
      <c r="BH11" s="4">
        <v>9.0</v>
      </c>
      <c r="BI11" s="4">
        <v>1.0</v>
      </c>
      <c r="BJ11" s="4">
        <v>2.0</v>
      </c>
      <c r="BK11" s="4">
        <v>3.0</v>
      </c>
      <c r="BL11" s="4">
        <v>3.0</v>
      </c>
      <c r="BM11" s="4">
        <v>2.0</v>
      </c>
      <c r="BN11" s="4">
        <v>3.0</v>
      </c>
      <c r="BO11" s="4">
        <v>2.0</v>
      </c>
      <c r="BP11" s="4">
        <v>2.0</v>
      </c>
      <c r="BQ11" s="4">
        <v>3.0</v>
      </c>
      <c r="BR11" s="4">
        <v>2.0</v>
      </c>
      <c r="BS11" s="4">
        <v>1.0</v>
      </c>
      <c r="BT11" s="4">
        <v>2.0</v>
      </c>
      <c r="BU11" s="4">
        <v>2.0</v>
      </c>
      <c r="BV11" s="4">
        <v>2.0</v>
      </c>
      <c r="BW11" s="4">
        <v>2.0</v>
      </c>
      <c r="BX11" s="4">
        <v>2.0</v>
      </c>
      <c r="BY11" s="4">
        <v>9.0</v>
      </c>
      <c r="BZ11" s="4">
        <v>3.0</v>
      </c>
      <c r="CA11" s="4">
        <v>2.0</v>
      </c>
      <c r="CB11" s="4">
        <v>2.0</v>
      </c>
      <c r="CC11" s="4">
        <v>1.0</v>
      </c>
      <c r="CD11" s="4">
        <v>2.0</v>
      </c>
      <c r="CE11" s="4">
        <v>7.0</v>
      </c>
      <c r="CF11" s="4">
        <v>2.0</v>
      </c>
      <c r="CG11" s="4">
        <v>2.0</v>
      </c>
      <c r="CH11" s="4">
        <v>2.0</v>
      </c>
      <c r="CI11" s="4">
        <v>3.0</v>
      </c>
      <c r="CJ11" s="4">
        <v>1.0</v>
      </c>
      <c r="CK11" s="4">
        <v>2.0</v>
      </c>
      <c r="CL11" s="4">
        <v>3.0</v>
      </c>
      <c r="CM11" s="4">
        <v>9.0</v>
      </c>
      <c r="CN11" s="4">
        <v>1.0</v>
      </c>
      <c r="CO11" s="4">
        <v>2.0</v>
      </c>
      <c r="CP11" s="4">
        <v>2.0</v>
      </c>
      <c r="CQ11" s="4">
        <v>1.0</v>
      </c>
      <c r="CR11" s="4">
        <v>2.0</v>
      </c>
      <c r="CS11" s="4">
        <v>5.0</v>
      </c>
      <c r="CT11" s="4">
        <v>2.0</v>
      </c>
      <c r="CU11" s="4">
        <v>7.0</v>
      </c>
      <c r="CV11" s="4">
        <v>2.0</v>
      </c>
      <c r="CW11" s="4">
        <v>3.0</v>
      </c>
      <c r="CX11" s="4">
        <v>3.0</v>
      </c>
      <c r="CY11" s="4">
        <v>3.0</v>
      </c>
      <c r="CZ11" s="4">
        <v>2.0</v>
      </c>
      <c r="DA11" s="4">
        <v>3.0</v>
      </c>
      <c r="DB11" s="4">
        <v>8.0</v>
      </c>
      <c r="DC11" s="4">
        <v>2.0</v>
      </c>
      <c r="DD11" s="4">
        <v>2.0</v>
      </c>
      <c r="DE11" s="4">
        <v>9.0</v>
      </c>
      <c r="DF11" s="4">
        <v>9.0</v>
      </c>
      <c r="DG11" s="4">
        <v>9.0</v>
      </c>
      <c r="DH11" s="4">
        <v>9.0</v>
      </c>
      <c r="DI11" s="4">
        <v>9.0</v>
      </c>
      <c r="DJ11" s="4">
        <v>9.0</v>
      </c>
      <c r="DK11" s="4">
        <v>9.0</v>
      </c>
      <c r="DL11" s="4">
        <v>9.0</v>
      </c>
      <c r="DM11" s="4">
        <v>9.0</v>
      </c>
      <c r="DN11" s="4">
        <v>9.0</v>
      </c>
      <c r="DO11" s="4">
        <v>9.0</v>
      </c>
      <c r="DP11" s="4">
        <v>9.0</v>
      </c>
      <c r="DQ11" s="4">
        <v>9.0</v>
      </c>
      <c r="DR11" s="4">
        <v>9.0</v>
      </c>
      <c r="DS11" s="4">
        <v>9.0</v>
      </c>
      <c r="DT11" s="4">
        <v>9.0</v>
      </c>
      <c r="DU11" s="4">
        <v>9.0</v>
      </c>
      <c r="DV11" s="4">
        <v>9.0</v>
      </c>
      <c r="DW11" s="4">
        <v>9.0</v>
      </c>
    </row>
    <row r="12" hidden="1">
      <c r="A12" s="3" t="s">
        <v>17</v>
      </c>
      <c r="B12" s="4" t="s">
        <v>18</v>
      </c>
      <c r="C12" s="4">
        <v>2.0</v>
      </c>
      <c r="D12" s="4">
        <v>3.0</v>
      </c>
      <c r="E12" s="4">
        <v>1.0</v>
      </c>
      <c r="F12" s="4">
        <v>2.0</v>
      </c>
      <c r="G12" s="4">
        <v>1.0</v>
      </c>
      <c r="H12" s="4">
        <v>3.0</v>
      </c>
      <c r="I12" s="4">
        <v>2.0</v>
      </c>
      <c r="J12" s="4">
        <v>3.0</v>
      </c>
      <c r="K12" s="4">
        <v>3.0</v>
      </c>
      <c r="L12" s="4">
        <v>3.0</v>
      </c>
      <c r="M12" s="4">
        <v>1.0</v>
      </c>
      <c r="N12" s="4">
        <v>3.0</v>
      </c>
      <c r="O12" s="4">
        <v>5.0</v>
      </c>
      <c r="P12" s="4">
        <v>2.0</v>
      </c>
      <c r="Q12" s="4">
        <v>3.0</v>
      </c>
      <c r="R12" s="4">
        <v>4.0</v>
      </c>
      <c r="S12" s="4">
        <v>3.0</v>
      </c>
      <c r="T12" s="4">
        <v>3.0</v>
      </c>
      <c r="U12" s="4">
        <v>3.0</v>
      </c>
      <c r="V12" s="4">
        <v>4.0</v>
      </c>
      <c r="W12" s="4">
        <v>5.0</v>
      </c>
      <c r="X12" s="4">
        <v>3.0</v>
      </c>
      <c r="Y12" s="4">
        <v>5.0</v>
      </c>
      <c r="Z12" s="4">
        <v>4.0</v>
      </c>
      <c r="AA12" s="4">
        <v>1.0</v>
      </c>
      <c r="AB12" s="4">
        <v>3.0</v>
      </c>
      <c r="AC12" s="4">
        <v>3.0</v>
      </c>
      <c r="AD12" s="4">
        <v>4.0</v>
      </c>
      <c r="AE12" s="4">
        <v>2.0</v>
      </c>
      <c r="AF12" s="4">
        <v>3.0</v>
      </c>
      <c r="AG12" s="4">
        <v>3.0</v>
      </c>
      <c r="AH12" s="4">
        <v>2.0</v>
      </c>
      <c r="AI12" s="4">
        <v>5.0</v>
      </c>
      <c r="AJ12" s="4">
        <v>4.0</v>
      </c>
      <c r="AK12" s="4">
        <v>4.0</v>
      </c>
      <c r="AL12" s="4">
        <v>1.0</v>
      </c>
      <c r="AM12" s="4">
        <v>3.0</v>
      </c>
      <c r="AN12" s="4">
        <v>2.0</v>
      </c>
      <c r="AO12" s="4">
        <v>3.0</v>
      </c>
      <c r="AP12" s="4">
        <v>5.0</v>
      </c>
      <c r="AQ12" s="4">
        <v>3.0</v>
      </c>
      <c r="AR12" s="4">
        <v>2.0</v>
      </c>
      <c r="AS12" s="4">
        <v>4.0</v>
      </c>
      <c r="AT12" s="4">
        <v>3.0</v>
      </c>
      <c r="AU12" s="4">
        <v>1.0</v>
      </c>
      <c r="AV12" s="4">
        <v>3.0</v>
      </c>
      <c r="AW12" s="4">
        <v>3.0</v>
      </c>
      <c r="AX12" s="4">
        <v>4.0</v>
      </c>
      <c r="AY12" s="4">
        <v>4.0</v>
      </c>
      <c r="AZ12" s="4">
        <v>3.0</v>
      </c>
      <c r="BA12" s="4">
        <v>5.0</v>
      </c>
      <c r="BB12" s="4">
        <v>3.0</v>
      </c>
      <c r="BC12" s="4">
        <v>1.0</v>
      </c>
      <c r="BD12" s="4">
        <v>4.0</v>
      </c>
      <c r="BE12" s="4">
        <v>1.0</v>
      </c>
      <c r="BF12" s="4">
        <v>3.0</v>
      </c>
      <c r="BG12" s="4">
        <v>3.0</v>
      </c>
      <c r="BH12" s="4">
        <v>2.0</v>
      </c>
      <c r="BI12" s="4">
        <v>1.0</v>
      </c>
      <c r="BJ12" s="4">
        <v>2.0</v>
      </c>
      <c r="BK12" s="4">
        <v>2.0</v>
      </c>
      <c r="BL12" s="4">
        <v>2.0</v>
      </c>
      <c r="BM12" s="4">
        <v>3.0</v>
      </c>
      <c r="BN12" s="4">
        <v>3.0</v>
      </c>
      <c r="BO12" s="4">
        <v>1.0</v>
      </c>
      <c r="BP12" s="4">
        <v>2.0</v>
      </c>
      <c r="BQ12" s="4">
        <v>2.0</v>
      </c>
      <c r="BR12" s="4">
        <v>4.0</v>
      </c>
      <c r="BS12" s="4">
        <v>3.0</v>
      </c>
      <c r="BT12" s="4">
        <v>2.0</v>
      </c>
      <c r="BU12" s="4">
        <v>3.0</v>
      </c>
      <c r="BV12" s="4">
        <v>2.0</v>
      </c>
      <c r="BW12" s="4">
        <v>3.0</v>
      </c>
      <c r="BX12" s="4">
        <v>1.0</v>
      </c>
      <c r="BY12" s="4">
        <v>2.0</v>
      </c>
      <c r="BZ12" s="4">
        <v>3.0</v>
      </c>
      <c r="CA12" s="4">
        <v>2.0</v>
      </c>
      <c r="CB12" s="4">
        <v>2.0</v>
      </c>
      <c r="CC12" s="4">
        <v>2.0</v>
      </c>
      <c r="CD12" s="4">
        <v>5.0</v>
      </c>
      <c r="CE12" s="4">
        <v>3.0</v>
      </c>
      <c r="CF12" s="4">
        <v>3.0</v>
      </c>
      <c r="CG12" s="4"/>
      <c r="CH12" s="4">
        <v>2.0</v>
      </c>
      <c r="CI12" s="4">
        <v>1.0</v>
      </c>
      <c r="CJ12" s="4">
        <v>3.0</v>
      </c>
      <c r="CK12" s="4">
        <v>2.0</v>
      </c>
      <c r="CL12" s="4">
        <v>4.0</v>
      </c>
      <c r="CM12" s="4"/>
      <c r="CN12" s="4">
        <v>3.0</v>
      </c>
      <c r="CO12" s="4">
        <v>4.0</v>
      </c>
      <c r="CP12" s="4">
        <v>2.0</v>
      </c>
      <c r="CQ12" s="4">
        <v>2.0</v>
      </c>
      <c r="CR12" s="4">
        <v>4.0</v>
      </c>
      <c r="CS12" s="4">
        <v>2.0</v>
      </c>
      <c r="CT12" s="4">
        <v>3.0</v>
      </c>
      <c r="CU12" s="4">
        <v>2.0</v>
      </c>
      <c r="CV12" s="4">
        <v>3.0</v>
      </c>
      <c r="CW12" s="4">
        <v>4.0</v>
      </c>
      <c r="CX12" s="4">
        <v>4.0</v>
      </c>
      <c r="CY12" s="4">
        <v>3.0</v>
      </c>
      <c r="CZ12" s="4">
        <v>3.0</v>
      </c>
      <c r="DA12" s="4">
        <v>2.0</v>
      </c>
      <c r="DB12" s="4">
        <v>2.0</v>
      </c>
      <c r="DC12" s="4">
        <v>4.0</v>
      </c>
      <c r="DD12" s="4">
        <v>3.0</v>
      </c>
      <c r="DE12" s="4">
        <v>2.0</v>
      </c>
      <c r="DF12" s="4">
        <v>2.0</v>
      </c>
      <c r="DG12" s="4">
        <v>5.0</v>
      </c>
      <c r="DH12" s="4">
        <v>2.0</v>
      </c>
      <c r="DI12" s="4">
        <v>3.0</v>
      </c>
      <c r="DJ12" s="4">
        <v>2.0</v>
      </c>
      <c r="DK12" s="4">
        <v>1.0</v>
      </c>
      <c r="DL12" s="4">
        <v>2.0</v>
      </c>
      <c r="DM12" s="4">
        <v>3.0</v>
      </c>
      <c r="DN12" s="4">
        <v>4.0</v>
      </c>
      <c r="DO12" s="4">
        <v>3.0</v>
      </c>
      <c r="DP12" s="4">
        <v>3.0</v>
      </c>
      <c r="DQ12" s="4">
        <v>3.0</v>
      </c>
      <c r="DR12" s="4">
        <v>2.0</v>
      </c>
      <c r="DS12" s="4">
        <v>3.0</v>
      </c>
      <c r="DT12" s="4">
        <v>3.0</v>
      </c>
      <c r="DU12" s="4">
        <v>3.0</v>
      </c>
      <c r="DV12" s="4">
        <v>3.0</v>
      </c>
      <c r="DW12" s="4"/>
    </row>
    <row r="13" hidden="1">
      <c r="A13" s="3" t="s">
        <v>10</v>
      </c>
      <c r="B13" s="4" t="s">
        <v>19</v>
      </c>
      <c r="C13" s="4" t="s">
        <v>74</v>
      </c>
      <c r="D13" s="4">
        <v>1.0</v>
      </c>
      <c r="E13" s="4">
        <v>3.0</v>
      </c>
      <c r="F13" s="4">
        <v>2.0</v>
      </c>
      <c r="G13" s="4">
        <v>2.0</v>
      </c>
      <c r="H13" s="4" t="s">
        <v>74</v>
      </c>
      <c r="I13" s="4">
        <v>1.0</v>
      </c>
      <c r="J13" s="4">
        <v>1.0</v>
      </c>
      <c r="K13" s="4">
        <v>1.0</v>
      </c>
      <c r="L13" s="4">
        <v>1.0</v>
      </c>
      <c r="M13" s="4">
        <v>1.0</v>
      </c>
      <c r="N13" s="4">
        <v>1.0</v>
      </c>
      <c r="O13" s="4">
        <v>1.0</v>
      </c>
      <c r="P13" s="4">
        <v>1.0</v>
      </c>
      <c r="Q13" s="4">
        <v>1.0</v>
      </c>
      <c r="R13" s="4">
        <v>1.0</v>
      </c>
      <c r="S13" s="4" t="s">
        <v>74</v>
      </c>
      <c r="T13" s="4">
        <v>1.0</v>
      </c>
      <c r="U13" s="4">
        <v>1.0</v>
      </c>
      <c r="V13" s="4">
        <v>1.0</v>
      </c>
      <c r="W13" s="4">
        <v>1.0</v>
      </c>
      <c r="X13" s="4">
        <v>3.0</v>
      </c>
      <c r="Y13" s="4">
        <v>2.0</v>
      </c>
      <c r="Z13" s="4">
        <v>1.0</v>
      </c>
      <c r="AA13" s="4">
        <v>1.0</v>
      </c>
      <c r="AB13" s="4">
        <v>1.0</v>
      </c>
      <c r="AC13" s="4">
        <v>1.0</v>
      </c>
      <c r="AD13" s="4">
        <v>1.0</v>
      </c>
      <c r="AE13" s="4">
        <v>2.0</v>
      </c>
      <c r="AF13" s="4" t="s">
        <v>74</v>
      </c>
      <c r="AG13" s="4">
        <v>1.0</v>
      </c>
      <c r="AH13" s="4">
        <v>1.0</v>
      </c>
      <c r="AI13" s="4" t="s">
        <v>74</v>
      </c>
      <c r="AJ13" s="4">
        <v>2.0</v>
      </c>
      <c r="AK13" s="4">
        <v>1.0</v>
      </c>
      <c r="AL13" s="4">
        <v>1.0</v>
      </c>
      <c r="AM13" s="4" t="s">
        <v>74</v>
      </c>
      <c r="AN13" s="4">
        <v>6.0</v>
      </c>
      <c r="AO13" s="4">
        <v>1.0</v>
      </c>
      <c r="AP13" s="4">
        <v>1.0</v>
      </c>
      <c r="AQ13" s="4">
        <v>1.0</v>
      </c>
      <c r="AR13" s="4">
        <v>1.0</v>
      </c>
      <c r="AS13" s="4">
        <v>1.0</v>
      </c>
      <c r="AT13" s="4">
        <v>1.0</v>
      </c>
      <c r="AU13" s="4">
        <v>1.0</v>
      </c>
      <c r="AV13" s="4">
        <v>1.0</v>
      </c>
      <c r="AW13" s="4">
        <v>1.0</v>
      </c>
      <c r="AX13" s="4">
        <v>1.0</v>
      </c>
      <c r="AY13" s="4">
        <v>1.0</v>
      </c>
      <c r="AZ13" s="4">
        <v>2.0</v>
      </c>
      <c r="BA13" s="4">
        <v>1.0</v>
      </c>
      <c r="BB13" s="4">
        <v>1.0</v>
      </c>
      <c r="BC13" s="4">
        <v>1.0</v>
      </c>
      <c r="BD13" s="4">
        <v>1.0</v>
      </c>
      <c r="BE13" s="4">
        <v>2.0</v>
      </c>
      <c r="BF13" s="4" t="s">
        <v>74</v>
      </c>
      <c r="BG13" s="4">
        <v>1.0</v>
      </c>
      <c r="BH13" s="4">
        <v>1.0</v>
      </c>
      <c r="BI13" s="4">
        <v>2.0</v>
      </c>
      <c r="BJ13" s="4">
        <v>1.0</v>
      </c>
      <c r="BK13" s="4">
        <v>1.0</v>
      </c>
      <c r="BL13" s="4" t="s">
        <v>74</v>
      </c>
      <c r="BM13" s="4">
        <v>1.0</v>
      </c>
      <c r="BN13" s="4">
        <v>2.0</v>
      </c>
      <c r="BO13" s="4">
        <v>1.0</v>
      </c>
      <c r="BP13" s="4">
        <v>2.0</v>
      </c>
      <c r="BQ13" s="4">
        <v>1.0</v>
      </c>
      <c r="BR13" s="4">
        <v>1.0</v>
      </c>
      <c r="BS13" s="4">
        <v>1.0</v>
      </c>
      <c r="BT13" s="4" t="s">
        <v>74</v>
      </c>
      <c r="BU13" s="4">
        <v>1.0</v>
      </c>
      <c r="BV13" s="4">
        <v>1.0</v>
      </c>
      <c r="BW13" s="4">
        <v>1.0</v>
      </c>
      <c r="BX13" s="4">
        <v>1.0</v>
      </c>
      <c r="BY13" s="4">
        <v>4.0</v>
      </c>
      <c r="BZ13" s="4">
        <v>1.0</v>
      </c>
      <c r="CA13" s="4">
        <v>1.0</v>
      </c>
      <c r="CB13" s="4">
        <v>1.0</v>
      </c>
      <c r="CC13" s="4">
        <v>1.0</v>
      </c>
      <c r="CD13" s="4">
        <v>1.0</v>
      </c>
      <c r="CE13" s="4">
        <v>1.0</v>
      </c>
      <c r="CF13" s="4">
        <v>1.0</v>
      </c>
      <c r="CG13" s="4">
        <v>1.0</v>
      </c>
      <c r="CH13" s="4">
        <v>1.0</v>
      </c>
      <c r="CI13" s="4">
        <v>1.0</v>
      </c>
      <c r="CJ13" s="4">
        <v>1.0</v>
      </c>
      <c r="CK13" s="4">
        <v>1.0</v>
      </c>
      <c r="CL13" s="4">
        <v>1.0</v>
      </c>
      <c r="CM13" s="4">
        <v>1.0</v>
      </c>
      <c r="CN13" s="4" t="s">
        <v>74</v>
      </c>
      <c r="CO13" s="4" t="s">
        <v>74</v>
      </c>
      <c r="CP13" s="4">
        <v>1.0</v>
      </c>
      <c r="CQ13" s="4">
        <v>1.0</v>
      </c>
      <c r="CR13" s="4">
        <v>1.0</v>
      </c>
      <c r="CS13" s="4" t="s">
        <v>74</v>
      </c>
      <c r="CT13" s="4">
        <v>1.0</v>
      </c>
      <c r="CU13" s="4">
        <v>2.0</v>
      </c>
      <c r="CV13" s="4">
        <v>1.0</v>
      </c>
      <c r="CW13" s="4">
        <v>6.0</v>
      </c>
      <c r="CX13" s="4">
        <v>2.0</v>
      </c>
      <c r="CY13" s="4">
        <v>1.0</v>
      </c>
      <c r="CZ13" s="4">
        <v>1.0</v>
      </c>
      <c r="DA13" s="4">
        <v>1.0</v>
      </c>
      <c r="DB13" s="4">
        <v>1.0</v>
      </c>
      <c r="DC13" s="4">
        <v>1.0</v>
      </c>
      <c r="DD13" s="4">
        <v>1.0</v>
      </c>
      <c r="DE13" s="4" t="s">
        <v>74</v>
      </c>
      <c r="DF13" s="4">
        <v>1.0</v>
      </c>
      <c r="DG13" s="4">
        <v>1.0</v>
      </c>
      <c r="DH13" s="4">
        <v>1.0</v>
      </c>
      <c r="DI13" s="4">
        <v>2.0</v>
      </c>
      <c r="DJ13" s="4" t="s">
        <v>74</v>
      </c>
      <c r="DK13" s="4">
        <v>1.0</v>
      </c>
      <c r="DL13" s="4">
        <v>1.0</v>
      </c>
      <c r="DM13" s="4">
        <v>4.0</v>
      </c>
      <c r="DN13" s="4">
        <v>1.0</v>
      </c>
      <c r="DO13" s="4" t="s">
        <v>74</v>
      </c>
      <c r="DP13" s="4">
        <v>4.0</v>
      </c>
      <c r="DQ13" s="4">
        <v>1.0</v>
      </c>
      <c r="DR13" s="4">
        <v>5.0</v>
      </c>
      <c r="DS13" s="4">
        <v>1.0</v>
      </c>
      <c r="DT13" s="4" t="s">
        <v>74</v>
      </c>
      <c r="DU13" s="4" t="s">
        <v>74</v>
      </c>
      <c r="DV13" s="4">
        <v>1.0</v>
      </c>
      <c r="DW13" s="4">
        <v>3.0</v>
      </c>
    </row>
    <row r="14" hidden="1">
      <c r="A14" s="3" t="s">
        <v>14</v>
      </c>
      <c r="B14" s="5" t="s">
        <v>20</v>
      </c>
      <c r="C14" s="5" t="s">
        <v>75</v>
      </c>
      <c r="D14" s="5" t="s">
        <v>87</v>
      </c>
      <c r="E14" s="5" t="s">
        <v>99</v>
      </c>
      <c r="F14" s="5" t="s">
        <v>109</v>
      </c>
      <c r="G14" s="5" t="s">
        <v>121</v>
      </c>
      <c r="H14" s="5" t="s">
        <v>132</v>
      </c>
      <c r="I14" s="5" t="s">
        <v>144</v>
      </c>
      <c r="J14" s="5" t="s">
        <v>156</v>
      </c>
      <c r="K14" s="5" t="s">
        <v>165</v>
      </c>
      <c r="L14" s="5" t="s">
        <v>176</v>
      </c>
      <c r="M14" s="5" t="s">
        <v>186</v>
      </c>
      <c r="N14" s="5" t="s">
        <v>197</v>
      </c>
      <c r="O14" s="5" t="s">
        <v>208</v>
      </c>
      <c r="P14" s="5" t="s">
        <v>220</v>
      </c>
      <c r="Q14" s="5" t="s">
        <v>230</v>
      </c>
      <c r="R14" s="5" t="s">
        <v>240</v>
      </c>
      <c r="S14" s="5" t="s">
        <v>250</v>
      </c>
      <c r="T14" s="5" t="s">
        <v>261</v>
      </c>
      <c r="U14" s="5" t="s">
        <v>272</v>
      </c>
      <c r="V14" s="5" t="s">
        <v>283</v>
      </c>
      <c r="W14" s="5" t="s">
        <v>293</v>
      </c>
      <c r="X14" s="5" t="s">
        <v>304</v>
      </c>
      <c r="Y14" s="5" t="s">
        <v>316</v>
      </c>
      <c r="Z14" s="5" t="s">
        <v>326</v>
      </c>
      <c r="AA14" s="5" t="s">
        <v>338</v>
      </c>
      <c r="AB14" s="5" t="s">
        <v>346</v>
      </c>
      <c r="AC14" s="5" t="s">
        <v>358</v>
      </c>
      <c r="AD14" s="5" t="s">
        <v>367</v>
      </c>
      <c r="AE14" s="5" t="s">
        <v>377</v>
      </c>
      <c r="AF14" s="5" t="s">
        <v>388</v>
      </c>
      <c r="AG14" s="5" t="s">
        <v>399</v>
      </c>
      <c r="AH14" s="5" t="s">
        <v>408</v>
      </c>
      <c r="AI14" s="5" t="s">
        <v>417</v>
      </c>
      <c r="AJ14" s="5" t="s">
        <v>427</v>
      </c>
      <c r="AK14" s="5" t="s">
        <v>436</v>
      </c>
      <c r="AL14" s="5" t="s">
        <v>447</v>
      </c>
      <c r="AM14" s="5" t="s">
        <v>456</v>
      </c>
      <c r="AN14" s="5" t="s">
        <v>466</v>
      </c>
      <c r="AO14" s="5" t="s">
        <v>474</v>
      </c>
      <c r="AP14" s="5" t="s">
        <v>483</v>
      </c>
      <c r="AQ14" s="5" t="s">
        <v>493</v>
      </c>
      <c r="AR14" s="5" t="s">
        <v>504</v>
      </c>
      <c r="AS14" s="5" t="s">
        <v>514</v>
      </c>
      <c r="AT14" s="5" t="s">
        <v>524</v>
      </c>
      <c r="AU14" s="5" t="s">
        <v>535</v>
      </c>
      <c r="AV14" s="5" t="s">
        <v>546</v>
      </c>
      <c r="AW14" s="5" t="s">
        <v>556</v>
      </c>
      <c r="AX14" s="5" t="s">
        <v>566</v>
      </c>
      <c r="AY14" s="5" t="s">
        <v>576</v>
      </c>
      <c r="AZ14" s="5" t="s">
        <v>585</v>
      </c>
      <c r="BA14" s="5" t="s">
        <v>594</v>
      </c>
      <c r="BB14" s="5" t="s">
        <v>603</v>
      </c>
      <c r="BC14" s="5" t="s">
        <v>612</v>
      </c>
      <c r="BD14" s="5" t="s">
        <v>620</v>
      </c>
      <c r="BE14" s="5" t="s">
        <v>631</v>
      </c>
      <c r="BF14" s="5" t="s">
        <v>639</v>
      </c>
      <c r="BG14" s="5" t="s">
        <v>649</v>
      </c>
      <c r="BH14" s="5" t="s">
        <v>658</v>
      </c>
      <c r="BI14" s="5" t="s">
        <v>669</v>
      </c>
      <c r="BJ14" s="5" t="s">
        <v>678</v>
      </c>
      <c r="BK14" s="5" t="s">
        <v>688</v>
      </c>
      <c r="BL14" s="5" t="s">
        <v>699</v>
      </c>
      <c r="BM14" s="5" t="s">
        <v>708</v>
      </c>
      <c r="BN14" s="5" t="s">
        <v>718</v>
      </c>
      <c r="BO14" s="5" t="s">
        <v>728</v>
      </c>
      <c r="BP14" s="5" t="s">
        <v>737</v>
      </c>
      <c r="BQ14" s="5" t="s">
        <v>745</v>
      </c>
      <c r="BR14" s="5" t="s">
        <v>752</v>
      </c>
      <c r="BS14" s="5" t="s">
        <v>764</v>
      </c>
      <c r="BT14" s="5" t="s">
        <v>773</v>
      </c>
      <c r="BU14" s="5" t="s">
        <v>782</v>
      </c>
      <c r="BV14" s="5" t="s">
        <v>793</v>
      </c>
      <c r="BW14" s="5" t="s">
        <v>802</v>
      </c>
      <c r="BX14" s="5" t="s">
        <v>811</v>
      </c>
      <c r="BY14" s="5" t="s">
        <v>74</v>
      </c>
      <c r="BZ14" s="5" t="s">
        <v>823</v>
      </c>
      <c r="CA14" s="5" t="s">
        <v>834</v>
      </c>
      <c r="CB14" s="5" t="s">
        <v>845</v>
      </c>
      <c r="CC14" s="5" t="s">
        <v>853</v>
      </c>
      <c r="CD14" s="5" t="s">
        <v>862</v>
      </c>
      <c r="CE14" s="5" t="s">
        <v>872</v>
      </c>
      <c r="CF14" s="5" t="s">
        <v>880</v>
      </c>
      <c r="CG14" s="5" t="s">
        <v>888</v>
      </c>
      <c r="CH14" s="5" t="s">
        <v>898</v>
      </c>
      <c r="CI14" s="5" t="s">
        <v>910</v>
      </c>
      <c r="CJ14" s="5" t="s">
        <v>922</v>
      </c>
      <c r="CK14" s="5" t="s">
        <v>929</v>
      </c>
      <c r="CL14" s="5" t="s">
        <v>941</v>
      </c>
      <c r="CM14" s="5" t="s">
        <v>949</v>
      </c>
      <c r="CN14" s="5" t="s">
        <v>959</v>
      </c>
      <c r="CO14" s="5" t="s">
        <v>969</v>
      </c>
      <c r="CP14" s="5" t="s">
        <v>978</v>
      </c>
      <c r="CQ14" s="5" t="s">
        <v>986</v>
      </c>
      <c r="CR14" s="5" t="s">
        <v>996</v>
      </c>
      <c r="CS14" s="5" t="s">
        <v>1006</v>
      </c>
      <c r="CT14" s="5" t="s">
        <v>1017</v>
      </c>
      <c r="CU14" s="5" t="s">
        <v>1026</v>
      </c>
      <c r="CV14" s="5" t="s">
        <v>1035</v>
      </c>
      <c r="CW14" s="5" t="s">
        <v>1043</v>
      </c>
      <c r="CX14" s="5" t="s">
        <v>1051</v>
      </c>
      <c r="CY14" s="5" t="s">
        <v>1060</v>
      </c>
      <c r="CZ14" s="5" t="s">
        <v>1071</v>
      </c>
      <c r="DA14" s="5" t="s">
        <v>1080</v>
      </c>
      <c r="DB14" s="5" t="s">
        <v>1087</v>
      </c>
      <c r="DC14" s="5" t="s">
        <v>1098</v>
      </c>
      <c r="DD14" s="5" t="s">
        <v>1108</v>
      </c>
      <c r="DE14" s="5" t="s">
        <v>1118</v>
      </c>
      <c r="DF14" s="5" t="s">
        <v>1128</v>
      </c>
      <c r="DG14" s="5" t="s">
        <v>1139</v>
      </c>
      <c r="DH14" s="5" t="s">
        <v>1148</v>
      </c>
      <c r="DI14" s="5" t="s">
        <v>1157</v>
      </c>
      <c r="DJ14" s="5" t="s">
        <v>1163</v>
      </c>
      <c r="DK14" s="5" t="s">
        <v>1170</v>
      </c>
      <c r="DL14" s="5" t="s">
        <v>1179</v>
      </c>
      <c r="DM14" s="5" t="s">
        <v>1186</v>
      </c>
      <c r="DN14" s="5" t="s">
        <v>1198</v>
      </c>
      <c r="DO14" s="5" t="s">
        <v>1208</v>
      </c>
      <c r="DP14" s="5" t="s">
        <v>1218</v>
      </c>
      <c r="DQ14" s="5" t="s">
        <v>1229</v>
      </c>
      <c r="DR14" s="5" t="s">
        <v>1239</v>
      </c>
      <c r="DS14" s="5" t="s">
        <v>1247</v>
      </c>
      <c r="DT14" s="5" t="s">
        <v>1255</v>
      </c>
      <c r="DU14" s="5" t="s">
        <v>1265</v>
      </c>
      <c r="DV14" s="5" t="s">
        <v>1275</v>
      </c>
      <c r="DW14" s="5" t="s">
        <v>1284</v>
      </c>
    </row>
    <row r="15" hidden="1">
      <c r="A15" s="3" t="s">
        <v>10</v>
      </c>
      <c r="B15" s="4" t="s">
        <v>21</v>
      </c>
      <c r="C15" s="4">
        <v>1.0</v>
      </c>
      <c r="D15" s="4">
        <v>2.0</v>
      </c>
      <c r="E15" s="4">
        <v>3.0</v>
      </c>
      <c r="F15" s="4">
        <v>2.0</v>
      </c>
      <c r="G15" s="4">
        <v>2.0</v>
      </c>
      <c r="H15" s="4">
        <v>2.0</v>
      </c>
      <c r="I15" s="4">
        <v>3.0</v>
      </c>
      <c r="J15" s="4">
        <v>1.0</v>
      </c>
      <c r="K15" s="4">
        <v>1.0</v>
      </c>
      <c r="L15" s="4">
        <v>1.0</v>
      </c>
      <c r="M15" s="4">
        <v>1.0</v>
      </c>
      <c r="N15" s="4">
        <v>1.0</v>
      </c>
      <c r="O15" s="4">
        <v>1.0</v>
      </c>
      <c r="P15" s="4">
        <v>2.0</v>
      </c>
      <c r="Q15" s="4">
        <v>1.0</v>
      </c>
      <c r="R15" s="4">
        <v>2.0</v>
      </c>
      <c r="S15" s="4">
        <v>1.0</v>
      </c>
      <c r="T15" s="4">
        <v>3.0</v>
      </c>
      <c r="U15" s="4">
        <v>1.0</v>
      </c>
      <c r="V15" s="4">
        <v>2.0</v>
      </c>
      <c r="W15" s="4">
        <v>2.0</v>
      </c>
      <c r="X15" s="4">
        <v>2.0</v>
      </c>
      <c r="Y15" s="4">
        <v>1.0</v>
      </c>
      <c r="Z15" s="4">
        <v>1.0</v>
      </c>
      <c r="AA15" s="4">
        <v>1.0</v>
      </c>
      <c r="AB15" s="4">
        <v>1.0</v>
      </c>
      <c r="AC15" s="4">
        <v>1.0</v>
      </c>
      <c r="AD15" s="4">
        <v>1.0</v>
      </c>
      <c r="AE15" s="4">
        <v>2.0</v>
      </c>
      <c r="AF15" s="4">
        <v>2.0</v>
      </c>
      <c r="AG15" s="4">
        <v>1.0</v>
      </c>
      <c r="AH15" s="4">
        <v>2.0</v>
      </c>
      <c r="AI15" s="4">
        <v>2.0</v>
      </c>
      <c r="AJ15" s="4">
        <v>2.0</v>
      </c>
      <c r="AK15" s="4">
        <v>2.0</v>
      </c>
      <c r="AL15" s="4">
        <v>3.0</v>
      </c>
      <c r="AM15" s="4">
        <v>2.0</v>
      </c>
      <c r="AN15" s="4">
        <v>2.0</v>
      </c>
      <c r="AO15" s="4">
        <v>1.0</v>
      </c>
      <c r="AP15" s="4">
        <v>2.0</v>
      </c>
      <c r="AQ15" s="4">
        <v>3.0</v>
      </c>
      <c r="AR15" s="4">
        <v>4.0</v>
      </c>
      <c r="AS15" s="4">
        <v>2.0</v>
      </c>
      <c r="AT15" s="4">
        <v>2.0</v>
      </c>
      <c r="AU15" s="4">
        <v>1.0</v>
      </c>
      <c r="AV15" s="4">
        <v>1.0</v>
      </c>
      <c r="AW15" s="4">
        <v>2.0</v>
      </c>
      <c r="AX15" s="4">
        <v>2.0</v>
      </c>
      <c r="AY15" s="4">
        <v>2.0</v>
      </c>
      <c r="AZ15" s="4">
        <v>2.0</v>
      </c>
      <c r="BA15" s="4">
        <v>1.0</v>
      </c>
      <c r="BB15" s="4">
        <v>4.0</v>
      </c>
      <c r="BC15" s="4">
        <v>3.0</v>
      </c>
      <c r="BD15" s="4">
        <v>4.0</v>
      </c>
      <c r="BE15" s="4">
        <v>1.0</v>
      </c>
      <c r="BF15" s="4">
        <v>2.0</v>
      </c>
      <c r="BG15" s="4">
        <v>1.0</v>
      </c>
      <c r="BH15" s="4">
        <v>1.0</v>
      </c>
      <c r="BI15" s="4">
        <v>3.0</v>
      </c>
      <c r="BJ15" s="4">
        <v>3.0</v>
      </c>
      <c r="BK15" s="4">
        <v>1.0</v>
      </c>
      <c r="BL15" s="4">
        <v>1.0</v>
      </c>
      <c r="BM15" s="4">
        <v>1.0</v>
      </c>
      <c r="BN15" s="4">
        <v>1.0</v>
      </c>
      <c r="BO15" s="4">
        <v>1.0</v>
      </c>
      <c r="BP15" s="4">
        <v>2.0</v>
      </c>
      <c r="BQ15" s="4">
        <v>1.0</v>
      </c>
      <c r="BR15" s="4">
        <v>2.0</v>
      </c>
      <c r="BS15" s="4">
        <v>1.0</v>
      </c>
      <c r="BT15" s="4">
        <v>2.0</v>
      </c>
      <c r="BU15" s="4">
        <v>1.0</v>
      </c>
      <c r="BV15" s="4">
        <v>1.0</v>
      </c>
      <c r="BW15" s="4">
        <v>2.0</v>
      </c>
      <c r="BX15" s="4">
        <v>2.0</v>
      </c>
      <c r="BY15" s="4">
        <v>4.0</v>
      </c>
      <c r="BZ15" s="4">
        <v>1.0</v>
      </c>
      <c r="CA15" s="4">
        <v>2.0</v>
      </c>
      <c r="CB15" s="4">
        <v>2.0</v>
      </c>
      <c r="CC15" s="4">
        <v>3.0</v>
      </c>
      <c r="CD15" s="4">
        <v>2.0</v>
      </c>
      <c r="CE15" s="4">
        <v>2.0</v>
      </c>
      <c r="CF15" s="4">
        <v>2.0</v>
      </c>
      <c r="CG15" s="4">
        <v>4.0</v>
      </c>
      <c r="CH15" s="4">
        <v>2.0</v>
      </c>
      <c r="CI15" s="4">
        <v>1.0</v>
      </c>
      <c r="CJ15" s="4">
        <v>3.0</v>
      </c>
      <c r="CK15" s="4">
        <v>1.0</v>
      </c>
      <c r="CL15" s="4">
        <v>2.0</v>
      </c>
      <c r="CM15" s="4">
        <v>2.0</v>
      </c>
      <c r="CN15" s="4">
        <v>2.0</v>
      </c>
      <c r="CO15" s="4">
        <v>1.0</v>
      </c>
      <c r="CP15" s="4">
        <v>2.0</v>
      </c>
      <c r="CQ15" s="4">
        <v>2.0</v>
      </c>
      <c r="CR15" s="4">
        <v>2.0</v>
      </c>
      <c r="CS15" s="4">
        <v>1.0</v>
      </c>
      <c r="CT15" s="4">
        <v>2.0</v>
      </c>
      <c r="CU15" s="4">
        <v>2.0</v>
      </c>
      <c r="CV15" s="4">
        <v>1.0</v>
      </c>
      <c r="CW15" s="4">
        <v>2.0</v>
      </c>
      <c r="CX15" s="4">
        <v>2.0</v>
      </c>
      <c r="CY15" s="4">
        <v>1.0</v>
      </c>
      <c r="CZ15" s="4">
        <v>2.0</v>
      </c>
      <c r="DA15" s="4">
        <v>1.0</v>
      </c>
      <c r="DB15" s="4">
        <v>1.0</v>
      </c>
      <c r="DC15" s="4">
        <v>2.0</v>
      </c>
      <c r="DD15" s="4">
        <v>2.0</v>
      </c>
      <c r="DE15" s="4">
        <v>1.0</v>
      </c>
      <c r="DF15" s="4">
        <v>1.0</v>
      </c>
      <c r="DG15" s="4">
        <v>1.0</v>
      </c>
      <c r="DH15" s="4">
        <v>2.0</v>
      </c>
      <c r="DI15" s="4">
        <v>2.0</v>
      </c>
      <c r="DJ15" s="4">
        <v>1.0</v>
      </c>
      <c r="DK15" s="4">
        <v>1.0</v>
      </c>
      <c r="DL15" s="4">
        <v>2.0</v>
      </c>
      <c r="DM15" s="4">
        <v>2.0</v>
      </c>
      <c r="DN15" s="4">
        <v>2.0</v>
      </c>
      <c r="DO15" s="4">
        <v>2.0</v>
      </c>
      <c r="DP15" s="4">
        <v>1.0</v>
      </c>
      <c r="DQ15" s="4">
        <v>2.0</v>
      </c>
      <c r="DR15" s="4">
        <v>2.0</v>
      </c>
      <c r="DS15" s="4">
        <v>2.0</v>
      </c>
      <c r="DT15" s="4">
        <v>2.0</v>
      </c>
      <c r="DU15" s="4">
        <v>2.0</v>
      </c>
      <c r="DV15" s="4">
        <v>1.0</v>
      </c>
      <c r="DW15" s="4">
        <v>1.0</v>
      </c>
    </row>
    <row r="16" hidden="1">
      <c r="A16" s="3" t="s">
        <v>6</v>
      </c>
      <c r="B16" s="4" t="s">
        <v>22</v>
      </c>
      <c r="C16" s="4">
        <v>1.0</v>
      </c>
      <c r="D16" s="4">
        <v>2.0</v>
      </c>
      <c r="E16" s="4">
        <v>1.0</v>
      </c>
      <c r="F16" s="4">
        <v>2.0</v>
      </c>
      <c r="G16" s="4">
        <v>2.0</v>
      </c>
      <c r="H16" s="4">
        <v>2.0</v>
      </c>
      <c r="I16" s="4">
        <v>1.0</v>
      </c>
      <c r="J16" s="4">
        <v>2.0</v>
      </c>
      <c r="K16" s="4">
        <v>1.0</v>
      </c>
      <c r="L16" s="4">
        <v>1.0</v>
      </c>
      <c r="M16" s="4">
        <v>2.0</v>
      </c>
      <c r="N16" s="4">
        <v>1.0</v>
      </c>
      <c r="O16" s="4">
        <v>2.0</v>
      </c>
      <c r="P16" s="4">
        <v>2.0</v>
      </c>
      <c r="Q16" s="4">
        <v>2.0</v>
      </c>
      <c r="R16" s="4">
        <v>2.0</v>
      </c>
      <c r="S16" s="4">
        <v>1.0</v>
      </c>
      <c r="T16" s="4">
        <v>2.0</v>
      </c>
      <c r="U16" s="4">
        <v>1.0</v>
      </c>
      <c r="V16" s="4">
        <v>2.0</v>
      </c>
      <c r="W16" s="4">
        <v>2.0</v>
      </c>
      <c r="X16" s="4"/>
      <c r="Y16" s="4">
        <v>1.0</v>
      </c>
      <c r="Z16" s="4">
        <v>1.0</v>
      </c>
      <c r="AA16" s="4">
        <v>2.0</v>
      </c>
      <c r="AB16" s="4">
        <v>1.0</v>
      </c>
      <c r="AC16" s="4">
        <v>1.0</v>
      </c>
      <c r="AD16" s="4">
        <v>2.0</v>
      </c>
      <c r="AE16" s="4">
        <v>1.0</v>
      </c>
      <c r="AF16" s="4">
        <v>2.0</v>
      </c>
      <c r="AG16" s="4">
        <v>1.0</v>
      </c>
      <c r="AH16" s="4">
        <v>2.0</v>
      </c>
      <c r="AI16" s="4">
        <v>2.0</v>
      </c>
      <c r="AJ16" s="4">
        <v>1.0</v>
      </c>
      <c r="AK16" s="4">
        <v>1.0</v>
      </c>
      <c r="AL16" s="4">
        <v>1.0</v>
      </c>
      <c r="AM16" s="4">
        <v>2.0</v>
      </c>
      <c r="AN16" s="4">
        <v>2.0</v>
      </c>
      <c r="AO16" s="4">
        <v>1.0</v>
      </c>
      <c r="AP16" s="4">
        <v>2.0</v>
      </c>
      <c r="AQ16" s="4">
        <v>2.0</v>
      </c>
      <c r="AR16" s="4">
        <v>1.0</v>
      </c>
      <c r="AS16" s="4">
        <v>2.0</v>
      </c>
      <c r="AT16" s="4">
        <v>1.0</v>
      </c>
      <c r="AU16" s="4">
        <v>1.0</v>
      </c>
      <c r="AV16" s="4">
        <v>1.0</v>
      </c>
      <c r="AW16" s="4">
        <v>2.0</v>
      </c>
      <c r="AX16" s="4">
        <v>1.0</v>
      </c>
      <c r="AY16" s="4">
        <v>2.0</v>
      </c>
      <c r="AZ16" s="4">
        <v>1.0</v>
      </c>
      <c r="BA16" s="4">
        <v>1.0</v>
      </c>
      <c r="BB16" s="4">
        <v>1.0</v>
      </c>
      <c r="BC16" s="4">
        <v>1.0</v>
      </c>
      <c r="BD16" s="4">
        <v>2.0</v>
      </c>
      <c r="BE16" s="4">
        <v>1.0</v>
      </c>
      <c r="BF16" s="4">
        <v>2.0</v>
      </c>
      <c r="BG16" s="4">
        <v>1.0</v>
      </c>
      <c r="BH16" s="4">
        <v>1.0</v>
      </c>
      <c r="BI16" s="4">
        <v>2.0</v>
      </c>
      <c r="BJ16" s="4">
        <v>2.0</v>
      </c>
      <c r="BK16" s="4">
        <v>2.0</v>
      </c>
      <c r="BL16" s="4">
        <v>1.0</v>
      </c>
      <c r="BM16" s="4">
        <v>1.0</v>
      </c>
      <c r="BN16" s="4"/>
      <c r="BO16" s="4">
        <v>1.0</v>
      </c>
      <c r="BP16" s="4">
        <v>1.0</v>
      </c>
      <c r="BQ16" s="4">
        <v>2.0</v>
      </c>
      <c r="BR16" s="4">
        <v>2.0</v>
      </c>
      <c r="BS16" s="4">
        <v>2.0</v>
      </c>
      <c r="BT16" s="4">
        <v>2.0</v>
      </c>
      <c r="BU16" s="4">
        <v>1.0</v>
      </c>
      <c r="BV16" s="4">
        <v>1.0</v>
      </c>
      <c r="BW16" s="4">
        <v>2.0</v>
      </c>
      <c r="BX16" s="4">
        <v>2.0</v>
      </c>
      <c r="BY16" s="4">
        <v>2.0</v>
      </c>
      <c r="BZ16" s="4">
        <v>1.0</v>
      </c>
      <c r="CA16" s="4">
        <v>2.0</v>
      </c>
      <c r="CB16" s="4">
        <v>2.0</v>
      </c>
      <c r="CC16" s="4">
        <v>1.0</v>
      </c>
      <c r="CD16" s="4">
        <v>2.0</v>
      </c>
      <c r="CE16" s="4">
        <v>2.0</v>
      </c>
      <c r="CF16" s="4">
        <v>2.0</v>
      </c>
      <c r="CG16" s="4">
        <v>2.0</v>
      </c>
      <c r="CH16" s="4">
        <v>1.0</v>
      </c>
      <c r="CI16" s="4">
        <v>2.0</v>
      </c>
      <c r="CJ16" s="4">
        <v>2.0</v>
      </c>
      <c r="CK16" s="4">
        <v>2.0</v>
      </c>
      <c r="CL16" s="4">
        <v>2.0</v>
      </c>
      <c r="CM16" s="4">
        <v>2.0</v>
      </c>
      <c r="CN16" s="4">
        <v>1.0</v>
      </c>
      <c r="CO16" s="4">
        <v>2.0</v>
      </c>
      <c r="CP16" s="4">
        <v>2.0</v>
      </c>
      <c r="CQ16" s="4">
        <v>2.0</v>
      </c>
      <c r="CR16" s="4">
        <v>2.0</v>
      </c>
      <c r="CS16" s="4">
        <v>2.0</v>
      </c>
      <c r="CT16" s="4">
        <v>2.0</v>
      </c>
      <c r="CU16" s="4">
        <v>2.0</v>
      </c>
      <c r="CV16" s="4">
        <v>2.0</v>
      </c>
      <c r="CW16" s="4">
        <v>2.0</v>
      </c>
      <c r="CX16" s="4">
        <v>1.0</v>
      </c>
      <c r="CY16" s="4">
        <v>1.0</v>
      </c>
      <c r="CZ16" s="4">
        <v>2.0</v>
      </c>
      <c r="DA16" s="4">
        <v>2.0</v>
      </c>
      <c r="DB16" s="4">
        <v>1.0</v>
      </c>
      <c r="DC16" s="4">
        <v>2.0</v>
      </c>
      <c r="DD16" s="4">
        <v>2.0</v>
      </c>
      <c r="DE16" s="4">
        <v>1.0</v>
      </c>
      <c r="DF16" s="4">
        <v>1.0</v>
      </c>
      <c r="DG16" s="4">
        <v>2.0</v>
      </c>
      <c r="DH16" s="4">
        <v>2.0</v>
      </c>
      <c r="DI16" s="4">
        <v>1.0</v>
      </c>
      <c r="DJ16" s="4">
        <v>2.0</v>
      </c>
      <c r="DK16" s="4">
        <v>1.0</v>
      </c>
      <c r="DL16" s="4">
        <v>2.0</v>
      </c>
      <c r="DM16" s="4">
        <v>2.0</v>
      </c>
      <c r="DN16" s="4">
        <v>2.0</v>
      </c>
      <c r="DO16" s="4">
        <v>1.0</v>
      </c>
      <c r="DP16" s="4">
        <v>1.0</v>
      </c>
      <c r="DQ16" s="4">
        <v>1.0</v>
      </c>
      <c r="DR16" s="4">
        <v>1.0</v>
      </c>
      <c r="DS16" s="4">
        <v>2.0</v>
      </c>
      <c r="DT16" s="4">
        <v>1.0</v>
      </c>
      <c r="DU16" s="4">
        <v>1.0</v>
      </c>
      <c r="DV16" s="4">
        <v>2.0</v>
      </c>
      <c r="DW16" s="4">
        <v>1.0</v>
      </c>
    </row>
    <row r="17" hidden="1">
      <c r="A17" s="3" t="s">
        <v>14</v>
      </c>
      <c r="B17" s="5" t="s">
        <v>23</v>
      </c>
      <c r="C17" s="5" t="s">
        <v>76</v>
      </c>
      <c r="D17" s="5" t="s">
        <v>88</v>
      </c>
      <c r="E17" s="5" t="s">
        <v>100</v>
      </c>
      <c r="F17" s="5" t="s">
        <v>110</v>
      </c>
      <c r="G17" s="5" t="s">
        <v>122</v>
      </c>
      <c r="H17" s="5" t="s">
        <v>133</v>
      </c>
      <c r="I17" s="5" t="s">
        <v>145</v>
      </c>
      <c r="J17" s="5" t="s">
        <v>157</v>
      </c>
      <c r="K17" s="5" t="s">
        <v>166</v>
      </c>
      <c r="L17" s="5" t="s">
        <v>177</v>
      </c>
      <c r="M17" s="5" t="s">
        <v>187</v>
      </c>
      <c r="N17" s="5" t="s">
        <v>198</v>
      </c>
      <c r="O17" s="5" t="s">
        <v>209</v>
      </c>
      <c r="P17" s="5" t="s">
        <v>221</v>
      </c>
      <c r="Q17" s="5" t="s">
        <v>231</v>
      </c>
      <c r="R17" s="5" t="s">
        <v>241</v>
      </c>
      <c r="S17" s="5" t="s">
        <v>251</v>
      </c>
      <c r="T17" s="5" t="s">
        <v>262</v>
      </c>
      <c r="U17" s="5" t="s">
        <v>273</v>
      </c>
      <c r="V17" s="5" t="s">
        <v>284</v>
      </c>
      <c r="W17" s="5" t="s">
        <v>294</v>
      </c>
      <c r="X17" s="5" t="s">
        <v>305</v>
      </c>
      <c r="Y17" s="5" t="s">
        <v>317</v>
      </c>
      <c r="Z17" s="5" t="s">
        <v>327</v>
      </c>
      <c r="AA17" s="5" t="s">
        <v>339</v>
      </c>
      <c r="AB17" s="5" t="s">
        <v>347</v>
      </c>
      <c r="AC17" s="5" t="s">
        <v>359</v>
      </c>
      <c r="AD17" s="5" t="s">
        <v>368</v>
      </c>
      <c r="AE17" s="5" t="s">
        <v>378</v>
      </c>
      <c r="AF17" s="5" t="s">
        <v>389</v>
      </c>
      <c r="AG17" s="5" t="s">
        <v>400</v>
      </c>
      <c r="AH17" s="5" t="s">
        <v>241</v>
      </c>
      <c r="AI17" s="5" t="s">
        <v>418</v>
      </c>
      <c r="AJ17" s="5" t="s">
        <v>428</v>
      </c>
      <c r="AK17" s="5" t="s">
        <v>437</v>
      </c>
      <c r="AL17" s="5" t="s">
        <v>448</v>
      </c>
      <c r="AM17" s="5" t="s">
        <v>457</v>
      </c>
      <c r="AN17" s="5" t="s">
        <v>467</v>
      </c>
      <c r="AO17" s="5" t="s">
        <v>475</v>
      </c>
      <c r="AP17" s="5" t="s">
        <v>484</v>
      </c>
      <c r="AQ17" s="5" t="s">
        <v>494</v>
      </c>
      <c r="AR17" s="5" t="s">
        <v>505</v>
      </c>
      <c r="AS17" s="5" t="s">
        <v>515</v>
      </c>
      <c r="AT17" s="5" t="s">
        <v>525</v>
      </c>
      <c r="AU17" s="5" t="s">
        <v>536</v>
      </c>
      <c r="AV17" s="5" t="s">
        <v>547</v>
      </c>
      <c r="AW17" s="5" t="s">
        <v>557</v>
      </c>
      <c r="AX17" s="5" t="s">
        <v>567</v>
      </c>
      <c r="AY17" s="5" t="s">
        <v>577</v>
      </c>
      <c r="AZ17" s="5" t="s">
        <v>586</v>
      </c>
      <c r="BA17" s="5" t="s">
        <v>595</v>
      </c>
      <c r="BB17" s="5" t="s">
        <v>604</v>
      </c>
      <c r="BC17" s="5" t="s">
        <v>613</v>
      </c>
      <c r="BD17" s="5" t="s">
        <v>621</v>
      </c>
      <c r="BE17" s="5" t="s">
        <v>632</v>
      </c>
      <c r="BF17" s="5" t="s">
        <v>640</v>
      </c>
      <c r="BG17" s="5" t="s">
        <v>650</v>
      </c>
      <c r="BH17" s="5" t="s">
        <v>659</v>
      </c>
      <c r="BI17" s="5" t="s">
        <v>670</v>
      </c>
      <c r="BJ17" s="5" t="s">
        <v>679</v>
      </c>
      <c r="BK17" s="5" t="s">
        <v>689</v>
      </c>
      <c r="BL17" s="5" t="s">
        <v>700</v>
      </c>
      <c r="BM17" s="5" t="s">
        <v>709</v>
      </c>
      <c r="BN17" s="5" t="s">
        <v>621</v>
      </c>
      <c r="BO17" s="5" t="s">
        <v>729</v>
      </c>
      <c r="BP17" s="5" t="s">
        <v>738</v>
      </c>
      <c r="BQ17" s="5" t="s">
        <v>746</v>
      </c>
      <c r="BR17" s="5" t="s">
        <v>753</v>
      </c>
      <c r="BS17" s="5" t="s">
        <v>765</v>
      </c>
      <c r="BT17" s="5" t="s">
        <v>774</v>
      </c>
      <c r="BU17" s="5" t="s">
        <v>783</v>
      </c>
      <c r="BV17" s="5" t="s">
        <v>794</v>
      </c>
      <c r="BW17" s="5" t="s">
        <v>803</v>
      </c>
      <c r="BX17" s="5" t="s">
        <v>812</v>
      </c>
      <c r="BY17" s="5" t="s">
        <v>621</v>
      </c>
      <c r="BZ17" s="5" t="s">
        <v>824</v>
      </c>
      <c r="CA17" s="5" t="s">
        <v>835</v>
      </c>
      <c r="CB17" s="5" t="s">
        <v>846</v>
      </c>
      <c r="CC17" s="5" t="s">
        <v>854</v>
      </c>
      <c r="CD17" s="5" t="s">
        <v>863</v>
      </c>
      <c r="CE17" s="5" t="s">
        <v>873</v>
      </c>
      <c r="CF17" s="5" t="s">
        <v>881</v>
      </c>
      <c r="CG17" s="5" t="s">
        <v>889</v>
      </c>
      <c r="CH17" s="5" t="s">
        <v>899</v>
      </c>
      <c r="CI17" s="5" t="s">
        <v>911</v>
      </c>
      <c r="CJ17" s="5" t="s">
        <v>923</v>
      </c>
      <c r="CK17" s="5" t="s">
        <v>930</v>
      </c>
      <c r="CL17" s="5" t="s">
        <v>942</v>
      </c>
      <c r="CM17" s="5" t="s">
        <v>950</v>
      </c>
      <c r="CN17" s="5" t="s">
        <v>960</v>
      </c>
      <c r="CO17" s="5" t="s">
        <v>970</v>
      </c>
      <c r="CP17" s="5" t="s">
        <v>979</v>
      </c>
      <c r="CQ17" s="5" t="s">
        <v>987</v>
      </c>
      <c r="CR17" s="5" t="s">
        <v>997</v>
      </c>
      <c r="CS17" s="5" t="s">
        <v>1007</v>
      </c>
      <c r="CT17" s="5" t="s">
        <v>1018</v>
      </c>
      <c r="CU17" s="5" t="s">
        <v>1027</v>
      </c>
      <c r="CV17" s="5" t="s">
        <v>1036</v>
      </c>
      <c r="CW17" s="5" t="s">
        <v>1044</v>
      </c>
      <c r="CX17" s="5" t="s">
        <v>1052</v>
      </c>
      <c r="CY17" s="5" t="s">
        <v>1061</v>
      </c>
      <c r="CZ17" s="5" t="s">
        <v>1072</v>
      </c>
      <c r="DA17" s="5" t="s">
        <v>1081</v>
      </c>
      <c r="DB17" s="5" t="s">
        <v>1088</v>
      </c>
      <c r="DC17" s="5" t="s">
        <v>1099</v>
      </c>
      <c r="DD17" s="5" t="s">
        <v>1109</v>
      </c>
      <c r="DE17" s="5" t="s">
        <v>1119</v>
      </c>
      <c r="DF17" s="5" t="s">
        <v>1129</v>
      </c>
      <c r="DG17" s="5" t="s">
        <v>1140</v>
      </c>
      <c r="DH17" s="5" t="s">
        <v>1149</v>
      </c>
      <c r="DI17" s="5" t="s">
        <v>1158</v>
      </c>
      <c r="DJ17" s="5" t="s">
        <v>1164</v>
      </c>
      <c r="DK17" s="5" t="s">
        <v>1171</v>
      </c>
      <c r="DL17" s="5" t="s">
        <v>1180</v>
      </c>
      <c r="DM17" s="5" t="s">
        <v>1187</v>
      </c>
      <c r="DN17" s="5" t="s">
        <v>1199</v>
      </c>
      <c r="DO17" s="5" t="s">
        <v>1209</v>
      </c>
      <c r="DP17" s="5" t="s">
        <v>1219</v>
      </c>
      <c r="DQ17" s="5" t="s">
        <v>1230</v>
      </c>
      <c r="DR17" s="5" t="s">
        <v>1240</v>
      </c>
      <c r="DS17" s="5" t="s">
        <v>1248</v>
      </c>
      <c r="DT17" s="5" t="s">
        <v>1256</v>
      </c>
      <c r="DU17" s="5" t="s">
        <v>1266</v>
      </c>
      <c r="DV17" s="5" t="s">
        <v>1276</v>
      </c>
      <c r="DW17" s="5" t="s">
        <v>1285</v>
      </c>
    </row>
    <row r="18" hidden="1">
      <c r="A18" s="3" t="s">
        <v>17</v>
      </c>
      <c r="B18" s="4" t="s">
        <v>24</v>
      </c>
      <c r="C18" s="4">
        <v>1.0</v>
      </c>
      <c r="D18" s="4">
        <v>1.0</v>
      </c>
      <c r="E18" s="4">
        <v>1.0</v>
      </c>
      <c r="F18" s="4">
        <v>1.0</v>
      </c>
      <c r="G18" s="4">
        <v>3.0</v>
      </c>
      <c r="H18" s="4">
        <v>1.0</v>
      </c>
      <c r="I18" s="4">
        <v>2.0</v>
      </c>
      <c r="J18" s="4">
        <v>2.0</v>
      </c>
      <c r="K18" s="4">
        <v>2.0</v>
      </c>
      <c r="L18" s="4">
        <v>1.0</v>
      </c>
      <c r="M18" s="4">
        <v>3.0</v>
      </c>
      <c r="N18" s="4">
        <v>4.0</v>
      </c>
      <c r="O18" s="4">
        <v>2.0</v>
      </c>
      <c r="P18" s="4">
        <v>1.0</v>
      </c>
      <c r="Q18" s="4">
        <v>3.0</v>
      </c>
      <c r="R18" s="4">
        <v>3.0</v>
      </c>
      <c r="S18" s="4">
        <v>2.0</v>
      </c>
      <c r="T18" s="4">
        <v>1.0</v>
      </c>
      <c r="U18" s="4">
        <v>4.0</v>
      </c>
      <c r="V18" s="4">
        <v>3.0</v>
      </c>
      <c r="W18" s="4">
        <v>1.0</v>
      </c>
      <c r="X18" s="4">
        <v>1.0</v>
      </c>
      <c r="Y18" s="4">
        <v>1.0</v>
      </c>
      <c r="Z18" s="4">
        <v>1.0</v>
      </c>
      <c r="AA18" s="4">
        <v>1.0</v>
      </c>
      <c r="AB18" s="4">
        <v>3.0</v>
      </c>
      <c r="AC18" s="4">
        <v>1.0</v>
      </c>
      <c r="AD18" s="4">
        <v>2.0</v>
      </c>
      <c r="AE18" s="4">
        <v>1.0</v>
      </c>
      <c r="AF18" s="4">
        <v>1.0</v>
      </c>
      <c r="AG18" s="4">
        <v>1.0</v>
      </c>
      <c r="AH18" s="4">
        <v>3.0</v>
      </c>
      <c r="AI18" s="4">
        <v>1.0</v>
      </c>
      <c r="AJ18" s="4">
        <v>1.0</v>
      </c>
      <c r="AK18" s="4">
        <v>1.0</v>
      </c>
      <c r="AL18" s="4">
        <v>1.0</v>
      </c>
      <c r="AM18" s="4">
        <v>1.0</v>
      </c>
      <c r="AN18" s="4">
        <v>1.0</v>
      </c>
      <c r="AO18" s="4">
        <v>1.0</v>
      </c>
      <c r="AP18" s="4">
        <v>1.0</v>
      </c>
      <c r="AQ18" s="4">
        <v>1.0</v>
      </c>
      <c r="AR18" s="4">
        <v>1.0</v>
      </c>
      <c r="AS18" s="4">
        <v>1.0</v>
      </c>
      <c r="AT18" s="4">
        <v>2.0</v>
      </c>
      <c r="AU18" s="4">
        <v>2.0</v>
      </c>
      <c r="AV18" s="4">
        <v>2.0</v>
      </c>
      <c r="AW18" s="4">
        <v>1.0</v>
      </c>
      <c r="AX18" s="4">
        <v>1.0</v>
      </c>
      <c r="AY18" s="4">
        <v>1.0</v>
      </c>
      <c r="AZ18" s="4">
        <v>1.0</v>
      </c>
      <c r="BA18" s="4">
        <v>2.0</v>
      </c>
      <c r="BB18" s="4">
        <v>1.0</v>
      </c>
      <c r="BC18" s="4">
        <v>1.0</v>
      </c>
      <c r="BD18" s="4">
        <v>3.0</v>
      </c>
      <c r="BE18" s="4">
        <v>2.0</v>
      </c>
      <c r="BF18" s="4">
        <v>4.0</v>
      </c>
      <c r="BG18" s="4">
        <v>2.0</v>
      </c>
      <c r="BH18" s="4">
        <v>2.0</v>
      </c>
      <c r="BI18" s="4">
        <v>1.0</v>
      </c>
      <c r="BJ18" s="4">
        <v>1.0</v>
      </c>
      <c r="BK18" s="4">
        <v>3.0</v>
      </c>
      <c r="BL18" s="4">
        <v>2.0</v>
      </c>
      <c r="BM18" s="4">
        <v>2.0</v>
      </c>
      <c r="BN18" s="4">
        <v>3.0</v>
      </c>
      <c r="BO18" s="4">
        <v>1.0</v>
      </c>
      <c r="BP18" s="4">
        <v>1.0</v>
      </c>
      <c r="BQ18" s="4">
        <v>1.0</v>
      </c>
      <c r="BR18" s="4">
        <v>1.0</v>
      </c>
      <c r="BS18" s="4">
        <v>1.0</v>
      </c>
      <c r="BT18" s="4">
        <v>1.0</v>
      </c>
      <c r="BU18" s="4">
        <v>1.0</v>
      </c>
      <c r="BV18" s="4">
        <v>1.0</v>
      </c>
      <c r="BW18" s="4">
        <v>1.0</v>
      </c>
      <c r="BX18" s="4">
        <v>2.0</v>
      </c>
      <c r="BY18" s="4">
        <v>3.0</v>
      </c>
      <c r="BZ18" s="4">
        <v>1.0</v>
      </c>
      <c r="CA18" s="4">
        <v>1.0</v>
      </c>
      <c r="CB18" s="4">
        <v>2.0</v>
      </c>
      <c r="CC18" s="4">
        <v>1.0</v>
      </c>
      <c r="CD18" s="4">
        <v>1.0</v>
      </c>
      <c r="CE18" s="4">
        <v>1.0</v>
      </c>
      <c r="CF18" s="4">
        <v>1.0</v>
      </c>
      <c r="CG18" s="4">
        <v>1.0</v>
      </c>
      <c r="CH18" s="4">
        <v>1.0</v>
      </c>
      <c r="CI18" s="4">
        <v>2.0</v>
      </c>
      <c r="CJ18" s="4">
        <v>1.0</v>
      </c>
      <c r="CK18" s="4">
        <v>2.0</v>
      </c>
      <c r="CL18" s="4">
        <v>1.0</v>
      </c>
      <c r="CM18" s="4">
        <v>2.0</v>
      </c>
      <c r="CN18" s="4">
        <v>2.0</v>
      </c>
      <c r="CO18" s="4">
        <v>2.0</v>
      </c>
      <c r="CP18" s="4">
        <v>1.0</v>
      </c>
      <c r="CQ18" s="4">
        <v>2.0</v>
      </c>
      <c r="CR18" s="4">
        <v>1.0</v>
      </c>
      <c r="CS18" s="4">
        <v>1.0</v>
      </c>
      <c r="CT18" s="4">
        <v>1.0</v>
      </c>
      <c r="CU18" s="4">
        <v>2.0</v>
      </c>
      <c r="CV18" s="4">
        <v>2.0</v>
      </c>
      <c r="CW18" s="4">
        <v>2.0</v>
      </c>
      <c r="CX18" s="4">
        <v>2.0</v>
      </c>
      <c r="CY18" s="4">
        <v>1.0</v>
      </c>
      <c r="CZ18" s="4">
        <v>1.0</v>
      </c>
      <c r="DA18" s="4">
        <v>2.0</v>
      </c>
      <c r="DB18" s="4">
        <v>1.0</v>
      </c>
      <c r="DC18" s="4">
        <v>1.0</v>
      </c>
      <c r="DD18" s="4">
        <v>1.0</v>
      </c>
      <c r="DE18" s="4">
        <v>2.0</v>
      </c>
      <c r="DF18" s="4">
        <v>1.0</v>
      </c>
      <c r="DG18" s="4">
        <v>1.0</v>
      </c>
      <c r="DH18" s="4">
        <v>2.0</v>
      </c>
      <c r="DI18" s="4">
        <v>1.0</v>
      </c>
      <c r="DJ18" s="4">
        <v>2.0</v>
      </c>
      <c r="DK18" s="4">
        <v>2.0</v>
      </c>
      <c r="DL18" s="4">
        <v>1.0</v>
      </c>
      <c r="DM18" s="4">
        <v>1.0</v>
      </c>
      <c r="DN18" s="4">
        <v>1.0</v>
      </c>
      <c r="DO18" s="4">
        <v>1.0</v>
      </c>
      <c r="DP18" s="4">
        <v>2.0</v>
      </c>
      <c r="DQ18" s="4">
        <v>2.0</v>
      </c>
      <c r="DR18" s="4">
        <v>2.0</v>
      </c>
      <c r="DS18" s="4">
        <v>1.0</v>
      </c>
      <c r="DT18" s="4">
        <v>1.0</v>
      </c>
      <c r="DU18" s="4">
        <v>1.0</v>
      </c>
      <c r="DV18" s="4">
        <v>1.0</v>
      </c>
      <c r="DW18" s="4">
        <v>2.0</v>
      </c>
    </row>
    <row r="19" hidden="1">
      <c r="A19" s="3" t="s">
        <v>17</v>
      </c>
      <c r="B19" s="4" t="s">
        <v>25</v>
      </c>
      <c r="C19" s="4">
        <v>1.0</v>
      </c>
      <c r="D19" s="4">
        <v>2.0</v>
      </c>
      <c r="E19" s="4">
        <v>3.0</v>
      </c>
      <c r="F19" s="4">
        <v>3.0</v>
      </c>
      <c r="G19" s="4">
        <v>4.0</v>
      </c>
      <c r="H19" s="4">
        <v>3.0</v>
      </c>
      <c r="I19" s="4">
        <v>5.0</v>
      </c>
      <c r="J19" s="4">
        <v>5.0</v>
      </c>
      <c r="K19" s="4">
        <v>8.0</v>
      </c>
      <c r="L19" s="4">
        <v>3.0</v>
      </c>
      <c r="M19" s="4">
        <v>4.0</v>
      </c>
      <c r="N19" s="4">
        <v>5.0</v>
      </c>
      <c r="O19" s="4">
        <v>5.0</v>
      </c>
      <c r="P19" s="4">
        <v>3.0</v>
      </c>
      <c r="Q19" s="4">
        <v>4.0</v>
      </c>
      <c r="R19" s="4">
        <v>4.0</v>
      </c>
      <c r="S19" s="4">
        <v>5.0</v>
      </c>
      <c r="T19" s="4">
        <v>2.0</v>
      </c>
      <c r="U19" s="4">
        <v>6.0</v>
      </c>
      <c r="V19" s="4">
        <v>4.0</v>
      </c>
      <c r="W19" s="4">
        <v>3.0</v>
      </c>
      <c r="X19" s="4">
        <v>8.0</v>
      </c>
      <c r="Y19" s="4">
        <v>3.0</v>
      </c>
      <c r="Z19" s="4">
        <v>7.0</v>
      </c>
      <c r="AA19" s="4">
        <v>2.0</v>
      </c>
      <c r="AB19" s="4">
        <v>4.0</v>
      </c>
      <c r="AC19" s="4">
        <v>3.0</v>
      </c>
      <c r="AD19" s="4">
        <v>5.0</v>
      </c>
      <c r="AE19" s="4">
        <v>3.0</v>
      </c>
      <c r="AF19" s="4">
        <v>3.0</v>
      </c>
      <c r="AG19" s="4">
        <v>7.0</v>
      </c>
      <c r="AH19" s="4">
        <v>4.0</v>
      </c>
      <c r="AI19" s="4">
        <v>3.0</v>
      </c>
      <c r="AJ19" s="4">
        <v>3.0</v>
      </c>
      <c r="AK19" s="4">
        <v>3.0</v>
      </c>
      <c r="AL19" s="4">
        <v>3.0</v>
      </c>
      <c r="AM19" s="4">
        <v>8.0</v>
      </c>
      <c r="AN19" s="4">
        <v>3.0</v>
      </c>
      <c r="AO19" s="4">
        <v>2.0</v>
      </c>
      <c r="AP19" s="4">
        <v>2.0</v>
      </c>
      <c r="AQ19" s="4">
        <v>9.0</v>
      </c>
      <c r="AR19" s="4">
        <v>3.0</v>
      </c>
      <c r="AS19" s="4">
        <v>3.0</v>
      </c>
      <c r="AT19" s="4">
        <v>5.0</v>
      </c>
      <c r="AU19" s="4">
        <v>4.0</v>
      </c>
      <c r="AV19" s="4">
        <v>5.0</v>
      </c>
      <c r="AW19" s="4">
        <v>2.0</v>
      </c>
      <c r="AX19" s="4">
        <v>3.0</v>
      </c>
      <c r="AY19" s="4">
        <v>3.0</v>
      </c>
      <c r="AZ19" s="4">
        <v>3.0</v>
      </c>
      <c r="BA19" s="4">
        <v>5.0</v>
      </c>
      <c r="BB19" s="4">
        <v>3.0</v>
      </c>
      <c r="BC19" s="4">
        <v>3.0</v>
      </c>
      <c r="BD19" s="4">
        <v>4.0</v>
      </c>
      <c r="BE19" s="4">
        <v>5.0</v>
      </c>
      <c r="BF19" s="4">
        <v>10.0</v>
      </c>
      <c r="BG19" s="4">
        <v>5.0</v>
      </c>
      <c r="BH19" s="4">
        <v>5.0</v>
      </c>
      <c r="BI19" s="4">
        <v>11.0</v>
      </c>
      <c r="BJ19" s="4">
        <v>11.0</v>
      </c>
      <c r="BK19" s="4">
        <v>4.0</v>
      </c>
      <c r="BL19" s="4">
        <v>5.0</v>
      </c>
      <c r="BM19" s="4">
        <v>5.0</v>
      </c>
      <c r="BN19" s="4">
        <v>4.0</v>
      </c>
      <c r="BO19" s="4">
        <v>3.0</v>
      </c>
      <c r="BP19" s="4">
        <v>11.0</v>
      </c>
      <c r="BQ19" s="4">
        <v>3.0</v>
      </c>
      <c r="BR19" s="4">
        <v>3.0</v>
      </c>
      <c r="BS19" s="4">
        <v>3.0</v>
      </c>
      <c r="BT19" s="4">
        <v>3.0</v>
      </c>
      <c r="BU19" s="4">
        <v>8.0</v>
      </c>
      <c r="BV19" s="4">
        <v>11.0</v>
      </c>
      <c r="BW19" s="4">
        <v>3.0</v>
      </c>
      <c r="BX19" s="4">
        <v>12.0</v>
      </c>
      <c r="BY19" s="4">
        <v>4.0</v>
      </c>
      <c r="BZ19" s="4">
        <v>3.0</v>
      </c>
      <c r="CA19" s="4">
        <v>3.0</v>
      </c>
      <c r="CB19" s="4">
        <v>13.0</v>
      </c>
      <c r="CC19" s="4">
        <v>2.0</v>
      </c>
      <c r="CD19" s="4">
        <v>7.0</v>
      </c>
      <c r="CE19" s="4">
        <v>3.0</v>
      </c>
      <c r="CF19" s="4">
        <v>3.0</v>
      </c>
      <c r="CG19" s="4">
        <v>3.0</v>
      </c>
      <c r="CH19" s="4">
        <v>2.0</v>
      </c>
      <c r="CI19" s="4">
        <v>5.0</v>
      </c>
      <c r="CJ19" s="4">
        <v>2.0</v>
      </c>
      <c r="CK19" s="4">
        <v>5.0</v>
      </c>
      <c r="CL19" s="4">
        <v>3.0</v>
      </c>
      <c r="CM19" s="4">
        <v>5.0</v>
      </c>
      <c r="CN19" s="4">
        <v>5.0</v>
      </c>
      <c r="CO19" s="4">
        <v>5.0</v>
      </c>
      <c r="CP19" s="4">
        <v>3.0</v>
      </c>
      <c r="CQ19" s="4">
        <v>5.0</v>
      </c>
      <c r="CR19" s="4">
        <v>2.0</v>
      </c>
      <c r="CS19" s="4">
        <v>3.0</v>
      </c>
      <c r="CT19" s="4">
        <v>2.0</v>
      </c>
      <c r="CU19" s="4">
        <v>5.0</v>
      </c>
      <c r="CV19" s="4">
        <v>5.0</v>
      </c>
      <c r="CW19" s="4">
        <v>5.0</v>
      </c>
      <c r="CX19" s="4">
        <v>5.0</v>
      </c>
      <c r="CY19" s="4">
        <v>3.0</v>
      </c>
      <c r="CZ19" s="4">
        <v>11.0</v>
      </c>
      <c r="DA19" s="4">
        <v>5.0</v>
      </c>
      <c r="DB19" s="4">
        <v>3.0</v>
      </c>
      <c r="DC19" s="4">
        <v>2.0</v>
      </c>
      <c r="DD19" s="4">
        <v>10.0</v>
      </c>
      <c r="DE19" s="4">
        <v>12.0</v>
      </c>
      <c r="DF19" s="4">
        <v>2.0</v>
      </c>
      <c r="DG19" s="4">
        <v>2.0</v>
      </c>
      <c r="DH19" s="4">
        <v>5.0</v>
      </c>
      <c r="DI19" s="4">
        <v>3.0</v>
      </c>
      <c r="DJ19" s="4">
        <v>5.0</v>
      </c>
      <c r="DK19" s="4">
        <v>5.0</v>
      </c>
      <c r="DL19" s="4">
        <v>2.0</v>
      </c>
      <c r="DM19" s="4">
        <v>10.0</v>
      </c>
      <c r="DN19" s="4">
        <v>3.0</v>
      </c>
      <c r="DO19" s="4">
        <v>3.0</v>
      </c>
      <c r="DP19" s="4">
        <v>5.0</v>
      </c>
      <c r="DQ19" s="4">
        <v>5.0</v>
      </c>
      <c r="DR19" s="4">
        <v>5.0</v>
      </c>
      <c r="DS19" s="4">
        <v>3.0</v>
      </c>
      <c r="DT19" s="4">
        <v>3.0</v>
      </c>
      <c r="DU19" s="4">
        <v>3.0</v>
      </c>
      <c r="DV19" s="4">
        <v>8.0</v>
      </c>
      <c r="DW19" s="4">
        <v>5.0</v>
      </c>
    </row>
    <row r="20" hidden="1">
      <c r="A20" s="3" t="s">
        <v>17</v>
      </c>
      <c r="B20" s="4" t="s">
        <v>26</v>
      </c>
      <c r="C20" s="4">
        <v>3.0</v>
      </c>
      <c r="D20" s="4">
        <v>2.0</v>
      </c>
      <c r="E20" s="4">
        <v>2.0</v>
      </c>
      <c r="F20" s="4">
        <v>2.0</v>
      </c>
      <c r="G20" s="4">
        <v>2.0</v>
      </c>
      <c r="H20" s="4">
        <v>1.0</v>
      </c>
      <c r="I20" s="4">
        <v>2.0</v>
      </c>
      <c r="J20" s="4">
        <v>2.0</v>
      </c>
      <c r="K20" s="4">
        <v>5.0</v>
      </c>
      <c r="L20" s="4">
        <v>3.0</v>
      </c>
      <c r="M20" s="4">
        <v>2.0</v>
      </c>
      <c r="N20" s="4">
        <v>1.0</v>
      </c>
      <c r="O20" s="4">
        <v>1.0</v>
      </c>
      <c r="P20" s="4">
        <v>4.0</v>
      </c>
      <c r="Q20" s="4">
        <v>2.0</v>
      </c>
      <c r="R20" s="4">
        <v>4.0</v>
      </c>
      <c r="S20" s="4">
        <v>1.0</v>
      </c>
      <c r="T20" s="4">
        <v>2.0</v>
      </c>
      <c r="U20" s="4">
        <v>3.0</v>
      </c>
      <c r="V20" s="4">
        <v>2.0</v>
      </c>
      <c r="W20" s="4">
        <v>4.0</v>
      </c>
      <c r="X20" s="4">
        <v>1.0</v>
      </c>
      <c r="Y20" s="4">
        <v>1.0</v>
      </c>
      <c r="Z20" s="4">
        <v>2.0</v>
      </c>
      <c r="AA20" s="4">
        <v>4.0</v>
      </c>
      <c r="AB20" s="4">
        <v>2.0</v>
      </c>
      <c r="AC20" s="4">
        <v>2.0</v>
      </c>
      <c r="AD20" s="4">
        <v>2.0</v>
      </c>
      <c r="AE20" s="4">
        <v>2.0</v>
      </c>
      <c r="AF20" s="4">
        <v>5.0</v>
      </c>
      <c r="AG20" s="4">
        <v>3.0</v>
      </c>
      <c r="AH20" s="4">
        <v>2.0</v>
      </c>
      <c r="AI20" s="4">
        <v>3.0</v>
      </c>
      <c r="AJ20" s="4">
        <v>2.0</v>
      </c>
      <c r="AK20" s="4">
        <v>3.0</v>
      </c>
      <c r="AL20" s="4">
        <v>2.0</v>
      </c>
      <c r="AM20" s="4">
        <v>4.0</v>
      </c>
      <c r="AN20" s="4">
        <v>2.0</v>
      </c>
      <c r="AO20" s="4">
        <v>2.0</v>
      </c>
      <c r="AP20" s="4">
        <v>5.0</v>
      </c>
      <c r="AQ20" s="4">
        <v>2.0</v>
      </c>
      <c r="AR20" s="4">
        <v>4.0</v>
      </c>
      <c r="AS20" s="4">
        <v>2.0</v>
      </c>
      <c r="AT20" s="4">
        <v>1.0</v>
      </c>
      <c r="AU20" s="4">
        <v>2.0</v>
      </c>
      <c r="AV20" s="4">
        <v>2.0</v>
      </c>
      <c r="AW20" s="4">
        <v>2.0</v>
      </c>
      <c r="AX20" s="4">
        <v>2.0</v>
      </c>
      <c r="AY20" s="4">
        <v>2.0</v>
      </c>
      <c r="AZ20" s="4">
        <v>2.0</v>
      </c>
      <c r="BA20" s="4">
        <v>2.0</v>
      </c>
      <c r="BB20" s="4">
        <v>3.0</v>
      </c>
      <c r="BC20" s="4">
        <v>5.0</v>
      </c>
      <c r="BD20" s="4">
        <v>3.0</v>
      </c>
      <c r="BE20" s="4">
        <v>3.0</v>
      </c>
      <c r="BF20" s="4">
        <v>5.0</v>
      </c>
      <c r="BG20" s="4">
        <v>4.0</v>
      </c>
      <c r="BH20" s="4">
        <v>3.0</v>
      </c>
      <c r="BI20" s="4">
        <v>2.0</v>
      </c>
      <c r="BJ20" s="4">
        <v>2.0</v>
      </c>
      <c r="BK20" s="4">
        <v>5.0</v>
      </c>
      <c r="BL20" s="4">
        <v>2.0</v>
      </c>
      <c r="BM20" s="4">
        <v>5.0</v>
      </c>
      <c r="BN20" s="4">
        <v>4.0</v>
      </c>
      <c r="BO20" s="4">
        <v>3.0</v>
      </c>
      <c r="BP20" s="4">
        <v>3.0</v>
      </c>
      <c r="BQ20" s="4">
        <v>2.0</v>
      </c>
      <c r="BR20" s="4">
        <v>3.0</v>
      </c>
      <c r="BS20" s="4">
        <v>1.0</v>
      </c>
      <c r="BT20" s="4">
        <v>2.0</v>
      </c>
      <c r="BU20" s="4">
        <v>1.0</v>
      </c>
      <c r="BV20" s="4">
        <v>1.0</v>
      </c>
      <c r="BW20" s="4">
        <v>1.0</v>
      </c>
      <c r="BX20" s="4">
        <v>4.0</v>
      </c>
      <c r="BY20" s="4">
        <v>1.0</v>
      </c>
      <c r="BZ20" s="4">
        <v>2.0</v>
      </c>
      <c r="CA20" s="4">
        <v>2.0</v>
      </c>
      <c r="CB20" s="4">
        <v>2.0</v>
      </c>
      <c r="CC20" s="4">
        <v>2.0</v>
      </c>
      <c r="CD20" s="4">
        <v>1.0</v>
      </c>
      <c r="CE20" s="4">
        <v>3.0</v>
      </c>
      <c r="CF20" s="4">
        <v>3.0</v>
      </c>
      <c r="CG20" s="4">
        <v>5.0</v>
      </c>
      <c r="CH20" s="4">
        <v>2.0</v>
      </c>
      <c r="CI20" s="4">
        <v>2.0</v>
      </c>
      <c r="CJ20" s="4">
        <v>3.0</v>
      </c>
      <c r="CK20" s="4">
        <v>1.0</v>
      </c>
      <c r="CL20" s="4">
        <v>2.0</v>
      </c>
      <c r="CM20" s="4">
        <v>1.0</v>
      </c>
      <c r="CN20" s="4">
        <v>2.0</v>
      </c>
      <c r="CO20" s="4">
        <v>2.0</v>
      </c>
      <c r="CP20" s="4">
        <v>3.0</v>
      </c>
      <c r="CQ20" s="4">
        <v>5.0</v>
      </c>
      <c r="CR20" s="4">
        <v>2.0</v>
      </c>
      <c r="CS20" s="4">
        <v>2.0</v>
      </c>
      <c r="CT20" s="4">
        <v>2.0</v>
      </c>
      <c r="CU20" s="4">
        <v>2.0</v>
      </c>
      <c r="CV20" s="4">
        <v>2.0</v>
      </c>
      <c r="CW20" s="4">
        <v>5.0</v>
      </c>
      <c r="CX20" s="4">
        <v>3.0</v>
      </c>
      <c r="CY20" s="4">
        <v>2.0</v>
      </c>
      <c r="CZ20" s="4">
        <v>2.0</v>
      </c>
      <c r="DA20" s="4">
        <v>3.0</v>
      </c>
      <c r="DB20" s="4">
        <v>2.0</v>
      </c>
      <c r="DC20" s="4">
        <v>2.0</v>
      </c>
      <c r="DD20" s="4">
        <v>3.0</v>
      </c>
      <c r="DE20" s="4">
        <v>5.0</v>
      </c>
      <c r="DF20" s="4">
        <v>2.0</v>
      </c>
      <c r="DG20" s="4">
        <v>2.0</v>
      </c>
      <c r="DH20" s="4">
        <v>3.0</v>
      </c>
      <c r="DI20" s="4">
        <v>4.0</v>
      </c>
      <c r="DJ20" s="4">
        <v>2.0</v>
      </c>
      <c r="DK20" s="4">
        <v>4.0</v>
      </c>
      <c r="DL20" s="4">
        <v>3.0</v>
      </c>
      <c r="DM20" s="4">
        <v>3.0</v>
      </c>
      <c r="DN20" s="4">
        <v>2.0</v>
      </c>
      <c r="DO20" s="4">
        <v>4.0</v>
      </c>
      <c r="DP20" s="4">
        <v>2.0</v>
      </c>
      <c r="DQ20" s="4">
        <v>2.0</v>
      </c>
      <c r="DR20" s="4">
        <v>2.0</v>
      </c>
      <c r="DS20" s="4">
        <v>2.0</v>
      </c>
      <c r="DT20" s="4">
        <v>4.0</v>
      </c>
      <c r="DU20" s="4">
        <v>3.0</v>
      </c>
      <c r="DV20" s="4">
        <v>5.0</v>
      </c>
      <c r="DW20" s="4">
        <v>1.0</v>
      </c>
    </row>
    <row r="21" hidden="1">
      <c r="A21" s="3" t="s">
        <v>3</v>
      </c>
      <c r="B21" s="4" t="s">
        <v>27</v>
      </c>
      <c r="C21" s="4">
        <v>3.0</v>
      </c>
      <c r="D21" s="4">
        <v>2.0</v>
      </c>
      <c r="E21" s="4">
        <v>3.0</v>
      </c>
      <c r="F21" s="4">
        <v>3.0</v>
      </c>
      <c r="G21" s="4">
        <v>2.0</v>
      </c>
      <c r="H21" s="4">
        <v>3.0</v>
      </c>
      <c r="I21" s="4">
        <v>3.0</v>
      </c>
      <c r="J21" s="4">
        <v>2.0</v>
      </c>
      <c r="K21" s="4">
        <v>2.0</v>
      </c>
      <c r="L21" s="4">
        <v>3.0</v>
      </c>
      <c r="M21" s="4">
        <v>1.0</v>
      </c>
      <c r="N21" s="4">
        <v>2.0</v>
      </c>
      <c r="O21" s="4">
        <v>3.0</v>
      </c>
      <c r="P21" s="4">
        <v>2.0</v>
      </c>
      <c r="Q21" s="4">
        <v>3.0</v>
      </c>
      <c r="R21" s="4">
        <v>3.0</v>
      </c>
      <c r="S21" s="4">
        <v>2.0</v>
      </c>
      <c r="T21" s="4">
        <v>3.0</v>
      </c>
      <c r="U21" s="4">
        <v>2.0</v>
      </c>
      <c r="V21" s="4">
        <v>3.0</v>
      </c>
      <c r="W21" s="4">
        <v>2.0</v>
      </c>
      <c r="X21" s="4">
        <v>2.0</v>
      </c>
      <c r="Y21" s="4">
        <v>2.0</v>
      </c>
      <c r="Z21" s="4">
        <v>2.0</v>
      </c>
      <c r="AA21" s="4">
        <v>3.0</v>
      </c>
      <c r="AB21" s="4">
        <v>3.0</v>
      </c>
      <c r="AC21" s="4">
        <v>2.0</v>
      </c>
      <c r="AD21" s="4">
        <v>3.0</v>
      </c>
      <c r="AE21" s="4">
        <v>2.0</v>
      </c>
      <c r="AF21" s="4">
        <v>3.0</v>
      </c>
      <c r="AG21" s="4">
        <v>2.0</v>
      </c>
      <c r="AH21" s="4">
        <v>3.0</v>
      </c>
      <c r="AI21" s="4">
        <v>2.0</v>
      </c>
      <c r="AJ21" s="4">
        <v>3.0</v>
      </c>
      <c r="AK21" s="4">
        <v>3.0</v>
      </c>
      <c r="AL21" s="4">
        <v>3.0</v>
      </c>
      <c r="AM21" s="4">
        <v>2.0</v>
      </c>
      <c r="AN21" s="4">
        <v>2.0</v>
      </c>
      <c r="AO21" s="4">
        <v>3.0</v>
      </c>
      <c r="AP21" s="4">
        <v>3.0</v>
      </c>
      <c r="AQ21" s="4">
        <v>3.0</v>
      </c>
      <c r="AR21" s="4">
        <v>2.0</v>
      </c>
      <c r="AS21" s="4">
        <v>2.0</v>
      </c>
      <c r="AT21" s="4">
        <v>4.0</v>
      </c>
      <c r="AU21" s="4">
        <v>2.0</v>
      </c>
      <c r="AV21" s="4">
        <v>2.0</v>
      </c>
      <c r="AW21" s="4">
        <v>2.0</v>
      </c>
      <c r="AX21" s="4">
        <v>4.0</v>
      </c>
      <c r="AY21" s="4">
        <v>3.0</v>
      </c>
      <c r="AZ21" s="4">
        <v>4.0</v>
      </c>
      <c r="BA21" s="4">
        <v>3.0</v>
      </c>
      <c r="BB21" s="4">
        <v>3.0</v>
      </c>
      <c r="BC21" s="4">
        <v>4.0</v>
      </c>
      <c r="BD21" s="4">
        <v>4.0</v>
      </c>
      <c r="BE21" s="4">
        <v>3.0</v>
      </c>
      <c r="BF21" s="4">
        <v>3.0</v>
      </c>
      <c r="BG21" s="4">
        <v>3.0</v>
      </c>
      <c r="BH21" s="4">
        <v>2.0</v>
      </c>
      <c r="BI21" s="4">
        <v>2.0</v>
      </c>
      <c r="BJ21" s="4">
        <v>3.0</v>
      </c>
      <c r="BK21" s="4">
        <v>3.0</v>
      </c>
      <c r="BL21" s="4">
        <v>2.0</v>
      </c>
      <c r="BM21" s="4">
        <v>2.0</v>
      </c>
      <c r="BN21" s="4">
        <v>3.0</v>
      </c>
      <c r="BO21" s="4">
        <v>2.0</v>
      </c>
      <c r="BP21" s="4">
        <v>3.0</v>
      </c>
      <c r="BQ21" s="4">
        <v>3.0</v>
      </c>
      <c r="BR21" s="4">
        <v>2.0</v>
      </c>
      <c r="BS21" s="4">
        <v>3.0</v>
      </c>
      <c r="BT21" s="4">
        <v>3.0</v>
      </c>
      <c r="BU21" s="4">
        <v>2.0</v>
      </c>
      <c r="BV21" s="4">
        <v>2.0</v>
      </c>
      <c r="BW21" s="4">
        <v>2.0</v>
      </c>
      <c r="BX21" s="4">
        <v>3.0</v>
      </c>
      <c r="BY21" s="4">
        <v>3.0</v>
      </c>
      <c r="BZ21" s="4">
        <v>2.0</v>
      </c>
      <c r="CA21" s="4">
        <v>2.0</v>
      </c>
      <c r="CB21" s="4">
        <v>2.0</v>
      </c>
      <c r="CC21" s="4">
        <v>2.0</v>
      </c>
      <c r="CD21" s="4">
        <v>3.0</v>
      </c>
      <c r="CE21" s="4">
        <v>2.0</v>
      </c>
      <c r="CF21" s="4">
        <v>3.0</v>
      </c>
      <c r="CG21" s="4">
        <v>3.0</v>
      </c>
      <c r="CH21" s="4">
        <v>4.0</v>
      </c>
      <c r="CI21" s="4">
        <v>3.0</v>
      </c>
      <c r="CJ21" s="4">
        <v>2.0</v>
      </c>
      <c r="CK21" s="4">
        <v>3.0</v>
      </c>
      <c r="CL21" s="4">
        <v>2.0</v>
      </c>
      <c r="CM21" s="4">
        <v>2.0</v>
      </c>
      <c r="CN21" s="4">
        <v>2.0</v>
      </c>
      <c r="CO21" s="4">
        <v>3.0</v>
      </c>
      <c r="CP21" s="4">
        <v>2.0</v>
      </c>
      <c r="CQ21" s="4">
        <v>2.0</v>
      </c>
      <c r="CR21" s="4">
        <v>3.0</v>
      </c>
      <c r="CS21" s="4">
        <v>4.0</v>
      </c>
      <c r="CT21" s="4">
        <v>3.0</v>
      </c>
      <c r="CU21" s="4">
        <v>2.0</v>
      </c>
      <c r="CV21" s="4">
        <v>2.0</v>
      </c>
      <c r="CW21" s="4">
        <v>3.0</v>
      </c>
      <c r="CX21" s="4">
        <v>2.0</v>
      </c>
      <c r="CY21" s="4">
        <v>2.0</v>
      </c>
      <c r="CZ21" s="4">
        <v>2.0</v>
      </c>
      <c r="DA21" s="4">
        <v>3.0</v>
      </c>
      <c r="DB21" s="4">
        <v>2.0</v>
      </c>
      <c r="DC21" s="4">
        <v>2.0</v>
      </c>
      <c r="DD21" s="4">
        <v>4.0</v>
      </c>
      <c r="DE21" s="4">
        <v>4.0</v>
      </c>
      <c r="DF21" s="4">
        <v>2.0</v>
      </c>
      <c r="DG21" s="4">
        <v>3.0</v>
      </c>
      <c r="DH21" s="4">
        <v>2.0</v>
      </c>
      <c r="DI21" s="4">
        <v>3.0</v>
      </c>
      <c r="DJ21" s="4">
        <v>2.0</v>
      </c>
      <c r="DK21" s="4">
        <v>3.0</v>
      </c>
      <c r="DL21" s="4">
        <v>2.0</v>
      </c>
      <c r="DM21" s="4">
        <v>3.0</v>
      </c>
      <c r="DN21" s="4">
        <v>2.0</v>
      </c>
      <c r="DO21" s="4">
        <v>3.0</v>
      </c>
      <c r="DP21" s="4">
        <v>2.0</v>
      </c>
      <c r="DQ21" s="4">
        <v>2.0</v>
      </c>
      <c r="DR21" s="4">
        <v>2.0</v>
      </c>
      <c r="DS21" s="4">
        <v>1.0</v>
      </c>
      <c r="DT21" s="4">
        <v>3.0</v>
      </c>
      <c r="DU21" s="4">
        <v>3.0</v>
      </c>
      <c r="DV21" s="4">
        <v>2.0</v>
      </c>
      <c r="DW21" s="4">
        <v>2.0</v>
      </c>
    </row>
    <row r="22" hidden="1">
      <c r="A22" s="3" t="s">
        <v>10</v>
      </c>
      <c r="B22" s="4" t="s">
        <v>28</v>
      </c>
      <c r="C22" s="4">
        <v>1.0</v>
      </c>
      <c r="D22" s="4">
        <v>4.0</v>
      </c>
      <c r="E22" s="4">
        <v>5.0</v>
      </c>
      <c r="F22" s="4">
        <v>5.0</v>
      </c>
      <c r="G22" s="4">
        <v>4.0</v>
      </c>
      <c r="H22" s="4">
        <v>4.0</v>
      </c>
      <c r="I22" s="4">
        <v>5.0</v>
      </c>
      <c r="J22" s="4">
        <v>2.0</v>
      </c>
      <c r="K22" s="4">
        <v>5.0</v>
      </c>
      <c r="L22" s="4">
        <v>5.0</v>
      </c>
      <c r="M22" s="4">
        <v>5.0</v>
      </c>
      <c r="N22" s="4">
        <v>5.0</v>
      </c>
      <c r="O22" s="4">
        <v>4.0</v>
      </c>
      <c r="P22" s="4">
        <v>5.0</v>
      </c>
      <c r="Q22" s="4">
        <v>4.0</v>
      </c>
      <c r="R22" s="4">
        <v>1.0</v>
      </c>
      <c r="S22" s="4">
        <v>2.0</v>
      </c>
      <c r="T22" s="4">
        <v>4.0</v>
      </c>
      <c r="U22" s="4">
        <v>1.0</v>
      </c>
      <c r="V22" s="4">
        <v>3.0</v>
      </c>
      <c r="W22" s="4">
        <v>4.0</v>
      </c>
      <c r="X22" s="4">
        <v>3.0</v>
      </c>
      <c r="Y22" s="4">
        <v>3.0</v>
      </c>
      <c r="Z22" s="4">
        <v>5.0</v>
      </c>
      <c r="AA22" s="4">
        <v>4.0</v>
      </c>
      <c r="AB22" s="4">
        <v>2.0</v>
      </c>
      <c r="AC22" s="4">
        <v>2.0</v>
      </c>
      <c r="AD22" s="4">
        <v>3.0</v>
      </c>
      <c r="AE22" s="4">
        <v>2.0</v>
      </c>
      <c r="AF22" s="4">
        <v>5.0</v>
      </c>
      <c r="AG22" s="4">
        <v>4.0</v>
      </c>
      <c r="AH22" s="4">
        <v>5.0</v>
      </c>
      <c r="AI22" s="4">
        <v>5.0</v>
      </c>
      <c r="AJ22" s="4">
        <v>4.0</v>
      </c>
      <c r="AK22" s="4">
        <v>2.0</v>
      </c>
      <c r="AL22" s="4">
        <v>2.0</v>
      </c>
      <c r="AM22" s="4">
        <v>4.0</v>
      </c>
      <c r="AN22" s="4">
        <v>4.0</v>
      </c>
      <c r="AO22" s="4">
        <v>4.0</v>
      </c>
      <c r="AP22" s="4">
        <v>3.0</v>
      </c>
      <c r="AQ22" s="4">
        <v>4.0</v>
      </c>
      <c r="AR22" s="4">
        <v>4.0</v>
      </c>
      <c r="AS22" s="4">
        <v>3.0</v>
      </c>
      <c r="AT22" s="4">
        <v>5.0</v>
      </c>
      <c r="AU22" s="4">
        <v>5.0</v>
      </c>
      <c r="AV22" s="4">
        <v>5.0</v>
      </c>
      <c r="AW22" s="4">
        <v>4.0</v>
      </c>
      <c r="AX22" s="4">
        <v>3.0</v>
      </c>
      <c r="AY22" s="4">
        <v>4.0</v>
      </c>
      <c r="AZ22" s="4">
        <v>3.0</v>
      </c>
      <c r="BA22" s="4">
        <v>2.0</v>
      </c>
      <c r="BB22" s="4">
        <v>5.0</v>
      </c>
      <c r="BC22" s="4">
        <v>4.0</v>
      </c>
      <c r="BD22" s="4">
        <v>3.0</v>
      </c>
      <c r="BE22" s="4">
        <v>5.0</v>
      </c>
      <c r="BF22" s="4">
        <v>3.0</v>
      </c>
      <c r="BG22" s="4">
        <v>5.0</v>
      </c>
      <c r="BH22" s="4">
        <v>2.0</v>
      </c>
      <c r="BI22" s="4">
        <v>5.0</v>
      </c>
      <c r="BJ22" s="4">
        <v>5.0</v>
      </c>
      <c r="BK22" s="4">
        <v>5.0</v>
      </c>
      <c r="BL22" s="4">
        <v>4.0</v>
      </c>
      <c r="BM22" s="4">
        <v>2.0</v>
      </c>
      <c r="BN22" s="4">
        <v>5.0</v>
      </c>
      <c r="BO22" s="4">
        <v>4.0</v>
      </c>
      <c r="BP22" s="4">
        <v>3.0</v>
      </c>
      <c r="BQ22" s="4">
        <v>3.0</v>
      </c>
      <c r="BR22" s="4">
        <v>5.0</v>
      </c>
      <c r="BS22" s="4">
        <v>4.0</v>
      </c>
      <c r="BT22" s="4">
        <v>2.0</v>
      </c>
      <c r="BU22" s="4">
        <v>5.0</v>
      </c>
      <c r="BV22" s="4">
        <v>5.0</v>
      </c>
      <c r="BW22" s="4">
        <v>4.0</v>
      </c>
      <c r="BX22" s="4">
        <v>3.0</v>
      </c>
      <c r="BY22" s="4">
        <v>3.0</v>
      </c>
      <c r="BZ22" s="4">
        <v>5.0</v>
      </c>
      <c r="CA22" s="4">
        <v>2.0</v>
      </c>
      <c r="CB22" s="4">
        <v>1.0</v>
      </c>
      <c r="CC22" s="4">
        <v>3.0</v>
      </c>
      <c r="CD22" s="4">
        <v>5.0</v>
      </c>
      <c r="CE22" s="4">
        <v>4.0</v>
      </c>
      <c r="CF22" s="4">
        <v>4.0</v>
      </c>
      <c r="CG22" s="4">
        <v>4.0</v>
      </c>
      <c r="CH22" s="4">
        <v>5.0</v>
      </c>
      <c r="CI22" s="4">
        <v>5.0</v>
      </c>
      <c r="CJ22" s="4">
        <v>3.0</v>
      </c>
      <c r="CK22" s="4">
        <v>4.0</v>
      </c>
      <c r="CL22" s="4">
        <v>3.0</v>
      </c>
      <c r="CM22" s="4">
        <v>5.0</v>
      </c>
      <c r="CN22" s="4">
        <v>5.0</v>
      </c>
      <c r="CO22" s="4">
        <v>3.0</v>
      </c>
      <c r="CP22" s="4">
        <v>2.0</v>
      </c>
      <c r="CQ22" s="4">
        <v>1.0</v>
      </c>
      <c r="CR22" s="4">
        <v>5.0</v>
      </c>
      <c r="CS22" s="4">
        <v>5.0</v>
      </c>
      <c r="CT22" s="4">
        <v>4.0</v>
      </c>
      <c r="CU22" s="4">
        <v>4.0</v>
      </c>
      <c r="CV22" s="4">
        <v>3.0</v>
      </c>
      <c r="CW22" s="4">
        <v>5.0</v>
      </c>
      <c r="CX22" s="4">
        <v>3.0</v>
      </c>
      <c r="CY22" s="4">
        <v>5.0</v>
      </c>
      <c r="CZ22" s="4">
        <v>5.0</v>
      </c>
      <c r="DA22" s="4">
        <v>5.0</v>
      </c>
      <c r="DB22" s="4">
        <v>5.0</v>
      </c>
      <c r="DC22" s="4">
        <v>4.0</v>
      </c>
      <c r="DD22" s="4">
        <v>4.0</v>
      </c>
      <c r="DE22" s="4">
        <v>5.0</v>
      </c>
      <c r="DF22" s="4">
        <v>4.0</v>
      </c>
      <c r="DG22" s="4">
        <v>2.0</v>
      </c>
      <c r="DH22" s="4">
        <v>2.0</v>
      </c>
      <c r="DI22" s="4">
        <v>3.0</v>
      </c>
      <c r="DJ22" s="4">
        <v>3.0</v>
      </c>
      <c r="DK22" s="4">
        <v>5.0</v>
      </c>
      <c r="DL22" s="4">
        <v>3.0</v>
      </c>
      <c r="DM22" s="4">
        <v>4.0</v>
      </c>
      <c r="DN22" s="4">
        <v>2.0</v>
      </c>
      <c r="DO22" s="4">
        <v>4.0</v>
      </c>
      <c r="DP22" s="4">
        <v>4.0</v>
      </c>
      <c r="DQ22" s="4">
        <v>4.0</v>
      </c>
      <c r="DR22" s="4">
        <v>5.0</v>
      </c>
      <c r="DS22" s="4">
        <v>4.0</v>
      </c>
      <c r="DT22" s="4">
        <v>3.0</v>
      </c>
      <c r="DU22" s="4">
        <v>5.0</v>
      </c>
      <c r="DV22" s="4">
        <v>2.0</v>
      </c>
      <c r="DW22" s="4">
        <v>3.0</v>
      </c>
    </row>
    <row r="23" hidden="1">
      <c r="A23" s="3" t="s">
        <v>30</v>
      </c>
      <c r="B23" s="4" t="s">
        <v>29</v>
      </c>
      <c r="C23" s="4">
        <v>1.0</v>
      </c>
      <c r="D23" s="4">
        <v>1.0</v>
      </c>
      <c r="E23" s="4">
        <v>2.0</v>
      </c>
      <c r="F23" s="4">
        <v>3.0</v>
      </c>
      <c r="G23" s="4">
        <v>1.0</v>
      </c>
      <c r="H23" s="4">
        <v>2.0</v>
      </c>
      <c r="I23" s="4">
        <v>1.0</v>
      </c>
      <c r="J23" s="4">
        <v>2.0</v>
      </c>
      <c r="K23" s="4" t="s">
        <v>74</v>
      </c>
      <c r="L23" s="4">
        <v>1.0</v>
      </c>
      <c r="M23" s="4">
        <v>1.0</v>
      </c>
      <c r="N23" s="4">
        <v>1.0</v>
      </c>
      <c r="O23" s="4">
        <v>3.0</v>
      </c>
      <c r="P23" s="4">
        <v>2.0</v>
      </c>
      <c r="Q23" s="4">
        <v>2.0</v>
      </c>
      <c r="R23" s="4">
        <v>1.0</v>
      </c>
      <c r="S23" s="4">
        <v>2.0</v>
      </c>
      <c r="T23" s="4">
        <v>1.0</v>
      </c>
      <c r="U23" s="4">
        <v>3.0</v>
      </c>
      <c r="V23" s="4">
        <v>2.0</v>
      </c>
      <c r="W23" s="4">
        <v>1.0</v>
      </c>
      <c r="X23" s="4">
        <v>1.0</v>
      </c>
      <c r="Y23" s="4">
        <v>1.0</v>
      </c>
      <c r="Z23" s="4">
        <v>3.0</v>
      </c>
      <c r="AA23" s="4" t="s">
        <v>74</v>
      </c>
      <c r="AB23" s="4">
        <v>1.0</v>
      </c>
      <c r="AC23" s="4">
        <v>1.0</v>
      </c>
      <c r="AD23" s="4">
        <v>1.0</v>
      </c>
      <c r="AE23" s="4">
        <v>2.0</v>
      </c>
      <c r="AF23" s="4">
        <v>2.0</v>
      </c>
      <c r="AG23" s="4">
        <v>2.0</v>
      </c>
      <c r="AH23" s="4">
        <v>2.0</v>
      </c>
      <c r="AI23" s="4" t="s">
        <v>74</v>
      </c>
      <c r="AJ23" s="4">
        <v>3.0</v>
      </c>
      <c r="AK23" s="4">
        <v>1.0</v>
      </c>
      <c r="AL23" s="4">
        <v>1.0</v>
      </c>
      <c r="AM23" s="4">
        <v>1.0</v>
      </c>
      <c r="AN23" s="4">
        <v>3.0</v>
      </c>
      <c r="AO23" s="4">
        <v>2.0</v>
      </c>
      <c r="AP23" s="4">
        <v>1.0</v>
      </c>
      <c r="AQ23" s="4">
        <v>1.0</v>
      </c>
      <c r="AR23" s="4">
        <v>1.0</v>
      </c>
      <c r="AS23" s="4" t="s">
        <v>74</v>
      </c>
      <c r="AT23" s="4" t="s">
        <v>74</v>
      </c>
      <c r="AU23" s="4">
        <v>1.0</v>
      </c>
      <c r="AV23" s="4" t="s">
        <v>74</v>
      </c>
      <c r="AW23" s="4">
        <v>2.0</v>
      </c>
      <c r="AX23" s="4">
        <v>1.0</v>
      </c>
      <c r="AY23" s="4">
        <v>1.0</v>
      </c>
      <c r="AZ23" s="4">
        <v>2.0</v>
      </c>
      <c r="BA23" s="4">
        <v>1.0</v>
      </c>
      <c r="BB23" s="4">
        <v>1.0</v>
      </c>
      <c r="BC23" s="4">
        <v>1.0</v>
      </c>
      <c r="BD23" s="4" t="s">
        <v>74</v>
      </c>
      <c r="BE23" s="4">
        <v>1.0</v>
      </c>
      <c r="BF23" s="4">
        <v>1.0</v>
      </c>
      <c r="BG23" s="4">
        <v>1.0</v>
      </c>
      <c r="BH23" s="4">
        <v>1.0</v>
      </c>
      <c r="BI23" s="4">
        <v>2.0</v>
      </c>
      <c r="BJ23" s="4" t="s">
        <v>74</v>
      </c>
      <c r="BK23" s="4">
        <v>1.0</v>
      </c>
      <c r="BL23" s="4">
        <v>2.0</v>
      </c>
      <c r="BM23" s="4">
        <v>1.0</v>
      </c>
      <c r="BN23" s="4">
        <v>1.0</v>
      </c>
      <c r="BO23" s="4">
        <v>1.0</v>
      </c>
      <c r="BP23" s="4">
        <v>2.0</v>
      </c>
      <c r="BQ23" s="4" t="s">
        <v>74</v>
      </c>
      <c r="BR23" s="4">
        <v>2.0</v>
      </c>
      <c r="BS23" s="4">
        <v>1.0</v>
      </c>
      <c r="BT23" s="4">
        <v>2.0</v>
      </c>
      <c r="BU23" s="4">
        <v>2.0</v>
      </c>
      <c r="BV23" s="4">
        <v>1.0</v>
      </c>
      <c r="BW23" s="4">
        <v>2.0</v>
      </c>
      <c r="BX23" s="4">
        <v>1.0</v>
      </c>
      <c r="BY23" s="4">
        <v>2.0</v>
      </c>
      <c r="BZ23" s="4">
        <v>1.0</v>
      </c>
      <c r="CA23" s="4">
        <v>2.0</v>
      </c>
      <c r="CB23" s="4">
        <v>2.0</v>
      </c>
      <c r="CC23" s="4">
        <v>1.0</v>
      </c>
      <c r="CD23" s="4">
        <v>1.0</v>
      </c>
      <c r="CE23" s="4">
        <v>2.0</v>
      </c>
      <c r="CF23" s="4">
        <v>1.0</v>
      </c>
      <c r="CG23" s="4">
        <v>1.0</v>
      </c>
      <c r="CH23" s="4" t="s">
        <v>74</v>
      </c>
      <c r="CI23" s="4">
        <v>1.0</v>
      </c>
      <c r="CJ23" s="4">
        <v>3.0</v>
      </c>
      <c r="CK23" s="4">
        <v>2.0</v>
      </c>
      <c r="CL23" s="4">
        <v>1.0</v>
      </c>
      <c r="CM23" s="4">
        <v>1.0</v>
      </c>
      <c r="CN23" s="4">
        <v>1.0</v>
      </c>
      <c r="CO23" s="4">
        <v>1.0</v>
      </c>
      <c r="CP23" s="4">
        <v>2.0</v>
      </c>
      <c r="CQ23" s="4">
        <v>3.0</v>
      </c>
      <c r="CR23" s="4">
        <v>3.0</v>
      </c>
      <c r="CS23" s="4">
        <v>1.0</v>
      </c>
      <c r="CT23" s="4">
        <v>1.0</v>
      </c>
      <c r="CU23" s="4">
        <v>2.0</v>
      </c>
      <c r="CV23" s="4">
        <v>1.0</v>
      </c>
      <c r="CW23" s="4">
        <v>2.0</v>
      </c>
      <c r="CX23" s="4" t="s">
        <v>74</v>
      </c>
      <c r="CY23" s="4">
        <v>2.0</v>
      </c>
      <c r="CZ23" s="4">
        <v>3.0</v>
      </c>
      <c r="DA23" s="4">
        <v>1.0</v>
      </c>
      <c r="DB23" s="4">
        <v>2.0</v>
      </c>
      <c r="DC23" s="4" t="s">
        <v>74</v>
      </c>
      <c r="DD23" s="4">
        <v>2.0</v>
      </c>
      <c r="DE23" s="4">
        <v>2.0</v>
      </c>
      <c r="DF23" s="4">
        <v>1.0</v>
      </c>
      <c r="DG23" s="4">
        <v>1.0</v>
      </c>
      <c r="DH23" s="4">
        <v>3.0</v>
      </c>
      <c r="DI23" s="4">
        <v>2.0</v>
      </c>
      <c r="DJ23" s="4">
        <v>2.0</v>
      </c>
      <c r="DK23" s="4">
        <v>1.0</v>
      </c>
      <c r="DL23" s="4">
        <v>2.0</v>
      </c>
      <c r="DM23" s="4">
        <v>2.0</v>
      </c>
      <c r="DN23" s="4">
        <v>1.0</v>
      </c>
      <c r="DO23" s="4">
        <v>2.0</v>
      </c>
      <c r="DP23" s="4" t="s">
        <v>74</v>
      </c>
      <c r="DQ23" s="4">
        <v>2.0</v>
      </c>
      <c r="DR23" s="4">
        <v>2.0</v>
      </c>
      <c r="DS23" s="4">
        <v>2.0</v>
      </c>
      <c r="DT23" s="4">
        <v>2.0</v>
      </c>
      <c r="DU23" s="4">
        <v>2.0</v>
      </c>
      <c r="DV23" s="4">
        <v>1.0</v>
      </c>
      <c r="DW23" s="4">
        <v>2.0</v>
      </c>
    </row>
    <row r="24" hidden="1">
      <c r="A24" s="3" t="s">
        <v>3</v>
      </c>
      <c r="B24" s="4" t="s">
        <v>31</v>
      </c>
      <c r="C24" s="4">
        <v>5.0</v>
      </c>
      <c r="D24" s="4">
        <v>2.0</v>
      </c>
      <c r="E24" s="4">
        <v>2.0</v>
      </c>
      <c r="F24" s="4">
        <v>2.0</v>
      </c>
      <c r="G24" s="4">
        <v>4.0</v>
      </c>
      <c r="H24" s="4">
        <v>1.0</v>
      </c>
      <c r="I24" s="4">
        <v>4.0</v>
      </c>
      <c r="J24" s="4">
        <v>3.0</v>
      </c>
      <c r="K24" s="4">
        <v>5.0</v>
      </c>
      <c r="L24" s="4">
        <v>5.0</v>
      </c>
      <c r="M24" s="4">
        <v>2.0</v>
      </c>
      <c r="N24" s="4">
        <v>3.0</v>
      </c>
      <c r="O24" s="4">
        <v>3.0</v>
      </c>
      <c r="P24" s="4">
        <v>2.0</v>
      </c>
      <c r="Q24" s="4">
        <v>4.0</v>
      </c>
      <c r="R24" s="4">
        <v>5.0</v>
      </c>
      <c r="S24" s="4">
        <v>1.0</v>
      </c>
      <c r="T24" s="4">
        <v>2.0</v>
      </c>
      <c r="U24" s="4">
        <v>5.0</v>
      </c>
      <c r="V24" s="4">
        <v>5.0</v>
      </c>
      <c r="W24" s="4">
        <v>5.0</v>
      </c>
      <c r="X24" s="4">
        <v>4.0</v>
      </c>
      <c r="Y24" s="4">
        <v>4.0</v>
      </c>
      <c r="Z24" s="4">
        <v>4.0</v>
      </c>
      <c r="AA24" s="4">
        <v>3.0</v>
      </c>
      <c r="AB24" s="4">
        <v>4.0</v>
      </c>
      <c r="AC24" s="4">
        <v>4.0</v>
      </c>
      <c r="AD24" s="4">
        <v>5.0</v>
      </c>
      <c r="AE24" s="4">
        <v>4.0</v>
      </c>
      <c r="AF24" s="4">
        <v>5.0</v>
      </c>
      <c r="AG24" s="4">
        <v>2.0</v>
      </c>
      <c r="AH24" s="4">
        <v>4.0</v>
      </c>
      <c r="AI24" s="4">
        <v>5.0</v>
      </c>
      <c r="AJ24" s="4">
        <v>4.0</v>
      </c>
      <c r="AK24" s="4">
        <v>4.0</v>
      </c>
      <c r="AL24" s="4">
        <v>4.0</v>
      </c>
      <c r="AM24" s="4">
        <v>5.0</v>
      </c>
      <c r="AN24" s="4">
        <v>2.0</v>
      </c>
      <c r="AO24" s="4">
        <v>4.0</v>
      </c>
      <c r="AP24" s="4">
        <v>5.0</v>
      </c>
      <c r="AQ24" s="4">
        <v>4.0</v>
      </c>
      <c r="AR24" s="4">
        <v>2.0</v>
      </c>
      <c r="AS24" s="4">
        <v>4.0</v>
      </c>
      <c r="AT24" s="4">
        <v>2.0</v>
      </c>
      <c r="AU24" s="4">
        <v>4.0</v>
      </c>
      <c r="AV24" s="4">
        <v>4.0</v>
      </c>
      <c r="AW24" s="4">
        <v>3.0</v>
      </c>
      <c r="AX24" s="4">
        <v>5.0</v>
      </c>
      <c r="AY24" s="4">
        <v>4.0</v>
      </c>
      <c r="AZ24" s="4">
        <v>2.0</v>
      </c>
      <c r="BA24" s="4">
        <v>3.0</v>
      </c>
      <c r="BB24" s="4">
        <v>2.0</v>
      </c>
      <c r="BC24" s="4">
        <v>3.0</v>
      </c>
      <c r="BD24" s="4">
        <v>2.0</v>
      </c>
      <c r="BE24" s="4">
        <v>4.0</v>
      </c>
      <c r="BF24" s="4">
        <v>1.0</v>
      </c>
      <c r="BG24" s="4">
        <v>4.0</v>
      </c>
      <c r="BH24" s="4">
        <v>2.0</v>
      </c>
      <c r="BI24" s="4">
        <v>4.0</v>
      </c>
      <c r="BJ24" s="4">
        <v>4.0</v>
      </c>
      <c r="BK24" s="4">
        <v>4.0</v>
      </c>
      <c r="BL24" s="4">
        <v>2.0</v>
      </c>
      <c r="BM24" s="4">
        <v>2.0</v>
      </c>
      <c r="BN24" s="4">
        <v>4.0</v>
      </c>
      <c r="BO24" s="4">
        <v>2.0</v>
      </c>
      <c r="BP24" s="4">
        <v>5.0</v>
      </c>
      <c r="BQ24" s="4">
        <v>2.0</v>
      </c>
      <c r="BR24" s="4">
        <v>2.0</v>
      </c>
      <c r="BS24" s="4">
        <v>5.0</v>
      </c>
      <c r="BT24" s="4">
        <v>4.0</v>
      </c>
      <c r="BU24" s="4">
        <v>4.0</v>
      </c>
      <c r="BV24" s="4">
        <v>2.0</v>
      </c>
      <c r="BW24" s="4" t="s">
        <v>74</v>
      </c>
      <c r="BX24" s="4">
        <v>4.0</v>
      </c>
      <c r="BY24" s="4">
        <v>1.0</v>
      </c>
      <c r="BZ24" s="4">
        <v>4.0</v>
      </c>
      <c r="CA24" s="4">
        <v>2.0</v>
      </c>
      <c r="CB24" s="4">
        <v>2.0</v>
      </c>
      <c r="CC24" s="4">
        <v>2.0</v>
      </c>
      <c r="CD24" s="4">
        <v>3.0</v>
      </c>
      <c r="CE24" s="4">
        <v>2.0</v>
      </c>
      <c r="CF24" s="4">
        <v>4.0</v>
      </c>
      <c r="CG24" s="4">
        <v>4.0</v>
      </c>
      <c r="CH24" s="4">
        <v>2.0</v>
      </c>
      <c r="CI24" s="4">
        <v>4.0</v>
      </c>
      <c r="CJ24" s="4">
        <v>5.0</v>
      </c>
      <c r="CK24" s="4">
        <v>2.0</v>
      </c>
      <c r="CL24" s="4">
        <v>4.0</v>
      </c>
      <c r="CM24" s="4">
        <v>2.0</v>
      </c>
      <c r="CN24" s="4">
        <v>4.0</v>
      </c>
      <c r="CO24" s="4">
        <v>2.0</v>
      </c>
      <c r="CP24" s="4">
        <v>5.0</v>
      </c>
      <c r="CQ24" s="4">
        <v>2.0</v>
      </c>
      <c r="CR24" s="4">
        <v>5.0</v>
      </c>
      <c r="CS24" s="4">
        <v>4.0</v>
      </c>
      <c r="CT24" s="4">
        <v>4.0</v>
      </c>
      <c r="CU24" s="4">
        <v>2.0</v>
      </c>
      <c r="CV24" s="4">
        <v>5.0</v>
      </c>
      <c r="CW24" s="4">
        <v>4.0</v>
      </c>
      <c r="CX24" s="4">
        <v>3.0</v>
      </c>
      <c r="CY24" s="4">
        <v>2.0</v>
      </c>
      <c r="CZ24" s="4">
        <v>4.0</v>
      </c>
      <c r="DA24" s="4">
        <v>5.0</v>
      </c>
      <c r="DB24" s="4">
        <v>4.0</v>
      </c>
      <c r="DC24" s="4">
        <v>4.0</v>
      </c>
      <c r="DD24" s="4">
        <v>4.0</v>
      </c>
      <c r="DE24" s="4">
        <v>5.0</v>
      </c>
      <c r="DF24" s="4">
        <v>3.0</v>
      </c>
      <c r="DG24" s="4">
        <v>4.0</v>
      </c>
      <c r="DH24" s="4">
        <v>5.0</v>
      </c>
      <c r="DI24" s="4">
        <v>4.0</v>
      </c>
      <c r="DJ24" s="4">
        <v>2.0</v>
      </c>
      <c r="DK24" s="4">
        <v>5.0</v>
      </c>
      <c r="DL24" s="4">
        <v>4.0</v>
      </c>
      <c r="DM24" s="4">
        <v>5.0</v>
      </c>
      <c r="DN24" s="4">
        <v>5.0</v>
      </c>
      <c r="DO24" s="4">
        <v>3.0</v>
      </c>
      <c r="DP24" s="4">
        <v>2.0</v>
      </c>
      <c r="DQ24" s="4">
        <v>2.0</v>
      </c>
      <c r="DR24" s="4">
        <v>5.0</v>
      </c>
      <c r="DS24" s="4">
        <v>4.0</v>
      </c>
      <c r="DT24" s="4">
        <v>5.0</v>
      </c>
      <c r="DU24" s="4">
        <v>5.0</v>
      </c>
      <c r="DV24" s="4">
        <v>3.0</v>
      </c>
      <c r="DW24" s="4">
        <v>4.0</v>
      </c>
    </row>
    <row r="25" hidden="1">
      <c r="A25" s="3" t="s">
        <v>3</v>
      </c>
      <c r="B25" s="5" t="s">
        <v>32</v>
      </c>
      <c r="C25" s="5" t="s">
        <v>77</v>
      </c>
      <c r="D25" s="5" t="s">
        <v>89</v>
      </c>
      <c r="E25" s="5" t="s">
        <v>101</v>
      </c>
      <c r="F25" s="5" t="s">
        <v>111</v>
      </c>
      <c r="G25" s="5" t="s">
        <v>123</v>
      </c>
      <c r="H25" s="5" t="s">
        <v>134</v>
      </c>
      <c r="I25" s="5" t="s">
        <v>146</v>
      </c>
      <c r="J25" s="5" t="s">
        <v>158</v>
      </c>
      <c r="K25" s="5" t="s">
        <v>167</v>
      </c>
      <c r="L25" s="5" t="s">
        <v>178</v>
      </c>
      <c r="M25" s="5" t="s">
        <v>188</v>
      </c>
      <c r="N25" s="5" t="s">
        <v>199</v>
      </c>
      <c r="O25" s="5" t="s">
        <v>210</v>
      </c>
      <c r="P25" s="5" t="s">
        <v>222</v>
      </c>
      <c r="Q25" s="5" t="s">
        <v>232</v>
      </c>
      <c r="R25" s="5" t="s">
        <v>242</v>
      </c>
      <c r="S25" s="5" t="s">
        <v>252</v>
      </c>
      <c r="T25" s="5" t="s">
        <v>263</v>
      </c>
      <c r="U25" s="5" t="s">
        <v>274</v>
      </c>
      <c r="V25" s="5" t="s">
        <v>285</v>
      </c>
      <c r="W25" s="5" t="s">
        <v>295</v>
      </c>
      <c r="X25" s="5" t="s">
        <v>306</v>
      </c>
      <c r="Y25" s="5" t="s">
        <v>318</v>
      </c>
      <c r="Z25" s="5" t="s">
        <v>328</v>
      </c>
      <c r="AA25" s="5" t="s">
        <v>340</v>
      </c>
      <c r="AB25" s="5" t="s">
        <v>348</v>
      </c>
      <c r="AC25" s="5" t="s">
        <v>360</v>
      </c>
      <c r="AD25" s="5" t="s">
        <v>369</v>
      </c>
      <c r="AE25" s="5" t="s">
        <v>379</v>
      </c>
      <c r="AF25" s="5" t="s">
        <v>390</v>
      </c>
      <c r="AG25" s="5" t="s">
        <v>74</v>
      </c>
      <c r="AH25" s="5" t="s">
        <v>409</v>
      </c>
      <c r="AI25" s="5" t="s">
        <v>419</v>
      </c>
      <c r="AJ25" s="5" t="s">
        <v>429</v>
      </c>
      <c r="AK25" s="5" t="s">
        <v>438</v>
      </c>
      <c r="AL25" s="5" t="s">
        <v>449</v>
      </c>
      <c r="AM25" s="5" t="s">
        <v>458</v>
      </c>
      <c r="AN25" s="5" t="s">
        <v>252</v>
      </c>
      <c r="AO25" s="5" t="s">
        <v>476</v>
      </c>
      <c r="AP25" s="5" t="s">
        <v>485</v>
      </c>
      <c r="AQ25" s="5" t="s">
        <v>495</v>
      </c>
      <c r="AR25" s="5" t="s">
        <v>506</v>
      </c>
      <c r="AS25" s="5" t="s">
        <v>516</v>
      </c>
      <c r="AT25" s="5" t="s">
        <v>526</v>
      </c>
      <c r="AU25" s="5" t="s">
        <v>379</v>
      </c>
      <c r="AV25" s="5" t="s">
        <v>548</v>
      </c>
      <c r="AW25" s="5" t="s">
        <v>558</v>
      </c>
      <c r="AX25" s="5" t="s">
        <v>495</v>
      </c>
      <c r="AY25" s="5" t="s">
        <v>578</v>
      </c>
      <c r="AZ25" s="5" t="s">
        <v>587</v>
      </c>
      <c r="BA25" s="5" t="s">
        <v>596</v>
      </c>
      <c r="BB25" s="5" t="s">
        <v>605</v>
      </c>
      <c r="BC25" s="5" t="s">
        <v>614</v>
      </c>
      <c r="BD25" s="5" t="s">
        <v>622</v>
      </c>
      <c r="BE25" s="5" t="s">
        <v>633</v>
      </c>
      <c r="BF25" s="5" t="s">
        <v>641</v>
      </c>
      <c r="BG25" s="5" t="s">
        <v>651</v>
      </c>
      <c r="BH25" s="5" t="s">
        <v>660</v>
      </c>
      <c r="BI25" s="5" t="s">
        <v>290</v>
      </c>
      <c r="BJ25" s="5" t="s">
        <v>680</v>
      </c>
      <c r="BK25" s="5" t="s">
        <v>690</v>
      </c>
      <c r="BL25" s="5" t="s">
        <v>701</v>
      </c>
      <c r="BM25" s="5" t="s">
        <v>710</v>
      </c>
      <c r="BN25" s="5" t="s">
        <v>719</v>
      </c>
      <c r="BO25" s="5" t="s">
        <v>730</v>
      </c>
      <c r="BP25" s="5" t="s">
        <v>369</v>
      </c>
      <c r="BQ25" s="5" t="s">
        <v>111</v>
      </c>
      <c r="BR25" s="5" t="s">
        <v>754</v>
      </c>
      <c r="BS25" s="5" t="s">
        <v>369</v>
      </c>
      <c r="BT25" s="5" t="s">
        <v>775</v>
      </c>
      <c r="BU25" s="5" t="s">
        <v>784</v>
      </c>
      <c r="BV25" s="5" t="s">
        <v>795</v>
      </c>
      <c r="BW25" s="5" t="s">
        <v>804</v>
      </c>
      <c r="BX25" s="5" t="s">
        <v>813</v>
      </c>
      <c r="BY25" s="5" t="s">
        <v>819</v>
      </c>
      <c r="BZ25" s="5" t="s">
        <v>825</v>
      </c>
      <c r="CA25" s="5" t="s">
        <v>836</v>
      </c>
      <c r="CB25" s="5" t="s">
        <v>836</v>
      </c>
      <c r="CC25" s="5" t="s">
        <v>89</v>
      </c>
      <c r="CD25" s="5" t="s">
        <v>864</v>
      </c>
      <c r="CE25" s="5" t="s">
        <v>804</v>
      </c>
      <c r="CF25" s="5" t="s">
        <v>123</v>
      </c>
      <c r="CG25" s="5" t="s">
        <v>890</v>
      </c>
      <c r="CH25" s="5" t="s">
        <v>900</v>
      </c>
      <c r="CI25" s="5" t="s">
        <v>912</v>
      </c>
      <c r="CJ25" s="5" t="s">
        <v>419</v>
      </c>
      <c r="CK25" s="5" t="s">
        <v>931</v>
      </c>
      <c r="CL25" s="5" t="s">
        <v>274</v>
      </c>
      <c r="CM25" s="5" t="s">
        <v>951</v>
      </c>
      <c r="CN25" s="5" t="s">
        <v>961</v>
      </c>
      <c r="CO25" s="5" t="s">
        <v>759</v>
      </c>
      <c r="CP25" s="5" t="s">
        <v>301</v>
      </c>
      <c r="CQ25" s="5" t="s">
        <v>754</v>
      </c>
      <c r="CR25" s="5" t="s">
        <v>998</v>
      </c>
      <c r="CS25" s="5" t="s">
        <v>1008</v>
      </c>
      <c r="CT25" s="5" t="s">
        <v>1019</v>
      </c>
      <c r="CU25" s="5" t="s">
        <v>1028</v>
      </c>
      <c r="CV25" s="5" t="s">
        <v>74</v>
      </c>
      <c r="CW25" s="5" t="s">
        <v>222</v>
      </c>
      <c r="CX25" s="5" t="s">
        <v>222</v>
      </c>
      <c r="CY25" s="5" t="s">
        <v>1062</v>
      </c>
      <c r="CZ25" s="5" t="s">
        <v>651</v>
      </c>
      <c r="DA25" s="5" t="s">
        <v>1082</v>
      </c>
      <c r="DB25" s="5" t="s">
        <v>1089</v>
      </c>
      <c r="DC25" s="5" t="s">
        <v>222</v>
      </c>
      <c r="DD25" s="5" t="s">
        <v>1110</v>
      </c>
      <c r="DE25" s="5" t="s">
        <v>1120</v>
      </c>
      <c r="DF25" s="5" t="s">
        <v>1130</v>
      </c>
      <c r="DG25" s="5" t="s">
        <v>666</v>
      </c>
      <c r="DH25" s="5" t="s">
        <v>1150</v>
      </c>
      <c r="DI25" s="5" t="s">
        <v>1130</v>
      </c>
      <c r="DJ25" s="5" t="s">
        <v>74</v>
      </c>
      <c r="DK25" s="5" t="s">
        <v>1082</v>
      </c>
      <c r="DL25" s="5" t="s">
        <v>301</v>
      </c>
      <c r="DM25" s="5" t="s">
        <v>1188</v>
      </c>
      <c r="DN25" s="5" t="s">
        <v>1200</v>
      </c>
      <c r="DO25" s="5" t="s">
        <v>1210</v>
      </c>
      <c r="DP25" s="5" t="s">
        <v>1220</v>
      </c>
      <c r="DQ25" s="5" t="s">
        <v>1231</v>
      </c>
      <c r="DR25" s="5" t="s">
        <v>1241</v>
      </c>
      <c r="DS25" s="5" t="s">
        <v>318</v>
      </c>
      <c r="DT25" s="5" t="s">
        <v>1257</v>
      </c>
      <c r="DU25" s="5" t="s">
        <v>1267</v>
      </c>
      <c r="DV25" s="5" t="s">
        <v>1277</v>
      </c>
      <c r="DW25" s="5" t="s">
        <v>152</v>
      </c>
    </row>
    <row r="26" hidden="1">
      <c r="A26" s="3" t="s">
        <v>14</v>
      </c>
      <c r="B26" s="5" t="s">
        <v>33</v>
      </c>
      <c r="C26" s="5" t="s">
        <v>78</v>
      </c>
      <c r="D26" s="5" t="s">
        <v>90</v>
      </c>
      <c r="E26" s="5" t="s">
        <v>90</v>
      </c>
      <c r="F26" s="5" t="s">
        <v>112</v>
      </c>
      <c r="G26" s="5" t="s">
        <v>90</v>
      </c>
      <c r="H26" s="5" t="s">
        <v>135</v>
      </c>
      <c r="I26" s="5" t="s">
        <v>147</v>
      </c>
      <c r="J26" s="5" t="s">
        <v>159</v>
      </c>
      <c r="K26" s="5" t="s">
        <v>168</v>
      </c>
      <c r="L26" s="5" t="s">
        <v>90</v>
      </c>
      <c r="M26" s="5" t="s">
        <v>189</v>
      </c>
      <c r="N26" s="5" t="s">
        <v>90</v>
      </c>
      <c r="O26" s="5" t="s">
        <v>211</v>
      </c>
      <c r="P26" s="5" t="s">
        <v>90</v>
      </c>
      <c r="Q26" s="5" t="s">
        <v>211</v>
      </c>
      <c r="R26" s="5" t="s">
        <v>243</v>
      </c>
      <c r="S26" s="5" t="s">
        <v>253</v>
      </c>
      <c r="T26" s="5" t="s">
        <v>264</v>
      </c>
      <c r="U26" s="5" t="s">
        <v>275</v>
      </c>
      <c r="V26" s="5" t="s">
        <v>90</v>
      </c>
      <c r="W26" s="5" t="s">
        <v>296</v>
      </c>
      <c r="X26" s="5" t="s">
        <v>307</v>
      </c>
      <c r="Y26" s="5" t="s">
        <v>90</v>
      </c>
      <c r="Z26" s="5" t="s">
        <v>329</v>
      </c>
      <c r="AA26" s="5" t="s">
        <v>211</v>
      </c>
      <c r="AB26" s="5" t="s">
        <v>349</v>
      </c>
      <c r="AC26" s="5" t="s">
        <v>243</v>
      </c>
      <c r="AD26" s="5" t="s">
        <v>296</v>
      </c>
      <c r="AE26" s="5" t="s">
        <v>380</v>
      </c>
      <c r="AF26" s="5" t="s">
        <v>391</v>
      </c>
      <c r="AG26" s="5" t="s">
        <v>296</v>
      </c>
      <c r="AH26" s="5" t="s">
        <v>90</v>
      </c>
      <c r="AI26" s="5" t="s">
        <v>420</v>
      </c>
      <c r="AJ26" s="5" t="s">
        <v>90</v>
      </c>
      <c r="AK26" s="5" t="s">
        <v>439</v>
      </c>
      <c r="AL26" s="5" t="s">
        <v>264</v>
      </c>
      <c r="AM26" s="5" t="s">
        <v>459</v>
      </c>
      <c r="AN26" s="5" t="s">
        <v>90</v>
      </c>
      <c r="AO26" s="5" t="s">
        <v>90</v>
      </c>
      <c r="AP26" s="5" t="s">
        <v>296</v>
      </c>
      <c r="AQ26" s="5" t="s">
        <v>90</v>
      </c>
      <c r="AR26" s="5" t="s">
        <v>90</v>
      </c>
      <c r="AS26" s="5" t="s">
        <v>90</v>
      </c>
      <c r="AT26" s="5" t="s">
        <v>211</v>
      </c>
      <c r="AU26" s="5" t="s">
        <v>537</v>
      </c>
      <c r="AV26" s="5" t="s">
        <v>549</v>
      </c>
      <c r="AW26" s="5" t="s">
        <v>90</v>
      </c>
      <c r="AX26" s="5" t="s">
        <v>90</v>
      </c>
      <c r="AY26" s="5" t="s">
        <v>329</v>
      </c>
      <c r="AZ26" s="5" t="s">
        <v>90</v>
      </c>
      <c r="BA26" s="5" t="s">
        <v>597</v>
      </c>
      <c r="BB26" s="5" t="s">
        <v>606</v>
      </c>
      <c r="BC26" s="5" t="s">
        <v>296</v>
      </c>
      <c r="BD26" s="5" t="s">
        <v>623</v>
      </c>
      <c r="BE26" s="5" t="s">
        <v>90</v>
      </c>
      <c r="BF26" s="5" t="s">
        <v>90</v>
      </c>
      <c r="BG26" s="5" t="s">
        <v>147</v>
      </c>
      <c r="BH26" s="5" t="s">
        <v>661</v>
      </c>
      <c r="BI26" s="5" t="s">
        <v>296</v>
      </c>
      <c r="BJ26" s="5" t="s">
        <v>90</v>
      </c>
      <c r="BK26" s="5" t="s">
        <v>296</v>
      </c>
      <c r="BL26" s="5" t="s">
        <v>296</v>
      </c>
      <c r="BM26" s="5" t="s">
        <v>90</v>
      </c>
      <c r="BN26" s="5" t="s">
        <v>90</v>
      </c>
      <c r="BO26" s="5" t="s">
        <v>731</v>
      </c>
      <c r="BP26" s="5" t="s">
        <v>90</v>
      </c>
      <c r="BQ26" s="5" t="s">
        <v>597</v>
      </c>
      <c r="BR26" s="5" t="s">
        <v>90</v>
      </c>
      <c r="BS26" s="5" t="s">
        <v>90</v>
      </c>
      <c r="BT26" s="5" t="s">
        <v>90</v>
      </c>
      <c r="BU26" s="5" t="s">
        <v>90</v>
      </c>
      <c r="BV26" s="5" t="s">
        <v>90</v>
      </c>
      <c r="BW26" s="5" t="s">
        <v>805</v>
      </c>
      <c r="BX26" s="5" t="s">
        <v>296</v>
      </c>
      <c r="BY26" s="5" t="s">
        <v>621</v>
      </c>
      <c r="BZ26" s="5" t="s">
        <v>90</v>
      </c>
      <c r="CA26" s="5" t="s">
        <v>597</v>
      </c>
      <c r="CB26" s="5" t="s">
        <v>597</v>
      </c>
      <c r="CC26" s="5" t="s">
        <v>855</v>
      </c>
      <c r="CD26" s="5" t="s">
        <v>211</v>
      </c>
      <c r="CE26" s="5" t="s">
        <v>90</v>
      </c>
      <c r="CF26" s="5" t="s">
        <v>90</v>
      </c>
      <c r="CG26" s="5" t="s">
        <v>90</v>
      </c>
      <c r="CH26" s="5" t="s">
        <v>901</v>
      </c>
      <c r="CI26" s="5" t="s">
        <v>913</v>
      </c>
      <c r="CJ26" s="5" t="s">
        <v>329</v>
      </c>
      <c r="CK26" s="5" t="s">
        <v>932</v>
      </c>
      <c r="CL26" s="5" t="s">
        <v>943</v>
      </c>
      <c r="CM26" s="5" t="s">
        <v>296</v>
      </c>
      <c r="CN26" s="5" t="s">
        <v>962</v>
      </c>
      <c r="CO26" s="5" t="s">
        <v>971</v>
      </c>
      <c r="CP26" s="5" t="s">
        <v>597</v>
      </c>
      <c r="CQ26" s="5" t="s">
        <v>988</v>
      </c>
      <c r="CR26" s="5" t="s">
        <v>90</v>
      </c>
      <c r="CS26" s="5" t="s">
        <v>1009</v>
      </c>
      <c r="CT26" s="5" t="s">
        <v>597</v>
      </c>
      <c r="CU26" s="5" t="s">
        <v>90</v>
      </c>
      <c r="CV26" s="5" t="s">
        <v>90</v>
      </c>
      <c r="CW26" s="5" t="s">
        <v>90</v>
      </c>
      <c r="CX26" s="5" t="s">
        <v>90</v>
      </c>
      <c r="CY26" s="5" t="s">
        <v>90</v>
      </c>
      <c r="CZ26" s="5" t="s">
        <v>1073</v>
      </c>
      <c r="DA26" s="5" t="s">
        <v>90</v>
      </c>
      <c r="DB26" s="5" t="s">
        <v>1090</v>
      </c>
      <c r="DC26" s="5" t="s">
        <v>90</v>
      </c>
      <c r="DD26" s="5" t="s">
        <v>90</v>
      </c>
      <c r="DE26" s="5" t="s">
        <v>1121</v>
      </c>
      <c r="DF26" s="5" t="s">
        <v>1131</v>
      </c>
      <c r="DG26" s="5" t="s">
        <v>90</v>
      </c>
      <c r="DH26" s="5" t="s">
        <v>90</v>
      </c>
      <c r="DI26" s="5" t="s">
        <v>90</v>
      </c>
      <c r="DJ26" s="5" t="s">
        <v>621</v>
      </c>
      <c r="DK26" s="5" t="s">
        <v>90</v>
      </c>
      <c r="DL26" s="5" t="s">
        <v>90</v>
      </c>
      <c r="DM26" s="5" t="s">
        <v>1189</v>
      </c>
      <c r="DN26" s="5" t="s">
        <v>1201</v>
      </c>
      <c r="DO26" s="5" t="s">
        <v>211</v>
      </c>
      <c r="DP26" s="5" t="s">
        <v>1221</v>
      </c>
      <c r="DQ26" s="5" t="s">
        <v>597</v>
      </c>
      <c r="DR26" s="5" t="s">
        <v>307</v>
      </c>
      <c r="DS26" s="5" t="s">
        <v>90</v>
      </c>
      <c r="DT26" s="5" t="s">
        <v>1258</v>
      </c>
      <c r="DU26" s="5" t="s">
        <v>1189</v>
      </c>
      <c r="DV26" s="5" t="s">
        <v>90</v>
      </c>
      <c r="DW26" s="5" t="s">
        <v>1286</v>
      </c>
    </row>
    <row r="27" hidden="1">
      <c r="A27" s="4" t="s">
        <v>10</v>
      </c>
      <c r="B27" s="4" t="s">
        <v>34</v>
      </c>
      <c r="C27" s="4">
        <v>3.0</v>
      </c>
      <c r="D27" s="4">
        <v>1.0</v>
      </c>
      <c r="E27" s="4">
        <v>1.0</v>
      </c>
      <c r="F27" s="4">
        <v>3.0</v>
      </c>
      <c r="G27" s="4">
        <v>1.0</v>
      </c>
      <c r="H27" s="4">
        <v>6.0</v>
      </c>
      <c r="I27" s="4">
        <v>4.0</v>
      </c>
      <c r="J27" s="4">
        <v>5.0</v>
      </c>
      <c r="K27" s="4">
        <v>1.0</v>
      </c>
      <c r="L27" s="4">
        <v>1.0</v>
      </c>
      <c r="M27" s="4">
        <v>4.0</v>
      </c>
      <c r="N27" s="4">
        <v>1.0</v>
      </c>
      <c r="O27" s="4">
        <v>4.0</v>
      </c>
      <c r="P27" s="4">
        <v>1.0</v>
      </c>
      <c r="Q27" s="4">
        <v>4.0</v>
      </c>
      <c r="R27" s="4">
        <v>1.0</v>
      </c>
      <c r="S27" s="4">
        <v>7.0</v>
      </c>
      <c r="T27" s="4">
        <v>5.0</v>
      </c>
      <c r="U27" s="4">
        <v>5.0</v>
      </c>
      <c r="V27" s="4">
        <v>1.0</v>
      </c>
      <c r="W27" s="4">
        <v>2.0</v>
      </c>
      <c r="X27" s="4">
        <v>8.0</v>
      </c>
      <c r="Y27" s="4">
        <v>1.0</v>
      </c>
      <c r="Z27" s="4">
        <v>4.0</v>
      </c>
      <c r="AA27" s="4">
        <v>4.0</v>
      </c>
      <c r="AB27" s="4">
        <v>0.0</v>
      </c>
      <c r="AC27" s="4">
        <v>1.0</v>
      </c>
      <c r="AD27" s="4">
        <v>2.0</v>
      </c>
      <c r="AE27" s="4">
        <v>1.0</v>
      </c>
      <c r="AF27" s="4">
        <v>8.0</v>
      </c>
      <c r="AG27" s="4">
        <v>2.0</v>
      </c>
      <c r="AH27" s="4">
        <v>1.0</v>
      </c>
      <c r="AI27" s="4">
        <v>2.0</v>
      </c>
      <c r="AJ27" s="4">
        <v>1.0</v>
      </c>
      <c r="AK27" s="4">
        <v>1.0</v>
      </c>
      <c r="AL27" s="4">
        <v>5.0</v>
      </c>
      <c r="AM27" s="4">
        <v>1.0</v>
      </c>
      <c r="AN27" s="4">
        <v>1.0</v>
      </c>
      <c r="AO27" s="4">
        <v>1.0</v>
      </c>
      <c r="AP27" s="4">
        <v>2.0</v>
      </c>
      <c r="AQ27" s="4">
        <v>1.0</v>
      </c>
      <c r="AR27" s="4">
        <v>1.0</v>
      </c>
      <c r="AS27" s="4">
        <v>1.0</v>
      </c>
      <c r="AT27" s="4">
        <v>4.0</v>
      </c>
      <c r="AU27" s="4">
        <v>4.0</v>
      </c>
      <c r="AV27" s="4">
        <v>1.0</v>
      </c>
      <c r="AW27" s="4">
        <v>1.0</v>
      </c>
      <c r="AX27" s="4">
        <v>1.0</v>
      </c>
      <c r="AY27" s="4">
        <v>4.0</v>
      </c>
      <c r="AZ27" s="4">
        <v>1.0</v>
      </c>
      <c r="BA27" s="4">
        <v>5.0</v>
      </c>
      <c r="BB27" s="4">
        <v>0.0</v>
      </c>
      <c r="BC27" s="4">
        <v>2.0</v>
      </c>
      <c r="BD27" s="4">
        <v>5.0</v>
      </c>
      <c r="BE27" s="4">
        <v>1.0</v>
      </c>
      <c r="BF27" s="4">
        <v>1.0</v>
      </c>
      <c r="BG27" s="4">
        <v>4.0</v>
      </c>
      <c r="BH27" s="4">
        <v>5.0</v>
      </c>
      <c r="BI27" s="4">
        <v>2.0</v>
      </c>
      <c r="BJ27" s="4">
        <v>1.0</v>
      </c>
      <c r="BK27" s="4">
        <v>2.0</v>
      </c>
      <c r="BL27" s="4">
        <v>2.0</v>
      </c>
      <c r="BM27" s="4">
        <v>1.0</v>
      </c>
      <c r="BN27" s="4">
        <v>1.0</v>
      </c>
      <c r="BO27" s="4">
        <v>4.0</v>
      </c>
      <c r="BP27" s="4">
        <v>1.0</v>
      </c>
      <c r="BQ27" s="4">
        <v>5.0</v>
      </c>
      <c r="BR27" s="4">
        <v>1.0</v>
      </c>
      <c r="BS27" s="4">
        <v>1.0</v>
      </c>
      <c r="BT27" s="4">
        <v>1.0</v>
      </c>
      <c r="BU27" s="4">
        <v>1.0</v>
      </c>
      <c r="BV27" s="4">
        <v>1.0</v>
      </c>
      <c r="BW27" s="4">
        <v>0.0</v>
      </c>
      <c r="BX27" s="4">
        <v>2.0</v>
      </c>
      <c r="BY27" s="4">
        <v>0.0</v>
      </c>
      <c r="BZ27" s="4">
        <v>1.0</v>
      </c>
      <c r="CA27" s="4">
        <v>5.0</v>
      </c>
      <c r="CB27" s="4">
        <v>5.0</v>
      </c>
      <c r="CC27" s="4">
        <v>4.0</v>
      </c>
      <c r="CD27" s="4">
        <v>4.0</v>
      </c>
      <c r="CE27" s="4">
        <v>1.0</v>
      </c>
      <c r="CF27" s="4">
        <v>1.0</v>
      </c>
      <c r="CG27" s="4">
        <v>1.0</v>
      </c>
      <c r="CH27" s="4">
        <v>2.0</v>
      </c>
      <c r="CI27" s="4">
        <v>2.0</v>
      </c>
      <c r="CJ27" s="4">
        <v>4.0</v>
      </c>
      <c r="CK27" s="4">
        <v>4.0</v>
      </c>
      <c r="CL27" s="4">
        <v>5.0</v>
      </c>
      <c r="CM27" s="4">
        <v>2.0</v>
      </c>
      <c r="CN27" s="4">
        <v>4.0</v>
      </c>
      <c r="CO27" s="4">
        <v>1.0</v>
      </c>
      <c r="CP27" s="4">
        <v>5.0</v>
      </c>
      <c r="CQ27" s="4">
        <v>5.0</v>
      </c>
      <c r="CR27" s="4">
        <v>1.0</v>
      </c>
      <c r="CS27" s="4">
        <v>1.0</v>
      </c>
      <c r="CT27" s="4">
        <v>5.0</v>
      </c>
      <c r="CU27" s="4">
        <v>1.0</v>
      </c>
      <c r="CV27" s="4">
        <v>1.0</v>
      </c>
      <c r="CW27" s="4">
        <v>1.0</v>
      </c>
      <c r="CX27" s="4">
        <v>1.0</v>
      </c>
      <c r="CY27" s="4">
        <v>1.0</v>
      </c>
      <c r="CZ27" s="4">
        <v>4.0</v>
      </c>
      <c r="DA27" s="4">
        <v>1.0</v>
      </c>
      <c r="DB27" s="4">
        <v>8.0</v>
      </c>
      <c r="DC27" s="4">
        <v>1.0</v>
      </c>
      <c r="DD27" s="4">
        <v>1.0</v>
      </c>
      <c r="DE27" s="4">
        <v>4.0</v>
      </c>
      <c r="DF27" s="4">
        <v>1.0</v>
      </c>
      <c r="DG27" s="4">
        <v>1.0</v>
      </c>
      <c r="DH27" s="4">
        <v>1.0</v>
      </c>
      <c r="DI27" s="4">
        <v>1.0</v>
      </c>
      <c r="DJ27" s="4">
        <v>0.0</v>
      </c>
      <c r="DK27" s="4">
        <v>1.0</v>
      </c>
      <c r="DL27" s="4">
        <v>1.0</v>
      </c>
      <c r="DM27" s="4">
        <v>4.0</v>
      </c>
      <c r="DN27" s="4">
        <v>0.0</v>
      </c>
      <c r="DO27" s="4">
        <v>4.0</v>
      </c>
      <c r="DP27" s="4">
        <v>4.0</v>
      </c>
      <c r="DQ27" s="4">
        <v>5.0</v>
      </c>
      <c r="DR27" s="4">
        <v>8.0</v>
      </c>
      <c r="DS27" s="4">
        <v>1.0</v>
      </c>
      <c r="DT27" s="4">
        <v>2.0</v>
      </c>
      <c r="DU27" s="4">
        <v>4.0</v>
      </c>
      <c r="DV27" s="4">
        <v>1.0</v>
      </c>
      <c r="DW27" s="4">
        <v>2.0</v>
      </c>
    </row>
    <row r="28" hidden="1">
      <c r="A28" s="4" t="s">
        <v>10</v>
      </c>
      <c r="B28" s="4" t="s">
        <v>35</v>
      </c>
      <c r="C28" s="4">
        <v>1.0</v>
      </c>
      <c r="D28" s="4">
        <v>1.0</v>
      </c>
      <c r="E28" s="4">
        <v>3.0</v>
      </c>
      <c r="F28" s="4">
        <v>1.0</v>
      </c>
      <c r="G28" s="4">
        <v>3.0</v>
      </c>
      <c r="H28" s="4">
        <v>3.0</v>
      </c>
      <c r="I28" s="4">
        <v>1.0</v>
      </c>
      <c r="J28" s="4">
        <v>1.0</v>
      </c>
      <c r="K28" s="4">
        <v>3.0</v>
      </c>
      <c r="L28" s="4">
        <v>1.0</v>
      </c>
      <c r="M28" s="4">
        <v>1.0</v>
      </c>
      <c r="N28" s="4">
        <v>1.0</v>
      </c>
      <c r="O28" s="4">
        <v>3.0</v>
      </c>
      <c r="P28" s="4">
        <v>1.0</v>
      </c>
      <c r="Q28" s="4">
        <v>3.0</v>
      </c>
      <c r="R28" s="4">
        <v>2.0</v>
      </c>
      <c r="S28" s="4">
        <v>1.0</v>
      </c>
      <c r="T28" s="4">
        <v>3.0</v>
      </c>
      <c r="U28" s="4">
        <v>3.0</v>
      </c>
      <c r="V28" s="4">
        <v>1.0</v>
      </c>
      <c r="W28" s="4">
        <v>3.0</v>
      </c>
      <c r="X28" s="4">
        <v>2.0</v>
      </c>
      <c r="Y28" s="4">
        <v>1.0</v>
      </c>
      <c r="Z28" s="4">
        <v>1.0</v>
      </c>
      <c r="AA28" s="4">
        <v>1.0</v>
      </c>
      <c r="AB28" s="4">
        <v>3.0</v>
      </c>
      <c r="AC28" s="4">
        <v>1.0</v>
      </c>
      <c r="AD28" s="4">
        <v>1.0</v>
      </c>
      <c r="AE28" s="4">
        <v>1.0</v>
      </c>
      <c r="AF28" s="4">
        <v>1.0</v>
      </c>
      <c r="AG28" s="4">
        <v>2.0</v>
      </c>
      <c r="AH28" s="4">
        <v>1.0</v>
      </c>
      <c r="AI28" s="4" t="s">
        <v>74</v>
      </c>
      <c r="AJ28" s="4">
        <v>1.0</v>
      </c>
      <c r="AK28" s="4">
        <v>3.0</v>
      </c>
      <c r="AL28" s="4">
        <v>1.0</v>
      </c>
      <c r="AM28" s="4">
        <v>3.0</v>
      </c>
      <c r="AN28" s="4">
        <v>1.0</v>
      </c>
      <c r="AO28" s="4">
        <v>1.0</v>
      </c>
      <c r="AP28" s="4">
        <v>1.0</v>
      </c>
      <c r="AQ28" s="4">
        <v>1.0</v>
      </c>
      <c r="AR28" s="4">
        <v>1.0</v>
      </c>
      <c r="AS28" s="4">
        <v>1.0</v>
      </c>
      <c r="AT28" s="4">
        <v>3.0</v>
      </c>
      <c r="AU28" s="4">
        <v>1.0</v>
      </c>
      <c r="AV28" s="4">
        <v>1.0</v>
      </c>
      <c r="AW28" s="4">
        <v>1.0</v>
      </c>
      <c r="AX28" s="4">
        <v>3.0</v>
      </c>
      <c r="AY28" s="4">
        <v>1.0</v>
      </c>
      <c r="AZ28" s="4">
        <v>1.0</v>
      </c>
      <c r="BA28" s="4">
        <v>2.0</v>
      </c>
      <c r="BB28" s="4">
        <v>1.0</v>
      </c>
      <c r="BC28" s="4">
        <v>1.0</v>
      </c>
      <c r="BD28" s="4">
        <v>3.0</v>
      </c>
      <c r="BE28" s="4">
        <v>1.0</v>
      </c>
      <c r="BF28" s="4">
        <v>1.0</v>
      </c>
      <c r="BG28" s="4">
        <v>1.0</v>
      </c>
      <c r="BH28" s="4">
        <v>3.0</v>
      </c>
      <c r="BI28" s="4">
        <v>1.0</v>
      </c>
      <c r="BJ28" s="4">
        <v>3.0</v>
      </c>
      <c r="BK28" s="4">
        <v>1.0</v>
      </c>
      <c r="BL28" s="4">
        <v>2.0</v>
      </c>
      <c r="BM28" s="4">
        <v>1.0</v>
      </c>
      <c r="BN28" s="4">
        <v>1.0</v>
      </c>
      <c r="BO28" s="4">
        <v>3.0</v>
      </c>
      <c r="BP28" s="4">
        <v>3.0</v>
      </c>
      <c r="BQ28" s="4">
        <v>1.0</v>
      </c>
      <c r="BR28" s="4">
        <v>1.0</v>
      </c>
      <c r="BS28" s="4">
        <v>1.0</v>
      </c>
      <c r="BT28" s="4">
        <v>1.0</v>
      </c>
      <c r="BU28" s="4">
        <v>1.0</v>
      </c>
      <c r="BV28" s="4">
        <v>1.0</v>
      </c>
      <c r="BW28" s="4">
        <v>2.0</v>
      </c>
      <c r="BX28" s="4">
        <v>1.0</v>
      </c>
      <c r="BY28" s="4">
        <v>2.0</v>
      </c>
      <c r="BZ28" s="4">
        <v>1.0</v>
      </c>
      <c r="CA28" s="4">
        <v>3.0</v>
      </c>
      <c r="CB28" s="4">
        <v>2.0</v>
      </c>
      <c r="CC28" s="4">
        <v>1.0</v>
      </c>
      <c r="CD28" s="4">
        <v>1.0</v>
      </c>
      <c r="CE28" s="4">
        <v>3.0</v>
      </c>
      <c r="CF28" s="4">
        <v>1.0</v>
      </c>
      <c r="CG28" s="4">
        <v>1.0</v>
      </c>
      <c r="CH28" s="4">
        <v>1.0</v>
      </c>
      <c r="CI28" s="4">
        <v>3.0</v>
      </c>
      <c r="CJ28" s="4">
        <v>3.0</v>
      </c>
      <c r="CK28" s="4">
        <v>3.0</v>
      </c>
      <c r="CL28" s="4">
        <v>2.0</v>
      </c>
      <c r="CM28" s="4">
        <v>1.0</v>
      </c>
      <c r="CN28" s="4">
        <v>1.0</v>
      </c>
      <c r="CO28" s="4">
        <v>1.0</v>
      </c>
      <c r="CP28" s="4">
        <v>3.0</v>
      </c>
      <c r="CQ28" s="4">
        <v>1.0</v>
      </c>
      <c r="CR28" s="4">
        <v>1.0</v>
      </c>
      <c r="CS28" s="4">
        <v>1.0</v>
      </c>
      <c r="CT28" s="4">
        <v>3.0</v>
      </c>
      <c r="CU28" s="4">
        <v>3.0</v>
      </c>
      <c r="CV28" s="4">
        <v>1.0</v>
      </c>
      <c r="CW28" s="4" t="s">
        <v>74</v>
      </c>
      <c r="CX28" s="4">
        <v>1.0</v>
      </c>
      <c r="CY28" s="4">
        <v>1.0</v>
      </c>
      <c r="CZ28" s="4">
        <v>3.0</v>
      </c>
      <c r="DA28" s="4">
        <v>3.0</v>
      </c>
      <c r="DB28" s="4">
        <v>1.0</v>
      </c>
      <c r="DC28" s="4">
        <v>3.0</v>
      </c>
      <c r="DD28" s="4">
        <v>3.0</v>
      </c>
      <c r="DE28" s="4">
        <v>1.0</v>
      </c>
      <c r="DF28" s="4">
        <v>3.0</v>
      </c>
      <c r="DG28" s="4">
        <v>2.0</v>
      </c>
      <c r="DH28" s="4">
        <v>2.0</v>
      </c>
      <c r="DI28" s="4">
        <v>1.0</v>
      </c>
      <c r="DJ28" s="4">
        <v>1.0</v>
      </c>
      <c r="DK28" s="4">
        <v>3.0</v>
      </c>
      <c r="DL28" s="4">
        <v>1.0</v>
      </c>
      <c r="DM28" s="4">
        <v>3.0</v>
      </c>
      <c r="DN28" s="4">
        <v>3.0</v>
      </c>
      <c r="DO28" s="4">
        <v>2.0</v>
      </c>
      <c r="DP28" s="4">
        <v>3.0</v>
      </c>
      <c r="DQ28" s="4">
        <v>1.0</v>
      </c>
      <c r="DR28" s="4">
        <v>3.0</v>
      </c>
      <c r="DS28" s="4">
        <v>1.0</v>
      </c>
      <c r="DT28" s="4">
        <v>1.0</v>
      </c>
      <c r="DU28" s="4">
        <v>1.0</v>
      </c>
      <c r="DV28" s="4">
        <v>3.0</v>
      </c>
      <c r="DW28" s="4">
        <v>1.0</v>
      </c>
    </row>
    <row r="29" hidden="1">
      <c r="A29" s="3" t="s">
        <v>14</v>
      </c>
      <c r="B29" s="5" t="s">
        <v>36</v>
      </c>
      <c r="C29" s="5" t="s">
        <v>79</v>
      </c>
      <c r="D29" s="5" t="s">
        <v>91</v>
      </c>
      <c r="E29" s="5" t="s">
        <v>102</v>
      </c>
      <c r="F29" s="5" t="s">
        <v>113</v>
      </c>
      <c r="G29" s="5" t="s">
        <v>124</v>
      </c>
      <c r="H29" s="5" t="s">
        <v>136</v>
      </c>
      <c r="I29" s="5" t="s">
        <v>148</v>
      </c>
      <c r="J29" s="5" t="s">
        <v>160</v>
      </c>
      <c r="K29" s="5" t="s">
        <v>169</v>
      </c>
      <c r="L29" s="5" t="s">
        <v>179</v>
      </c>
      <c r="M29" s="5" t="s">
        <v>190</v>
      </c>
      <c r="N29" s="5" t="s">
        <v>200</v>
      </c>
      <c r="O29" s="5" t="s">
        <v>212</v>
      </c>
      <c r="P29" s="5" t="s">
        <v>223</v>
      </c>
      <c r="Q29" s="5" t="s">
        <v>233</v>
      </c>
      <c r="R29" s="5" t="s">
        <v>233</v>
      </c>
      <c r="S29" s="5" t="s">
        <v>254</v>
      </c>
      <c r="T29" s="5" t="s">
        <v>265</v>
      </c>
      <c r="U29" s="5" t="s">
        <v>190</v>
      </c>
      <c r="V29" s="5" t="s">
        <v>286</v>
      </c>
      <c r="W29" s="5" t="s">
        <v>297</v>
      </c>
      <c r="X29" s="5" t="s">
        <v>308</v>
      </c>
      <c r="Y29" s="5" t="s">
        <v>308</v>
      </c>
      <c r="Z29" s="5" t="s">
        <v>330</v>
      </c>
      <c r="AA29" s="5" t="s">
        <v>341</v>
      </c>
      <c r="AB29" s="5" t="s">
        <v>350</v>
      </c>
      <c r="AC29" s="5" t="s">
        <v>361</v>
      </c>
      <c r="AD29" s="5" t="s">
        <v>370</v>
      </c>
      <c r="AE29" s="5" t="s">
        <v>381</v>
      </c>
      <c r="AF29" s="5" t="s">
        <v>392</v>
      </c>
      <c r="AG29" s="5" t="s">
        <v>401</v>
      </c>
      <c r="AH29" s="5" t="s">
        <v>410</v>
      </c>
      <c r="AI29" s="5" t="s">
        <v>421</v>
      </c>
      <c r="AJ29" s="5" t="s">
        <v>430</v>
      </c>
      <c r="AK29" s="5" t="s">
        <v>440</v>
      </c>
      <c r="AL29" s="5" t="s">
        <v>450</v>
      </c>
      <c r="AM29" s="5" t="s">
        <v>460</v>
      </c>
      <c r="AN29" s="5" t="s">
        <v>308</v>
      </c>
      <c r="AO29" s="5" t="s">
        <v>477</v>
      </c>
      <c r="AP29" s="5" t="s">
        <v>486</v>
      </c>
      <c r="AQ29" s="5" t="s">
        <v>496</v>
      </c>
      <c r="AR29" s="5" t="s">
        <v>507</v>
      </c>
      <c r="AS29" s="5" t="s">
        <v>517</v>
      </c>
      <c r="AT29" s="5" t="s">
        <v>527</v>
      </c>
      <c r="AU29" s="5" t="s">
        <v>538</v>
      </c>
      <c r="AV29" s="5" t="s">
        <v>550</v>
      </c>
      <c r="AW29" s="5" t="s">
        <v>559</v>
      </c>
      <c r="AX29" s="5" t="s">
        <v>568</v>
      </c>
      <c r="AY29" s="5" t="s">
        <v>579</v>
      </c>
      <c r="AZ29" s="5" t="s">
        <v>588</v>
      </c>
      <c r="BA29" s="5" t="s">
        <v>233</v>
      </c>
      <c r="BB29" s="5" t="s">
        <v>370</v>
      </c>
      <c r="BC29" s="5" t="s">
        <v>615</v>
      </c>
      <c r="BD29" s="5" t="s">
        <v>624</v>
      </c>
      <c r="BE29" s="5" t="s">
        <v>634</v>
      </c>
      <c r="BF29" s="5" t="s">
        <v>642</v>
      </c>
      <c r="BG29" s="5" t="s">
        <v>652</v>
      </c>
      <c r="BH29" s="5" t="s">
        <v>662</v>
      </c>
      <c r="BI29" s="5" t="s">
        <v>370</v>
      </c>
      <c r="BJ29" s="5" t="s">
        <v>681</v>
      </c>
      <c r="BK29" s="5" t="s">
        <v>691</v>
      </c>
      <c r="BL29" s="5" t="s">
        <v>702</v>
      </c>
      <c r="BM29" s="5" t="s">
        <v>711</v>
      </c>
      <c r="BN29" s="5" t="s">
        <v>720</v>
      </c>
      <c r="BO29" s="5" t="s">
        <v>732</v>
      </c>
      <c r="BP29" s="5" t="s">
        <v>739</v>
      </c>
      <c r="BQ29" s="5" t="s">
        <v>681</v>
      </c>
      <c r="BR29" s="5" t="s">
        <v>755</v>
      </c>
      <c r="BS29" s="5" t="s">
        <v>766</v>
      </c>
      <c r="BT29" s="5" t="s">
        <v>776</v>
      </c>
      <c r="BU29" s="5" t="s">
        <v>785</v>
      </c>
      <c r="BV29" s="5" t="s">
        <v>341</v>
      </c>
      <c r="BW29" s="5" t="s">
        <v>806</v>
      </c>
      <c r="BX29" s="5" t="s">
        <v>233</v>
      </c>
      <c r="BY29" s="5" t="s">
        <v>74</v>
      </c>
      <c r="BZ29" s="5" t="s">
        <v>826</v>
      </c>
      <c r="CA29" s="5" t="s">
        <v>837</v>
      </c>
      <c r="CB29" s="5" t="s">
        <v>847</v>
      </c>
      <c r="CC29" s="5" t="s">
        <v>856</v>
      </c>
      <c r="CD29" s="5" t="s">
        <v>865</v>
      </c>
      <c r="CE29" s="5" t="s">
        <v>874</v>
      </c>
      <c r="CF29" s="5" t="s">
        <v>882</v>
      </c>
      <c r="CG29" s="5" t="s">
        <v>891</v>
      </c>
      <c r="CH29" s="5" t="s">
        <v>902</v>
      </c>
      <c r="CI29" s="5" t="s">
        <v>914</v>
      </c>
      <c r="CJ29" s="5" t="s">
        <v>924</v>
      </c>
      <c r="CK29" s="5" t="s">
        <v>933</v>
      </c>
      <c r="CL29" s="5" t="s">
        <v>233</v>
      </c>
      <c r="CM29" s="5" t="s">
        <v>952</v>
      </c>
      <c r="CN29" s="5" t="s">
        <v>963</v>
      </c>
      <c r="CO29" s="5" t="s">
        <v>972</v>
      </c>
      <c r="CP29" s="5" t="s">
        <v>980</v>
      </c>
      <c r="CQ29" s="5" t="s">
        <v>989</v>
      </c>
      <c r="CR29" s="5" t="s">
        <v>999</v>
      </c>
      <c r="CS29" s="5" t="s">
        <v>1010</v>
      </c>
      <c r="CT29" s="5" t="s">
        <v>1020</v>
      </c>
      <c r="CU29" s="5" t="s">
        <v>233</v>
      </c>
      <c r="CV29" s="5" t="s">
        <v>1037</v>
      </c>
      <c r="CW29" s="5" t="s">
        <v>1045</v>
      </c>
      <c r="CX29" s="5" t="s">
        <v>1053</v>
      </c>
      <c r="CY29" s="5" t="s">
        <v>1063</v>
      </c>
      <c r="CZ29" s="5" t="s">
        <v>1074</v>
      </c>
      <c r="DA29" s="5" t="s">
        <v>233</v>
      </c>
      <c r="DB29" s="5" t="s">
        <v>1091</v>
      </c>
      <c r="DC29" s="5" t="s">
        <v>1100</v>
      </c>
      <c r="DD29" s="5" t="s">
        <v>1111</v>
      </c>
      <c r="DE29" s="5" t="s">
        <v>1122</v>
      </c>
      <c r="DF29" s="5" t="s">
        <v>1132</v>
      </c>
      <c r="DG29" s="5" t="s">
        <v>1141</v>
      </c>
      <c r="DH29" s="5" t="s">
        <v>1151</v>
      </c>
      <c r="DI29" s="5" t="s">
        <v>341</v>
      </c>
      <c r="DJ29" s="5" t="s">
        <v>1165</v>
      </c>
      <c r="DK29" s="5" t="s">
        <v>1172</v>
      </c>
      <c r="DL29" s="5" t="s">
        <v>681</v>
      </c>
      <c r="DM29" s="5" t="s">
        <v>1190</v>
      </c>
      <c r="DN29" s="5" t="s">
        <v>1202</v>
      </c>
      <c r="DO29" s="5" t="s">
        <v>1211</v>
      </c>
      <c r="DP29" s="5" t="s">
        <v>1222</v>
      </c>
      <c r="DQ29" s="5" t="s">
        <v>1232</v>
      </c>
      <c r="DR29" s="5" t="s">
        <v>1242</v>
      </c>
      <c r="DS29" s="5" t="s">
        <v>1249</v>
      </c>
      <c r="DT29" s="5" t="s">
        <v>1259</v>
      </c>
      <c r="DU29" s="5" t="s">
        <v>1268</v>
      </c>
      <c r="DV29" s="5" t="s">
        <v>785</v>
      </c>
      <c r="DW29" s="5" t="s">
        <v>1287</v>
      </c>
    </row>
    <row r="30" hidden="1">
      <c r="A30" s="4" t="s">
        <v>6</v>
      </c>
      <c r="B30" s="4" t="s">
        <v>37</v>
      </c>
      <c r="C30" s="4">
        <v>2.0</v>
      </c>
      <c r="D30" s="4">
        <v>1.0</v>
      </c>
      <c r="E30" s="4">
        <v>1.0</v>
      </c>
      <c r="F30" s="4">
        <v>2.0</v>
      </c>
      <c r="G30" s="4">
        <v>1.0</v>
      </c>
      <c r="H30" s="4">
        <v>1.0</v>
      </c>
      <c r="I30" s="4">
        <v>1.0</v>
      </c>
      <c r="J30" s="4">
        <v>1.0</v>
      </c>
      <c r="K30" s="4">
        <v>1.0</v>
      </c>
      <c r="L30" s="4">
        <v>1.0</v>
      </c>
      <c r="M30" s="4">
        <v>1.0</v>
      </c>
      <c r="N30" s="4">
        <v>1.0</v>
      </c>
      <c r="O30" s="4">
        <v>1.0</v>
      </c>
      <c r="P30" s="4">
        <v>1.0</v>
      </c>
      <c r="Q30" s="4">
        <v>1.0</v>
      </c>
      <c r="R30" s="4">
        <v>1.0</v>
      </c>
      <c r="S30" s="4">
        <v>1.0</v>
      </c>
      <c r="T30" s="4">
        <v>1.0</v>
      </c>
      <c r="U30" s="4">
        <v>1.0</v>
      </c>
      <c r="V30" s="4">
        <v>1.0</v>
      </c>
      <c r="W30" s="4">
        <v>1.0</v>
      </c>
      <c r="X30" s="4">
        <v>1.0</v>
      </c>
      <c r="Y30" s="4">
        <v>2.0</v>
      </c>
      <c r="Z30" s="4">
        <v>1.0</v>
      </c>
      <c r="AA30" s="4">
        <v>1.0</v>
      </c>
      <c r="AB30" s="4">
        <v>1.0</v>
      </c>
      <c r="AC30" s="4">
        <v>1.0</v>
      </c>
      <c r="AD30" s="4">
        <v>1.0</v>
      </c>
      <c r="AE30" s="4">
        <v>1.0</v>
      </c>
      <c r="AF30" s="4">
        <v>1.0</v>
      </c>
      <c r="AG30" s="4">
        <v>1.0</v>
      </c>
      <c r="AH30" s="4">
        <v>1.0</v>
      </c>
      <c r="AI30" s="4">
        <v>1.0</v>
      </c>
      <c r="AJ30" s="4">
        <v>1.0</v>
      </c>
      <c r="AK30" s="4">
        <v>1.0</v>
      </c>
      <c r="AL30" s="4">
        <v>1.0</v>
      </c>
      <c r="AM30" s="4">
        <v>1.0</v>
      </c>
      <c r="AN30" s="4">
        <v>1.0</v>
      </c>
      <c r="AO30" s="4">
        <v>1.0</v>
      </c>
      <c r="AP30" s="4">
        <v>1.0</v>
      </c>
      <c r="AQ30" s="4">
        <v>1.0</v>
      </c>
      <c r="AR30" s="4">
        <v>1.0</v>
      </c>
      <c r="AS30" s="4">
        <v>1.0</v>
      </c>
      <c r="AT30" s="4">
        <v>1.0</v>
      </c>
      <c r="AU30" s="4">
        <v>1.0</v>
      </c>
      <c r="AV30" s="4">
        <v>1.0</v>
      </c>
      <c r="AW30" s="4">
        <v>1.0</v>
      </c>
      <c r="AX30" s="4">
        <v>1.0</v>
      </c>
      <c r="AY30" s="4">
        <v>1.0</v>
      </c>
      <c r="AZ30" s="4">
        <v>1.0</v>
      </c>
      <c r="BA30" s="4">
        <v>1.0</v>
      </c>
      <c r="BB30" s="4">
        <v>1.0</v>
      </c>
      <c r="BC30" s="4">
        <v>1.0</v>
      </c>
      <c r="BD30" s="4">
        <v>1.0</v>
      </c>
      <c r="BE30" s="4">
        <v>2.0</v>
      </c>
      <c r="BF30" s="4">
        <v>1.0</v>
      </c>
      <c r="BG30" s="4">
        <v>1.0</v>
      </c>
      <c r="BH30" s="4">
        <v>2.0</v>
      </c>
      <c r="BI30" s="4">
        <v>2.0</v>
      </c>
      <c r="BJ30" s="4">
        <v>1.0</v>
      </c>
      <c r="BK30" s="4">
        <v>1.0</v>
      </c>
      <c r="BL30" s="4">
        <v>2.0</v>
      </c>
      <c r="BM30" s="4">
        <v>1.0</v>
      </c>
      <c r="BN30" s="4">
        <v>1.0</v>
      </c>
      <c r="BO30" s="4">
        <v>1.0</v>
      </c>
      <c r="BP30" s="4">
        <v>1.0</v>
      </c>
      <c r="BQ30" s="4">
        <v>1.0</v>
      </c>
      <c r="BR30" s="4">
        <v>1.0</v>
      </c>
      <c r="BS30" s="4">
        <v>1.0</v>
      </c>
      <c r="BT30" s="4">
        <v>1.0</v>
      </c>
      <c r="BU30" s="4">
        <v>2.0</v>
      </c>
      <c r="BV30" s="4">
        <v>2.0</v>
      </c>
      <c r="BW30" s="4">
        <v>1.0</v>
      </c>
      <c r="BX30" s="4">
        <v>1.0</v>
      </c>
      <c r="BY30" s="4">
        <v>1.0</v>
      </c>
      <c r="BZ30" s="4">
        <v>1.0</v>
      </c>
      <c r="CA30" s="4">
        <v>1.0</v>
      </c>
      <c r="CB30" s="4">
        <v>1.0</v>
      </c>
      <c r="CC30" s="4">
        <v>2.0</v>
      </c>
      <c r="CD30" s="4">
        <v>1.0</v>
      </c>
      <c r="CE30" s="4">
        <v>1.0</v>
      </c>
      <c r="CF30" s="4">
        <v>1.0</v>
      </c>
      <c r="CG30" s="4">
        <v>1.0</v>
      </c>
      <c r="CH30" s="4">
        <v>1.0</v>
      </c>
      <c r="CI30" s="4">
        <v>1.0</v>
      </c>
      <c r="CJ30" s="4">
        <v>1.0</v>
      </c>
      <c r="CK30" s="4">
        <v>1.0</v>
      </c>
      <c r="CL30" s="4">
        <v>1.0</v>
      </c>
      <c r="CM30" s="4">
        <v>1.0</v>
      </c>
      <c r="CN30" s="4">
        <v>2.0</v>
      </c>
      <c r="CO30" s="4">
        <v>1.0</v>
      </c>
      <c r="CP30" s="4">
        <v>1.0</v>
      </c>
      <c r="CQ30" s="4">
        <v>1.0</v>
      </c>
      <c r="CR30" s="4">
        <v>1.0</v>
      </c>
      <c r="CS30" s="4">
        <v>1.0</v>
      </c>
      <c r="CT30" s="4">
        <v>1.0</v>
      </c>
      <c r="CU30" s="4">
        <v>1.0</v>
      </c>
      <c r="CV30" s="4">
        <v>1.0</v>
      </c>
      <c r="CW30" s="4">
        <v>1.0</v>
      </c>
      <c r="CX30" s="4">
        <v>1.0</v>
      </c>
      <c r="CY30" s="4">
        <v>1.0</v>
      </c>
      <c r="CZ30" s="4">
        <v>1.0</v>
      </c>
      <c r="DA30" s="4">
        <v>1.0</v>
      </c>
      <c r="DB30" s="4">
        <v>1.0</v>
      </c>
      <c r="DC30" s="4">
        <v>1.0</v>
      </c>
      <c r="DD30" s="4">
        <v>1.0</v>
      </c>
      <c r="DE30" s="4">
        <v>1.0</v>
      </c>
      <c r="DF30" s="4">
        <v>1.0</v>
      </c>
      <c r="DG30" s="4">
        <v>1.0</v>
      </c>
      <c r="DH30" s="4">
        <v>1.0</v>
      </c>
      <c r="DI30" s="4">
        <v>1.0</v>
      </c>
      <c r="DJ30" s="4">
        <v>1.0</v>
      </c>
      <c r="DK30" s="4">
        <v>1.0</v>
      </c>
      <c r="DL30" s="4">
        <v>1.0</v>
      </c>
      <c r="DM30" s="4">
        <v>1.0</v>
      </c>
      <c r="DN30" s="4">
        <v>1.0</v>
      </c>
      <c r="DO30" s="4">
        <v>1.0</v>
      </c>
      <c r="DP30" s="4">
        <v>1.0</v>
      </c>
      <c r="DQ30" s="4">
        <v>1.0</v>
      </c>
      <c r="DR30" s="4">
        <v>1.0</v>
      </c>
      <c r="DS30" s="4">
        <v>1.0</v>
      </c>
      <c r="DT30" s="4">
        <v>1.0</v>
      </c>
      <c r="DU30" s="4">
        <v>1.0</v>
      </c>
      <c r="DV30" s="4">
        <v>1.0</v>
      </c>
      <c r="DW30" s="4">
        <v>1.0</v>
      </c>
    </row>
    <row r="31" hidden="1">
      <c r="A31" s="4" t="s">
        <v>10</v>
      </c>
      <c r="B31" s="4" t="s">
        <v>38</v>
      </c>
      <c r="C31" s="4">
        <v>5.0</v>
      </c>
      <c r="D31" s="4">
        <v>4.0</v>
      </c>
      <c r="E31" s="4">
        <v>5.0</v>
      </c>
      <c r="F31" s="4">
        <v>4.0</v>
      </c>
      <c r="G31" s="4">
        <v>4.0</v>
      </c>
      <c r="H31" s="4">
        <v>2.0</v>
      </c>
      <c r="I31" s="4">
        <v>4.0</v>
      </c>
      <c r="J31" s="4">
        <v>5.0</v>
      </c>
      <c r="K31" s="4">
        <v>4.0</v>
      </c>
      <c r="L31" s="4">
        <v>5.0</v>
      </c>
      <c r="M31" s="4">
        <v>5.0</v>
      </c>
      <c r="N31" s="4">
        <v>5.0</v>
      </c>
      <c r="O31" s="4">
        <v>4.0</v>
      </c>
      <c r="P31" s="4">
        <v>5.0</v>
      </c>
      <c r="Q31" s="4">
        <v>5.0</v>
      </c>
      <c r="R31" s="4">
        <v>3.0</v>
      </c>
      <c r="S31" s="4">
        <v>5.0</v>
      </c>
      <c r="T31" s="4">
        <v>3.0</v>
      </c>
      <c r="U31" s="4">
        <v>5.0</v>
      </c>
      <c r="V31" s="4">
        <v>2.0</v>
      </c>
      <c r="W31" s="4">
        <v>2.0</v>
      </c>
      <c r="X31" s="4">
        <v>3.0</v>
      </c>
      <c r="Y31" s="4">
        <v>4.0</v>
      </c>
      <c r="Z31" s="4">
        <v>3.0</v>
      </c>
      <c r="AA31" s="4">
        <v>4.0</v>
      </c>
      <c r="AB31" s="4">
        <v>4.0</v>
      </c>
      <c r="AC31" s="4">
        <v>3.0</v>
      </c>
      <c r="AD31" s="4">
        <v>5.0</v>
      </c>
      <c r="AE31" s="4">
        <v>3.0</v>
      </c>
      <c r="AF31" s="4">
        <v>5.0</v>
      </c>
      <c r="AG31" s="4">
        <v>3.0</v>
      </c>
      <c r="AH31" s="4">
        <v>5.0</v>
      </c>
      <c r="AI31" s="4">
        <v>4.0</v>
      </c>
      <c r="AJ31" s="4">
        <v>3.0</v>
      </c>
      <c r="AK31" s="4">
        <v>5.0</v>
      </c>
      <c r="AL31" s="4">
        <v>5.0</v>
      </c>
      <c r="AM31" s="4">
        <v>5.0</v>
      </c>
      <c r="AN31" s="4">
        <v>3.0</v>
      </c>
      <c r="AO31" s="4">
        <v>4.0</v>
      </c>
      <c r="AP31" s="4">
        <v>5.0</v>
      </c>
      <c r="AQ31" s="4">
        <v>3.0</v>
      </c>
      <c r="AR31" s="4">
        <v>5.0</v>
      </c>
      <c r="AS31" s="4">
        <v>5.0</v>
      </c>
      <c r="AT31" s="4">
        <v>4.0</v>
      </c>
      <c r="AU31" s="4">
        <v>5.0</v>
      </c>
      <c r="AV31" s="4">
        <v>5.0</v>
      </c>
      <c r="AW31" s="4">
        <v>4.0</v>
      </c>
      <c r="AX31" s="4">
        <v>5.0</v>
      </c>
      <c r="AY31" s="4">
        <v>5.0</v>
      </c>
      <c r="AZ31" s="4">
        <v>3.0</v>
      </c>
      <c r="BA31" s="4">
        <v>4.0</v>
      </c>
      <c r="BB31" s="4">
        <v>5.0</v>
      </c>
      <c r="BC31" s="4">
        <v>5.0</v>
      </c>
      <c r="BD31" s="4">
        <v>4.0</v>
      </c>
      <c r="BE31" s="4">
        <v>5.0</v>
      </c>
      <c r="BF31" s="4">
        <v>4.0</v>
      </c>
      <c r="BG31" s="4">
        <v>5.0</v>
      </c>
      <c r="BH31" s="4">
        <v>4.0</v>
      </c>
      <c r="BI31" s="4">
        <v>5.0</v>
      </c>
      <c r="BJ31" s="4">
        <v>5.0</v>
      </c>
      <c r="BK31" s="4">
        <v>5.0</v>
      </c>
      <c r="BL31" s="4">
        <v>3.0</v>
      </c>
      <c r="BM31" s="4">
        <v>4.0</v>
      </c>
      <c r="BN31" s="4">
        <v>5.0</v>
      </c>
      <c r="BO31" s="4">
        <v>5.0</v>
      </c>
      <c r="BP31" s="4">
        <v>3.0</v>
      </c>
      <c r="BQ31" s="4">
        <v>5.0</v>
      </c>
      <c r="BR31" s="4">
        <v>5.0</v>
      </c>
      <c r="BS31" s="4">
        <v>5.0</v>
      </c>
      <c r="BT31" s="4">
        <v>3.0</v>
      </c>
      <c r="BU31" s="4">
        <v>5.0</v>
      </c>
      <c r="BV31" s="4">
        <v>5.0</v>
      </c>
      <c r="BW31" s="4">
        <v>5.0</v>
      </c>
      <c r="BX31" s="4">
        <v>3.0</v>
      </c>
      <c r="BY31" s="4">
        <v>4.0</v>
      </c>
      <c r="BZ31" s="4">
        <v>5.0</v>
      </c>
      <c r="CA31" s="4">
        <v>4.0</v>
      </c>
      <c r="CB31" s="4">
        <v>3.0</v>
      </c>
      <c r="CC31" s="4">
        <v>5.0</v>
      </c>
      <c r="CD31" s="4">
        <v>5.0</v>
      </c>
      <c r="CE31" s="4">
        <v>3.0</v>
      </c>
      <c r="CF31" s="4">
        <v>4.0</v>
      </c>
      <c r="CG31" s="4">
        <v>3.0</v>
      </c>
      <c r="CH31" s="4">
        <v>4.0</v>
      </c>
      <c r="CI31" s="4">
        <v>5.0</v>
      </c>
      <c r="CJ31" s="4">
        <v>5.0</v>
      </c>
      <c r="CK31" s="4">
        <v>5.0</v>
      </c>
      <c r="CL31" s="4">
        <v>4.0</v>
      </c>
      <c r="CM31" s="4">
        <v>4.0</v>
      </c>
      <c r="CN31" s="4">
        <v>5.0</v>
      </c>
      <c r="CO31" s="4">
        <v>5.0</v>
      </c>
      <c r="CP31" s="4">
        <v>2.0</v>
      </c>
      <c r="CQ31" s="4">
        <v>1.0</v>
      </c>
      <c r="CR31" s="4">
        <v>4.0</v>
      </c>
      <c r="CS31" s="4">
        <v>5.0</v>
      </c>
      <c r="CT31" s="4">
        <v>4.0</v>
      </c>
      <c r="CU31" s="4">
        <v>3.0</v>
      </c>
      <c r="CV31" s="4">
        <v>5.0</v>
      </c>
      <c r="CW31" s="4">
        <v>5.0</v>
      </c>
      <c r="CX31" s="4">
        <v>5.0</v>
      </c>
      <c r="CY31" s="4">
        <v>5.0</v>
      </c>
      <c r="CZ31" s="4">
        <v>5.0</v>
      </c>
      <c r="DA31" s="4">
        <v>5.0</v>
      </c>
      <c r="DB31" s="4">
        <v>5.0</v>
      </c>
      <c r="DC31" s="4">
        <v>4.0</v>
      </c>
      <c r="DD31" s="4">
        <v>3.0</v>
      </c>
      <c r="DE31" s="4">
        <v>5.0</v>
      </c>
      <c r="DF31" s="4">
        <v>4.0</v>
      </c>
      <c r="DG31" s="4">
        <v>5.0</v>
      </c>
      <c r="DH31" s="4">
        <v>4.0</v>
      </c>
      <c r="DI31" s="4">
        <v>3.0</v>
      </c>
      <c r="DJ31" s="4">
        <v>3.0</v>
      </c>
      <c r="DK31" s="4">
        <v>5.0</v>
      </c>
      <c r="DL31" s="4">
        <v>4.0</v>
      </c>
      <c r="DM31" s="4">
        <v>4.0</v>
      </c>
      <c r="DN31" s="4">
        <v>5.0</v>
      </c>
      <c r="DO31" s="4">
        <v>5.0</v>
      </c>
      <c r="DP31" s="4">
        <v>3.0</v>
      </c>
      <c r="DQ31" s="4">
        <v>5.0</v>
      </c>
      <c r="DR31" s="4">
        <v>5.0</v>
      </c>
      <c r="DS31" s="4">
        <v>5.0</v>
      </c>
      <c r="DT31" s="4">
        <v>4.0</v>
      </c>
      <c r="DU31" s="4">
        <v>4.0</v>
      </c>
      <c r="DV31" s="4">
        <v>5.0</v>
      </c>
      <c r="DW31" s="4">
        <v>3.0</v>
      </c>
    </row>
    <row r="32" hidden="1">
      <c r="A32" s="4" t="s">
        <v>3</v>
      </c>
      <c r="B32" s="4" t="s">
        <v>39</v>
      </c>
      <c r="C32" s="4">
        <v>2.0</v>
      </c>
      <c r="D32" s="4">
        <v>4.0</v>
      </c>
      <c r="E32" s="4">
        <v>3.0</v>
      </c>
      <c r="F32" s="4">
        <v>4.0</v>
      </c>
      <c r="G32" s="4">
        <v>4.0</v>
      </c>
      <c r="H32" s="4">
        <v>2.0</v>
      </c>
      <c r="I32" s="4">
        <v>4.0</v>
      </c>
      <c r="J32" s="4">
        <v>2.0</v>
      </c>
      <c r="K32" s="4">
        <v>1.0</v>
      </c>
      <c r="L32" s="4">
        <v>1.0</v>
      </c>
      <c r="M32" s="4">
        <v>3.0</v>
      </c>
      <c r="N32" s="4">
        <v>2.0</v>
      </c>
      <c r="O32" s="4">
        <v>1.0</v>
      </c>
      <c r="P32" s="4">
        <v>3.0</v>
      </c>
      <c r="Q32" s="4">
        <v>3.0</v>
      </c>
      <c r="R32" s="4">
        <v>1.0</v>
      </c>
      <c r="S32" s="4">
        <v>1.0</v>
      </c>
      <c r="T32" s="4">
        <v>1.0</v>
      </c>
      <c r="U32" s="4">
        <v>2.0</v>
      </c>
      <c r="V32" s="4">
        <v>1.0</v>
      </c>
      <c r="W32" s="4">
        <v>2.0</v>
      </c>
      <c r="X32" s="4">
        <v>4.0</v>
      </c>
      <c r="Y32" s="4">
        <v>1.0</v>
      </c>
      <c r="Z32" s="4">
        <v>3.0</v>
      </c>
      <c r="AA32" s="4">
        <v>3.0</v>
      </c>
      <c r="AB32" s="4">
        <v>1.0</v>
      </c>
      <c r="AC32" s="4">
        <v>2.0</v>
      </c>
      <c r="AD32" s="4">
        <v>1.0</v>
      </c>
      <c r="AE32" s="4">
        <v>3.0</v>
      </c>
      <c r="AF32" s="4">
        <v>3.0</v>
      </c>
      <c r="AG32" s="4">
        <v>4.0</v>
      </c>
      <c r="AH32" s="4">
        <v>2.0</v>
      </c>
      <c r="AI32" s="4">
        <v>4.0</v>
      </c>
      <c r="AJ32" s="4">
        <v>1.0</v>
      </c>
      <c r="AK32" s="4">
        <v>1.0</v>
      </c>
      <c r="AL32" s="4">
        <v>3.0</v>
      </c>
      <c r="AM32" s="4">
        <v>2.0</v>
      </c>
      <c r="AN32" s="4">
        <v>4.0</v>
      </c>
      <c r="AO32" s="4">
        <v>4.0</v>
      </c>
      <c r="AP32" s="4">
        <v>4.0</v>
      </c>
      <c r="AQ32" s="4">
        <v>1.0</v>
      </c>
      <c r="AR32" s="4">
        <v>2.0</v>
      </c>
      <c r="AS32" s="4">
        <v>2.0</v>
      </c>
      <c r="AT32" s="4">
        <v>3.0</v>
      </c>
      <c r="AU32" s="4">
        <v>4.0</v>
      </c>
      <c r="AV32" s="4">
        <v>2.0</v>
      </c>
      <c r="AW32" s="4">
        <v>1.0</v>
      </c>
      <c r="AX32" s="4">
        <v>1.0</v>
      </c>
      <c r="AY32" s="4">
        <v>2.0</v>
      </c>
      <c r="AZ32" s="4">
        <v>3.0</v>
      </c>
      <c r="BA32" s="4">
        <v>3.0</v>
      </c>
      <c r="BB32" s="4">
        <v>2.0</v>
      </c>
      <c r="BC32" s="4">
        <v>2.0</v>
      </c>
      <c r="BD32" s="4">
        <v>4.0</v>
      </c>
      <c r="BE32" s="4">
        <v>2.0</v>
      </c>
      <c r="BF32" s="4">
        <v>1.0</v>
      </c>
      <c r="BG32" s="4">
        <v>4.0</v>
      </c>
      <c r="BH32" s="4">
        <v>2.0</v>
      </c>
      <c r="BI32" s="4">
        <v>3.0</v>
      </c>
      <c r="BJ32" s="4">
        <v>4.0</v>
      </c>
      <c r="BK32" s="4">
        <v>1.0</v>
      </c>
      <c r="BL32" s="4">
        <v>4.0</v>
      </c>
      <c r="BM32" s="4">
        <v>4.0</v>
      </c>
      <c r="BN32" s="4">
        <v>3.0</v>
      </c>
      <c r="BO32" s="4">
        <v>2.0</v>
      </c>
      <c r="BP32" s="4">
        <v>2.0</v>
      </c>
      <c r="BQ32" s="4">
        <v>1.0</v>
      </c>
      <c r="BR32" s="4">
        <v>2.0</v>
      </c>
      <c r="BS32" s="4">
        <v>1.0</v>
      </c>
      <c r="BT32" s="4">
        <v>3.0</v>
      </c>
      <c r="BU32" s="4">
        <v>3.0</v>
      </c>
      <c r="BV32" s="4">
        <v>3.0</v>
      </c>
      <c r="BW32" s="4">
        <v>1.0</v>
      </c>
      <c r="BX32" s="4">
        <v>2.0</v>
      </c>
      <c r="BY32" s="4">
        <v>3.0</v>
      </c>
      <c r="BZ32" s="4">
        <v>1.0</v>
      </c>
      <c r="CA32" s="4">
        <v>4.0</v>
      </c>
      <c r="CB32" s="4">
        <v>4.0</v>
      </c>
      <c r="CC32" s="4">
        <v>2.0</v>
      </c>
      <c r="CD32" s="4">
        <v>1.0</v>
      </c>
      <c r="CE32" s="4">
        <v>1.0</v>
      </c>
      <c r="CF32" s="4">
        <v>4.0</v>
      </c>
      <c r="CG32" s="4">
        <v>3.0</v>
      </c>
      <c r="CH32" s="4">
        <v>1.0</v>
      </c>
      <c r="CI32" s="4">
        <v>2.0</v>
      </c>
      <c r="CJ32" s="4">
        <v>1.0</v>
      </c>
      <c r="CK32" s="4">
        <v>1.0</v>
      </c>
      <c r="CL32" s="4">
        <v>2.0</v>
      </c>
      <c r="CM32" s="4">
        <v>3.0</v>
      </c>
      <c r="CN32" s="4">
        <v>3.0</v>
      </c>
      <c r="CO32" s="4">
        <v>1.0</v>
      </c>
      <c r="CP32" s="4">
        <v>3.0</v>
      </c>
      <c r="CQ32" s="4">
        <v>3.0</v>
      </c>
      <c r="CR32" s="4">
        <v>1.0</v>
      </c>
      <c r="CS32" s="4">
        <v>4.0</v>
      </c>
      <c r="CT32" s="4">
        <v>3.0</v>
      </c>
      <c r="CU32" s="4">
        <v>1.0</v>
      </c>
      <c r="CV32" s="4">
        <v>2.0</v>
      </c>
      <c r="CW32" s="4">
        <v>4.0</v>
      </c>
      <c r="CX32" s="4">
        <v>1.0</v>
      </c>
      <c r="CY32" s="4">
        <v>1.0</v>
      </c>
      <c r="CZ32" s="4">
        <v>1.0</v>
      </c>
      <c r="DA32" s="4">
        <v>2.0</v>
      </c>
      <c r="DB32" s="4">
        <v>3.0</v>
      </c>
      <c r="DC32" s="4">
        <v>1.0</v>
      </c>
      <c r="DD32" s="4">
        <v>4.0</v>
      </c>
      <c r="DE32" s="4">
        <v>1.0</v>
      </c>
      <c r="DF32" s="4">
        <v>2.0</v>
      </c>
      <c r="DG32" s="4">
        <v>2.0</v>
      </c>
      <c r="DH32" s="4">
        <v>2.0</v>
      </c>
      <c r="DI32" s="4">
        <v>4.0</v>
      </c>
      <c r="DJ32" s="4">
        <v>3.0</v>
      </c>
      <c r="DK32" s="4">
        <v>4.0</v>
      </c>
      <c r="DL32" s="4">
        <v>4.0</v>
      </c>
      <c r="DM32" s="4">
        <v>2.0</v>
      </c>
      <c r="DN32" s="4">
        <v>1.0</v>
      </c>
      <c r="DO32" s="4">
        <v>1.0</v>
      </c>
      <c r="DP32" s="4">
        <v>2.0</v>
      </c>
      <c r="DQ32" s="4">
        <v>2.0</v>
      </c>
      <c r="DR32" s="4">
        <v>4.0</v>
      </c>
      <c r="DS32" s="4">
        <v>4.0</v>
      </c>
      <c r="DT32" s="4">
        <v>4.0</v>
      </c>
      <c r="DU32" s="4">
        <v>3.0</v>
      </c>
      <c r="DV32" s="4">
        <v>1.0</v>
      </c>
      <c r="DW32" s="4">
        <v>3.0</v>
      </c>
    </row>
    <row r="33" hidden="1">
      <c r="A33" s="4" t="s">
        <v>10</v>
      </c>
      <c r="B33" s="4" t="s">
        <v>40</v>
      </c>
      <c r="C33" s="4">
        <v>5.0</v>
      </c>
      <c r="D33" s="4">
        <v>4.0</v>
      </c>
      <c r="E33" s="4">
        <v>5.0</v>
      </c>
      <c r="F33" s="4">
        <v>5.0</v>
      </c>
      <c r="G33" s="4">
        <v>4.0</v>
      </c>
      <c r="H33" s="4">
        <v>2.0</v>
      </c>
      <c r="I33" s="4">
        <v>5.0</v>
      </c>
      <c r="J33" s="4">
        <v>3.0</v>
      </c>
      <c r="K33" s="4">
        <v>5.0</v>
      </c>
      <c r="L33" s="4">
        <v>5.0</v>
      </c>
      <c r="M33" s="4">
        <v>1.0</v>
      </c>
      <c r="N33" s="4">
        <v>5.0</v>
      </c>
      <c r="O33" s="4">
        <v>3.0</v>
      </c>
      <c r="P33" s="4">
        <v>4.0</v>
      </c>
      <c r="Q33" s="4">
        <v>4.0</v>
      </c>
      <c r="R33" s="4">
        <v>1.0</v>
      </c>
      <c r="S33" s="4">
        <v>2.0</v>
      </c>
      <c r="T33" s="4">
        <v>3.0</v>
      </c>
      <c r="U33" s="4">
        <v>3.0</v>
      </c>
      <c r="V33" s="4">
        <v>3.0</v>
      </c>
      <c r="W33" s="4">
        <v>2.0</v>
      </c>
      <c r="X33" s="4">
        <v>5.0</v>
      </c>
      <c r="Y33" s="4">
        <v>4.0</v>
      </c>
      <c r="Z33" s="4">
        <v>2.0</v>
      </c>
      <c r="AA33" s="4">
        <v>5.0</v>
      </c>
      <c r="AB33" s="4">
        <v>3.0</v>
      </c>
      <c r="AC33" s="4">
        <v>1.0</v>
      </c>
      <c r="AD33" s="4">
        <v>3.0</v>
      </c>
      <c r="AE33" s="4">
        <v>1.0</v>
      </c>
      <c r="AF33" s="4">
        <v>3.0</v>
      </c>
      <c r="AG33" s="4">
        <v>2.0</v>
      </c>
      <c r="AH33" s="4">
        <v>5.0</v>
      </c>
      <c r="AI33" s="4">
        <v>5.0</v>
      </c>
      <c r="AJ33" s="4">
        <v>5.0</v>
      </c>
      <c r="AK33" s="4">
        <v>3.0</v>
      </c>
      <c r="AL33" s="4">
        <v>3.0</v>
      </c>
      <c r="AM33" s="4">
        <v>3.0</v>
      </c>
      <c r="AN33" s="4">
        <v>5.0</v>
      </c>
      <c r="AO33" s="4">
        <v>3.0</v>
      </c>
      <c r="AP33" s="4">
        <v>1.0</v>
      </c>
      <c r="AQ33" s="4">
        <v>5.0</v>
      </c>
      <c r="AR33" s="4">
        <v>5.0</v>
      </c>
      <c r="AS33" s="4">
        <v>5.0</v>
      </c>
      <c r="AT33" s="4">
        <v>5.0</v>
      </c>
      <c r="AU33" s="4">
        <v>5.0</v>
      </c>
      <c r="AV33" s="4">
        <v>5.0</v>
      </c>
      <c r="AW33" s="4">
        <v>4.0</v>
      </c>
      <c r="AX33" s="4">
        <v>3.0</v>
      </c>
      <c r="AY33" s="4">
        <v>4.0</v>
      </c>
      <c r="AZ33" s="4">
        <v>4.0</v>
      </c>
      <c r="BA33" s="4">
        <v>1.0</v>
      </c>
      <c r="BB33" s="4">
        <v>5.0</v>
      </c>
      <c r="BC33" s="4">
        <v>5.0</v>
      </c>
      <c r="BD33" s="4">
        <v>4.0</v>
      </c>
      <c r="BE33" s="4">
        <v>5.0</v>
      </c>
      <c r="BF33" s="4">
        <v>3.0</v>
      </c>
      <c r="BG33" s="4">
        <v>4.0</v>
      </c>
      <c r="BH33" s="4">
        <v>5.0</v>
      </c>
      <c r="BI33" s="4">
        <v>5.0</v>
      </c>
      <c r="BJ33" s="4">
        <v>5.0</v>
      </c>
      <c r="BK33" s="4">
        <v>4.0</v>
      </c>
      <c r="BL33" s="4">
        <v>3.0</v>
      </c>
      <c r="BM33" s="4">
        <v>3.0</v>
      </c>
      <c r="BN33" s="4">
        <v>4.0</v>
      </c>
      <c r="BO33" s="4">
        <v>4.0</v>
      </c>
      <c r="BP33" s="4">
        <v>3.0</v>
      </c>
      <c r="BQ33" s="4">
        <v>4.0</v>
      </c>
      <c r="BR33" s="4">
        <v>2.0</v>
      </c>
      <c r="BS33" s="4">
        <v>3.0</v>
      </c>
      <c r="BT33" s="4">
        <v>1.0</v>
      </c>
      <c r="BU33" s="4">
        <v>5.0</v>
      </c>
      <c r="BV33" s="4">
        <v>3.0</v>
      </c>
      <c r="BW33" s="4">
        <v>2.0</v>
      </c>
      <c r="BX33" s="4">
        <v>3.0</v>
      </c>
      <c r="BY33" s="4">
        <v>3.0</v>
      </c>
      <c r="BZ33" s="4">
        <v>3.0</v>
      </c>
      <c r="CA33" s="4">
        <v>2.0</v>
      </c>
      <c r="CB33" s="4">
        <v>1.0</v>
      </c>
      <c r="CC33" s="4">
        <v>4.0</v>
      </c>
      <c r="CD33" s="4">
        <v>5.0</v>
      </c>
      <c r="CE33" s="4">
        <v>3.0</v>
      </c>
      <c r="CF33" s="4">
        <v>4.0</v>
      </c>
      <c r="CG33" s="4">
        <v>3.0</v>
      </c>
      <c r="CH33" s="4">
        <v>5.0</v>
      </c>
      <c r="CI33" s="4">
        <v>5.0</v>
      </c>
      <c r="CJ33" s="4">
        <v>4.0</v>
      </c>
      <c r="CK33" s="4">
        <v>4.0</v>
      </c>
      <c r="CL33" s="4">
        <v>1.0</v>
      </c>
      <c r="CM33" s="4">
        <v>5.0</v>
      </c>
      <c r="CN33" s="4">
        <v>4.0</v>
      </c>
      <c r="CO33" s="4">
        <v>4.0</v>
      </c>
      <c r="CP33" s="4">
        <v>1.0</v>
      </c>
      <c r="CQ33" s="4">
        <v>1.0</v>
      </c>
      <c r="CR33" s="4">
        <v>4.0</v>
      </c>
      <c r="CS33" s="4">
        <v>5.0</v>
      </c>
      <c r="CT33" s="4">
        <v>4.0</v>
      </c>
      <c r="CU33" s="4">
        <v>3.0</v>
      </c>
      <c r="CV33" s="4">
        <v>2.0</v>
      </c>
      <c r="CW33" s="4">
        <v>5.0</v>
      </c>
      <c r="CX33" s="4">
        <v>3.0</v>
      </c>
      <c r="CY33" s="4">
        <v>5.0</v>
      </c>
      <c r="CZ33" s="4">
        <v>5.0</v>
      </c>
      <c r="DA33" s="4">
        <v>2.0</v>
      </c>
      <c r="DB33" s="4">
        <v>3.0</v>
      </c>
      <c r="DC33" s="4">
        <v>3.0</v>
      </c>
      <c r="DD33" s="4">
        <v>5.0</v>
      </c>
      <c r="DE33" s="4">
        <v>5.0</v>
      </c>
      <c r="DF33" s="4">
        <v>3.0</v>
      </c>
      <c r="DG33" s="4">
        <v>2.0</v>
      </c>
      <c r="DH33" s="4">
        <v>2.0</v>
      </c>
      <c r="DI33" s="4">
        <v>4.0</v>
      </c>
      <c r="DJ33" s="4">
        <v>5.0</v>
      </c>
      <c r="DK33" s="4">
        <v>5.0</v>
      </c>
      <c r="DL33" s="4">
        <v>3.0</v>
      </c>
      <c r="DM33" s="4">
        <v>3.0</v>
      </c>
      <c r="DN33" s="4">
        <v>1.0</v>
      </c>
      <c r="DO33" s="4">
        <v>1.0</v>
      </c>
      <c r="DP33" s="4">
        <v>2.0</v>
      </c>
      <c r="DQ33" s="4">
        <v>3.0</v>
      </c>
      <c r="DR33" s="4">
        <v>5.0</v>
      </c>
      <c r="DS33" s="4">
        <v>5.0</v>
      </c>
      <c r="DT33" s="4">
        <v>1.0</v>
      </c>
      <c r="DU33" s="4">
        <v>5.0</v>
      </c>
      <c r="DV33" s="4">
        <v>1.0</v>
      </c>
      <c r="DW33" s="4">
        <v>2.0</v>
      </c>
    </row>
    <row r="34" hidden="1">
      <c r="A34" s="4" t="s">
        <v>30</v>
      </c>
      <c r="B34" s="4" t="s">
        <v>41</v>
      </c>
      <c r="C34" s="4">
        <v>2.0</v>
      </c>
      <c r="D34" s="4">
        <v>5.0</v>
      </c>
      <c r="E34" s="4">
        <v>6.0</v>
      </c>
      <c r="F34" s="4">
        <v>7.0</v>
      </c>
      <c r="G34" s="4">
        <v>6.0</v>
      </c>
      <c r="H34" s="4">
        <v>4.0</v>
      </c>
      <c r="I34" s="4">
        <v>4.0</v>
      </c>
      <c r="J34" s="4">
        <v>3.0</v>
      </c>
      <c r="K34" s="4">
        <v>7.0</v>
      </c>
      <c r="L34" s="4">
        <v>3.0</v>
      </c>
      <c r="M34" s="4">
        <v>9.0</v>
      </c>
      <c r="N34" s="4">
        <v>1.0</v>
      </c>
      <c r="O34" s="4">
        <v>9.0</v>
      </c>
      <c r="P34" s="4">
        <v>8.0</v>
      </c>
      <c r="Q34" s="4">
        <v>2.0</v>
      </c>
      <c r="R34" s="4">
        <v>6.0</v>
      </c>
      <c r="S34" s="4">
        <v>7.0</v>
      </c>
      <c r="T34" s="4">
        <v>8.0</v>
      </c>
      <c r="U34" s="4">
        <v>6.0</v>
      </c>
      <c r="V34" s="4">
        <v>4.0</v>
      </c>
      <c r="W34" s="4">
        <v>5.0</v>
      </c>
      <c r="X34" s="4">
        <v>8.0</v>
      </c>
      <c r="Y34" s="4">
        <v>2.0</v>
      </c>
      <c r="Z34" s="4">
        <v>4.0</v>
      </c>
      <c r="AA34" s="4">
        <v>5.0</v>
      </c>
      <c r="AB34" s="4">
        <v>8.0</v>
      </c>
      <c r="AC34" s="4">
        <v>9.0</v>
      </c>
      <c r="AD34" s="4">
        <v>9.0</v>
      </c>
      <c r="AE34" s="4">
        <v>4.0</v>
      </c>
      <c r="AF34" s="4">
        <v>9.0</v>
      </c>
      <c r="AG34" s="4">
        <v>7.0</v>
      </c>
      <c r="AH34" s="4">
        <v>5.0</v>
      </c>
      <c r="AI34" s="4">
        <v>5.0</v>
      </c>
      <c r="AJ34" s="4">
        <v>7.0</v>
      </c>
      <c r="AK34" s="4">
        <v>1.0</v>
      </c>
      <c r="AL34" s="4">
        <v>2.0</v>
      </c>
      <c r="AM34" s="4">
        <v>7.0</v>
      </c>
      <c r="AN34" s="4">
        <v>4.0</v>
      </c>
      <c r="AO34" s="4">
        <v>6.0</v>
      </c>
      <c r="AP34" s="4">
        <v>3.0</v>
      </c>
      <c r="AQ34" s="4">
        <v>10.0</v>
      </c>
      <c r="AR34" s="4">
        <v>6.0</v>
      </c>
      <c r="AS34" s="4">
        <v>6.0</v>
      </c>
      <c r="AT34" s="4">
        <v>6.0</v>
      </c>
      <c r="AU34" s="4">
        <v>8.0</v>
      </c>
      <c r="AV34" s="4">
        <v>3.0</v>
      </c>
      <c r="AW34" s="4">
        <v>4.0</v>
      </c>
      <c r="AX34" s="4">
        <v>8.0</v>
      </c>
      <c r="AY34" s="4">
        <v>2.0</v>
      </c>
      <c r="AZ34" s="4">
        <v>9.0</v>
      </c>
      <c r="BA34" s="4">
        <v>8.0</v>
      </c>
      <c r="BB34" s="4">
        <v>8.0</v>
      </c>
      <c r="BC34" s="4">
        <v>1.0</v>
      </c>
      <c r="BD34" s="4">
        <v>5.0</v>
      </c>
      <c r="BE34" s="4">
        <v>10.0</v>
      </c>
      <c r="BF34" s="4">
        <v>8.0</v>
      </c>
      <c r="BG34" s="4">
        <v>1.0</v>
      </c>
      <c r="BH34" s="4">
        <v>9.0</v>
      </c>
      <c r="BI34" s="4">
        <v>4.0</v>
      </c>
      <c r="BJ34" s="4">
        <v>7.0</v>
      </c>
      <c r="BK34" s="4">
        <v>3.0</v>
      </c>
      <c r="BL34" s="4">
        <v>2.0</v>
      </c>
      <c r="BM34" s="4">
        <v>2.0</v>
      </c>
      <c r="BN34" s="4">
        <v>8.0</v>
      </c>
      <c r="BO34" s="4">
        <v>3.0</v>
      </c>
      <c r="BP34" s="4">
        <v>3.0</v>
      </c>
      <c r="BQ34" s="4">
        <v>3.0</v>
      </c>
      <c r="BR34" s="4">
        <v>2.0</v>
      </c>
      <c r="BS34" s="4">
        <v>8.0</v>
      </c>
      <c r="BT34" s="4">
        <v>3.0</v>
      </c>
      <c r="BU34" s="4">
        <v>3.0</v>
      </c>
      <c r="BV34" s="4">
        <v>5.0</v>
      </c>
      <c r="BW34" s="4">
        <v>3.0</v>
      </c>
      <c r="BX34" s="4">
        <v>1.0</v>
      </c>
      <c r="BY34" s="4">
        <v>8.0</v>
      </c>
      <c r="BZ34" s="4">
        <v>6.0</v>
      </c>
      <c r="CA34" s="4">
        <v>4.0</v>
      </c>
      <c r="CB34" s="4">
        <v>4.0</v>
      </c>
      <c r="CC34" s="4">
        <v>8.0</v>
      </c>
      <c r="CD34" s="4">
        <v>1.0</v>
      </c>
      <c r="CE34" s="4">
        <v>4.0</v>
      </c>
      <c r="CF34" s="4">
        <v>2.0</v>
      </c>
      <c r="CG34" s="4">
        <v>8.0</v>
      </c>
      <c r="CH34" s="4">
        <v>4.0</v>
      </c>
      <c r="CI34" s="4">
        <v>9.0</v>
      </c>
      <c r="CJ34" s="4">
        <v>7.0</v>
      </c>
      <c r="CK34" s="4">
        <v>3.0</v>
      </c>
      <c r="CL34" s="4">
        <v>5.0</v>
      </c>
      <c r="CM34" s="4">
        <v>7.0</v>
      </c>
      <c r="CN34" s="4">
        <v>7.0</v>
      </c>
      <c r="CO34" s="4">
        <v>7.0</v>
      </c>
      <c r="CP34" s="4">
        <v>5.0</v>
      </c>
      <c r="CQ34" s="4">
        <v>8.0</v>
      </c>
      <c r="CR34" s="4">
        <v>6.0</v>
      </c>
      <c r="CS34" s="4">
        <v>7.0</v>
      </c>
      <c r="CT34" s="4">
        <v>10.0</v>
      </c>
      <c r="CU34" s="4">
        <v>2.0</v>
      </c>
      <c r="CV34" s="4">
        <v>1.0</v>
      </c>
      <c r="CW34" s="4">
        <v>8.0</v>
      </c>
      <c r="CX34" s="4">
        <v>3.0</v>
      </c>
      <c r="CY34" s="4">
        <v>2.0</v>
      </c>
      <c r="CZ34" s="4">
        <v>3.0</v>
      </c>
      <c r="DA34" s="4">
        <v>7.0</v>
      </c>
      <c r="DB34" s="4">
        <v>4.0</v>
      </c>
      <c r="DC34" s="4">
        <v>9.0</v>
      </c>
      <c r="DD34" s="4">
        <v>2.0</v>
      </c>
      <c r="DE34" s="4">
        <v>7.0</v>
      </c>
      <c r="DF34" s="4">
        <v>5.0</v>
      </c>
      <c r="DG34" s="4">
        <v>6.0</v>
      </c>
      <c r="DH34" s="4">
        <v>5.0</v>
      </c>
      <c r="DI34" s="4">
        <v>8.0</v>
      </c>
      <c r="DJ34" s="4">
        <v>9.0</v>
      </c>
      <c r="DK34" s="4">
        <v>10.0</v>
      </c>
      <c r="DL34" s="4">
        <v>9.0</v>
      </c>
      <c r="DM34" s="4">
        <v>7.0</v>
      </c>
      <c r="DN34" s="4">
        <v>10.0</v>
      </c>
      <c r="DO34" s="4">
        <v>5.0</v>
      </c>
      <c r="DP34" s="4">
        <v>9.0</v>
      </c>
      <c r="DQ34" s="4">
        <v>5.0</v>
      </c>
      <c r="DR34" s="4">
        <v>7.0</v>
      </c>
      <c r="DS34" s="4">
        <v>5.0</v>
      </c>
      <c r="DT34" s="4">
        <v>5.0</v>
      </c>
      <c r="DU34" s="4">
        <v>6.0</v>
      </c>
      <c r="DV34" s="4">
        <v>1.0</v>
      </c>
      <c r="DW34" s="4">
        <v>3.0</v>
      </c>
    </row>
    <row r="35" hidden="1">
      <c r="A35" s="3" t="s">
        <v>14</v>
      </c>
      <c r="B35" s="5" t="s">
        <v>42</v>
      </c>
      <c r="C35" s="5" t="s">
        <v>80</v>
      </c>
      <c r="D35" s="5" t="s">
        <v>92</v>
      </c>
      <c r="E35" s="5" t="s">
        <v>103</v>
      </c>
      <c r="F35" s="5" t="s">
        <v>114</v>
      </c>
      <c r="G35" s="5" t="s">
        <v>125</v>
      </c>
      <c r="H35" s="5" t="s">
        <v>137</v>
      </c>
      <c r="I35" s="5" t="s">
        <v>149</v>
      </c>
      <c r="J35" s="5" t="s">
        <v>161</v>
      </c>
      <c r="K35" s="5" t="s">
        <v>170</v>
      </c>
      <c r="L35" s="5" t="s">
        <v>180</v>
      </c>
      <c r="M35" s="5" t="s">
        <v>191</v>
      </c>
      <c r="N35" s="5" t="s">
        <v>201</v>
      </c>
      <c r="O35" s="5" t="s">
        <v>213</v>
      </c>
      <c r="P35" s="5" t="s">
        <v>224</v>
      </c>
      <c r="Q35" s="5" t="s">
        <v>234</v>
      </c>
      <c r="R35" s="5" t="s">
        <v>244</v>
      </c>
      <c r="S35" s="5" t="s">
        <v>255</v>
      </c>
      <c r="T35" s="5" t="s">
        <v>266</v>
      </c>
      <c r="U35" s="5" t="s">
        <v>276</v>
      </c>
      <c r="V35" s="5" t="s">
        <v>287</v>
      </c>
      <c r="W35" s="5" t="s">
        <v>298</v>
      </c>
      <c r="X35" s="5" t="s">
        <v>309</v>
      </c>
      <c r="Y35" s="5" t="s">
        <v>319</v>
      </c>
      <c r="Z35" s="5" t="s">
        <v>331</v>
      </c>
      <c r="AA35" s="5" t="s">
        <v>342</v>
      </c>
      <c r="AB35" s="5" t="s">
        <v>351</v>
      </c>
      <c r="AC35" s="5" t="s">
        <v>362</v>
      </c>
      <c r="AD35" s="5" t="s">
        <v>371</v>
      </c>
      <c r="AE35" s="5" t="s">
        <v>382</v>
      </c>
      <c r="AF35" s="5" t="s">
        <v>393</v>
      </c>
      <c r="AG35" s="5" t="s">
        <v>402</v>
      </c>
      <c r="AH35" s="5" t="s">
        <v>411</v>
      </c>
      <c r="AI35" s="5" t="s">
        <v>422</v>
      </c>
      <c r="AJ35" s="5" t="s">
        <v>431</v>
      </c>
      <c r="AK35" s="5" t="s">
        <v>441</v>
      </c>
      <c r="AL35" s="5" t="s">
        <v>451</v>
      </c>
      <c r="AM35" s="5" t="s">
        <v>461</v>
      </c>
      <c r="AN35" s="5" t="s">
        <v>468</v>
      </c>
      <c r="AO35" s="5" t="s">
        <v>478</v>
      </c>
      <c r="AP35" s="5" t="s">
        <v>487</v>
      </c>
      <c r="AQ35" s="5" t="s">
        <v>497</v>
      </c>
      <c r="AR35" s="5" t="s">
        <v>508</v>
      </c>
      <c r="AS35" s="5" t="s">
        <v>518</v>
      </c>
      <c r="AT35" s="5" t="s">
        <v>528</v>
      </c>
      <c r="AU35" s="5" t="s">
        <v>539</v>
      </c>
      <c r="AV35" s="5" t="s">
        <v>170</v>
      </c>
      <c r="AW35" s="5" t="s">
        <v>560</v>
      </c>
      <c r="AX35" s="5" t="s">
        <v>569</v>
      </c>
      <c r="AY35" s="5" t="s">
        <v>580</v>
      </c>
      <c r="AZ35" s="5" t="s">
        <v>589</v>
      </c>
      <c r="BA35" s="5" t="s">
        <v>598</v>
      </c>
      <c r="BB35" s="5" t="s">
        <v>190</v>
      </c>
      <c r="BC35" s="5" t="s">
        <v>616</v>
      </c>
      <c r="BD35" s="5" t="s">
        <v>625</v>
      </c>
      <c r="BE35" s="5" t="s">
        <v>635</v>
      </c>
      <c r="BF35" s="5" t="s">
        <v>643</v>
      </c>
      <c r="BG35" s="5" t="s">
        <v>653</v>
      </c>
      <c r="BH35" s="5" t="s">
        <v>663</v>
      </c>
      <c r="BI35" s="5" t="s">
        <v>671</v>
      </c>
      <c r="BJ35" s="5" t="s">
        <v>682</v>
      </c>
      <c r="BK35" s="5" t="s">
        <v>692</v>
      </c>
      <c r="BL35" s="5" t="s">
        <v>703</v>
      </c>
      <c r="BM35" s="5" t="s">
        <v>712</v>
      </c>
      <c r="BN35" s="5" t="s">
        <v>721</v>
      </c>
      <c r="BO35" s="5" t="s">
        <v>733</v>
      </c>
      <c r="BP35" s="5" t="s">
        <v>740</v>
      </c>
      <c r="BQ35" s="5" t="s">
        <v>747</v>
      </c>
      <c r="BR35" s="5" t="s">
        <v>756</v>
      </c>
      <c r="BS35" s="5" t="s">
        <v>767</v>
      </c>
      <c r="BT35" s="5" t="s">
        <v>777</v>
      </c>
      <c r="BU35" s="5" t="s">
        <v>786</v>
      </c>
      <c r="BV35" s="5" t="s">
        <v>796</v>
      </c>
      <c r="BW35" s="5" t="s">
        <v>807</v>
      </c>
      <c r="BX35" s="5" t="s">
        <v>814</v>
      </c>
      <c r="BY35" s="5" t="s">
        <v>74</v>
      </c>
      <c r="BZ35" s="5" t="s">
        <v>827</v>
      </c>
      <c r="CA35" s="5" t="s">
        <v>838</v>
      </c>
      <c r="CB35" s="5" t="s">
        <v>848</v>
      </c>
      <c r="CC35" s="5" t="s">
        <v>857</v>
      </c>
      <c r="CD35" s="5" t="s">
        <v>866</v>
      </c>
      <c r="CE35" s="5" t="s">
        <v>875</v>
      </c>
      <c r="CF35" s="5" t="s">
        <v>883</v>
      </c>
      <c r="CG35" s="5" t="s">
        <v>892</v>
      </c>
      <c r="CH35" s="5" t="s">
        <v>903</v>
      </c>
      <c r="CI35" s="5" t="s">
        <v>915</v>
      </c>
      <c r="CJ35" s="5" t="s">
        <v>925</v>
      </c>
      <c r="CK35" s="5" t="s">
        <v>934</v>
      </c>
      <c r="CL35" s="5" t="s">
        <v>944</v>
      </c>
      <c r="CM35" s="5" t="s">
        <v>953</v>
      </c>
      <c r="CN35" s="5" t="s">
        <v>964</v>
      </c>
      <c r="CO35" s="5" t="s">
        <v>973</v>
      </c>
      <c r="CP35" s="5" t="s">
        <v>981</v>
      </c>
      <c r="CQ35" s="5" t="s">
        <v>990</v>
      </c>
      <c r="CR35" s="5" t="s">
        <v>1000</v>
      </c>
      <c r="CS35" s="5" t="s">
        <v>1011</v>
      </c>
      <c r="CT35" s="5" t="s">
        <v>1021</v>
      </c>
      <c r="CU35" s="5" t="s">
        <v>1029</v>
      </c>
      <c r="CV35" s="5" t="s">
        <v>1038</v>
      </c>
      <c r="CW35" s="5" t="s">
        <v>1046</v>
      </c>
      <c r="CX35" s="5" t="s">
        <v>1054</v>
      </c>
      <c r="CY35" s="5" t="s">
        <v>1064</v>
      </c>
      <c r="CZ35" s="5" t="s">
        <v>1075</v>
      </c>
      <c r="DA35" s="5" t="s">
        <v>1083</v>
      </c>
      <c r="DB35" s="5" t="s">
        <v>1092</v>
      </c>
      <c r="DC35" s="5" t="s">
        <v>1101</v>
      </c>
      <c r="DD35" s="5" t="s">
        <v>1112</v>
      </c>
      <c r="DE35" s="5" t="s">
        <v>1123</v>
      </c>
      <c r="DF35" s="5" t="s">
        <v>1133</v>
      </c>
      <c r="DG35" s="5" t="s">
        <v>1142</v>
      </c>
      <c r="DH35" s="5" t="s">
        <v>1152</v>
      </c>
      <c r="DI35" s="5" t="s">
        <v>1159</v>
      </c>
      <c r="DJ35" s="5" t="s">
        <v>1166</v>
      </c>
      <c r="DK35" s="5" t="s">
        <v>1173</v>
      </c>
      <c r="DL35" s="5" t="s">
        <v>1181</v>
      </c>
      <c r="DM35" s="5" t="s">
        <v>1191</v>
      </c>
      <c r="DN35" s="5" t="s">
        <v>1203</v>
      </c>
      <c r="DO35" s="5" t="s">
        <v>1212</v>
      </c>
      <c r="DP35" s="5" t="s">
        <v>1223</v>
      </c>
      <c r="DQ35" s="5" t="s">
        <v>1233</v>
      </c>
      <c r="DR35" s="5" t="s">
        <v>1243</v>
      </c>
      <c r="DS35" s="5" t="s">
        <v>1250</v>
      </c>
      <c r="DT35" s="5" t="s">
        <v>1260</v>
      </c>
      <c r="DU35" s="5" t="s">
        <v>1269</v>
      </c>
      <c r="DV35" s="5" t="s">
        <v>1278</v>
      </c>
      <c r="DW35" s="5" t="s">
        <v>1288</v>
      </c>
    </row>
    <row r="36" hidden="1">
      <c r="A36" s="3" t="s">
        <v>14</v>
      </c>
      <c r="B36" s="5" t="s">
        <v>43</v>
      </c>
      <c r="C36" s="5" t="s">
        <v>81</v>
      </c>
      <c r="D36" s="5" t="s">
        <v>93</v>
      </c>
      <c r="E36" s="5" t="s">
        <v>104</v>
      </c>
      <c r="F36" s="5" t="s">
        <v>115</v>
      </c>
      <c r="G36" s="5" t="s">
        <v>126</v>
      </c>
      <c r="H36" s="5" t="s">
        <v>138</v>
      </c>
      <c r="I36" s="5" t="s">
        <v>150</v>
      </c>
      <c r="J36" s="5" t="s">
        <v>162</v>
      </c>
      <c r="K36" s="5" t="s">
        <v>171</v>
      </c>
      <c r="L36" s="5" t="s">
        <v>181</v>
      </c>
      <c r="M36" s="5" t="s">
        <v>192</v>
      </c>
      <c r="N36" s="5" t="s">
        <v>202</v>
      </c>
      <c r="O36" s="5" t="s">
        <v>214</v>
      </c>
      <c r="P36" s="5" t="s">
        <v>225</v>
      </c>
      <c r="Q36" s="5" t="s">
        <v>235</v>
      </c>
      <c r="R36" s="5" t="s">
        <v>245</v>
      </c>
      <c r="S36" s="5" t="s">
        <v>256</v>
      </c>
      <c r="T36" s="5" t="s">
        <v>267</v>
      </c>
      <c r="U36" s="5" t="s">
        <v>277</v>
      </c>
      <c r="V36" s="5" t="s">
        <v>288</v>
      </c>
      <c r="W36" s="5" t="s">
        <v>299</v>
      </c>
      <c r="X36" s="5" t="s">
        <v>310</v>
      </c>
      <c r="Y36" s="5" t="s">
        <v>320</v>
      </c>
      <c r="Z36" s="5" t="s">
        <v>332</v>
      </c>
      <c r="AA36" s="5" t="s">
        <v>343</v>
      </c>
      <c r="AB36" s="5" t="s">
        <v>352</v>
      </c>
      <c r="AC36" s="5" t="s">
        <v>363</v>
      </c>
      <c r="AD36" s="5" t="s">
        <v>372</v>
      </c>
      <c r="AE36" s="5" t="s">
        <v>383</v>
      </c>
      <c r="AF36" s="5" t="s">
        <v>394</v>
      </c>
      <c r="AG36" s="5" t="s">
        <v>403</v>
      </c>
      <c r="AH36" s="5" t="s">
        <v>412</v>
      </c>
      <c r="AI36" s="5" t="s">
        <v>423</v>
      </c>
      <c r="AJ36" s="5" t="s">
        <v>432</v>
      </c>
      <c r="AK36" s="5" t="s">
        <v>442</v>
      </c>
      <c r="AL36" s="5" t="s">
        <v>452</v>
      </c>
      <c r="AM36" s="5" t="s">
        <v>462</v>
      </c>
      <c r="AN36" s="5" t="s">
        <v>469</v>
      </c>
      <c r="AO36" s="5" t="s">
        <v>479</v>
      </c>
      <c r="AP36" s="5" t="s">
        <v>488</v>
      </c>
      <c r="AQ36" s="5" t="s">
        <v>498</v>
      </c>
      <c r="AR36" s="5" t="s">
        <v>509</v>
      </c>
      <c r="AS36" s="5" t="s">
        <v>519</v>
      </c>
      <c r="AT36" s="5" t="s">
        <v>529</v>
      </c>
      <c r="AU36" s="5" t="s">
        <v>540</v>
      </c>
      <c r="AV36" s="5" t="s">
        <v>551</v>
      </c>
      <c r="AW36" s="5" t="s">
        <v>561</v>
      </c>
      <c r="AX36" s="5" t="s">
        <v>570</v>
      </c>
      <c r="AY36" s="5" t="s">
        <v>581</v>
      </c>
      <c r="AZ36" s="5" t="s">
        <v>590</v>
      </c>
      <c r="BA36" s="5" t="s">
        <v>599</v>
      </c>
      <c r="BB36" s="5" t="s">
        <v>607</v>
      </c>
      <c r="BC36" s="5" t="s">
        <v>617</v>
      </c>
      <c r="BD36" s="5" t="s">
        <v>626</v>
      </c>
      <c r="BE36" s="5" t="s">
        <v>636</v>
      </c>
      <c r="BF36" s="5" t="s">
        <v>644</v>
      </c>
      <c r="BG36" s="5" t="s">
        <v>654</v>
      </c>
      <c r="BH36" s="5" t="s">
        <v>664</v>
      </c>
      <c r="BI36" s="5" t="s">
        <v>672</v>
      </c>
      <c r="BJ36" s="5" t="s">
        <v>683</v>
      </c>
      <c r="BK36" s="5" t="s">
        <v>693</v>
      </c>
      <c r="BL36" s="5" t="s">
        <v>704</v>
      </c>
      <c r="BM36" s="5" t="s">
        <v>713</v>
      </c>
      <c r="BN36" s="5" t="s">
        <v>722</v>
      </c>
      <c r="BO36" s="5" t="s">
        <v>734</v>
      </c>
      <c r="BP36" s="5" t="s">
        <v>741</v>
      </c>
      <c r="BQ36" s="5" t="s">
        <v>748</v>
      </c>
      <c r="BR36" s="5" t="s">
        <v>757</v>
      </c>
      <c r="BS36" s="5" t="s">
        <v>768</v>
      </c>
      <c r="BT36" s="5" t="s">
        <v>778</v>
      </c>
      <c r="BU36" s="5" t="s">
        <v>787</v>
      </c>
      <c r="BV36" s="5" t="s">
        <v>797</v>
      </c>
      <c r="BW36" s="5" t="s">
        <v>808</v>
      </c>
      <c r="BX36" s="5" t="s">
        <v>815</v>
      </c>
      <c r="BY36" s="5" t="s">
        <v>74</v>
      </c>
      <c r="BZ36" s="5" t="s">
        <v>828</v>
      </c>
      <c r="CA36" s="5" t="s">
        <v>839</v>
      </c>
      <c r="CB36" s="5" t="s">
        <v>849</v>
      </c>
      <c r="CC36" s="5" t="s">
        <v>858</v>
      </c>
      <c r="CD36" s="5" t="s">
        <v>867</v>
      </c>
      <c r="CE36" s="5" t="s">
        <v>876</v>
      </c>
      <c r="CF36" s="5" t="s">
        <v>884</v>
      </c>
      <c r="CG36" s="5" t="s">
        <v>893</v>
      </c>
      <c r="CH36" s="5" t="s">
        <v>904</v>
      </c>
      <c r="CI36" s="5" t="s">
        <v>916</v>
      </c>
      <c r="CJ36" s="5" t="s">
        <v>926</v>
      </c>
      <c r="CK36" s="5" t="s">
        <v>935</v>
      </c>
      <c r="CL36" s="5" t="s">
        <v>945</v>
      </c>
      <c r="CM36" s="5" t="s">
        <v>954</v>
      </c>
      <c r="CN36" s="5" t="s">
        <v>965</v>
      </c>
      <c r="CO36" s="5" t="s">
        <v>974</v>
      </c>
      <c r="CP36" s="5" t="s">
        <v>982</v>
      </c>
      <c r="CQ36" s="5" t="s">
        <v>991</v>
      </c>
      <c r="CR36" s="5" t="s">
        <v>1001</v>
      </c>
      <c r="CS36" s="5" t="s">
        <v>1012</v>
      </c>
      <c r="CT36" s="5" t="s">
        <v>1022</v>
      </c>
      <c r="CU36" s="5" t="s">
        <v>1030</v>
      </c>
      <c r="CV36" s="5" t="s">
        <v>1039</v>
      </c>
      <c r="CW36" s="5" t="s">
        <v>1047</v>
      </c>
      <c r="CX36" s="5" t="s">
        <v>1055</v>
      </c>
      <c r="CY36" s="5" t="s">
        <v>1065</v>
      </c>
      <c r="CZ36" s="5" t="s">
        <v>1076</v>
      </c>
      <c r="DA36" s="5" t="s">
        <v>1084</v>
      </c>
      <c r="DB36" s="5" t="s">
        <v>1093</v>
      </c>
      <c r="DC36" s="5" t="s">
        <v>1102</v>
      </c>
      <c r="DD36" s="5" t="s">
        <v>1113</v>
      </c>
      <c r="DE36" s="5" t="s">
        <v>1124</v>
      </c>
      <c r="DF36" s="5" t="s">
        <v>1134</v>
      </c>
      <c r="DG36" s="5" t="s">
        <v>1143</v>
      </c>
      <c r="DH36" s="5" t="s">
        <v>1153</v>
      </c>
      <c r="DI36" s="5" t="s">
        <v>1160</v>
      </c>
      <c r="DJ36" s="5" t="s">
        <v>1167</v>
      </c>
      <c r="DK36" s="5" t="s">
        <v>1174</v>
      </c>
      <c r="DL36" s="5" t="s">
        <v>1182</v>
      </c>
      <c r="DM36" s="5" t="s">
        <v>1192</v>
      </c>
      <c r="DN36" s="5" t="s">
        <v>1204</v>
      </c>
      <c r="DO36" s="5" t="s">
        <v>1213</v>
      </c>
      <c r="DP36" s="5" t="s">
        <v>1224</v>
      </c>
      <c r="DQ36" s="5" t="s">
        <v>1234</v>
      </c>
      <c r="DR36" s="5" t="s">
        <v>1244</v>
      </c>
      <c r="DS36" s="5" t="s">
        <v>1251</v>
      </c>
      <c r="DT36" s="5" t="s">
        <v>1261</v>
      </c>
      <c r="DU36" s="5" t="s">
        <v>1270</v>
      </c>
      <c r="DV36" s="5" t="s">
        <v>1279</v>
      </c>
      <c r="DW36" s="5" t="s">
        <v>1289</v>
      </c>
    </row>
    <row r="37" hidden="1">
      <c r="A37" s="4" t="s">
        <v>10</v>
      </c>
      <c r="B37" s="4" t="s">
        <v>44</v>
      </c>
      <c r="C37" s="4">
        <v>8.0</v>
      </c>
      <c r="D37" s="4">
        <v>3.0</v>
      </c>
      <c r="E37" s="4">
        <v>6.0</v>
      </c>
      <c r="F37" s="4">
        <v>2.0</v>
      </c>
      <c r="G37" s="4">
        <v>2.0</v>
      </c>
      <c r="H37" s="4">
        <v>2.0</v>
      </c>
      <c r="I37" s="4">
        <v>2.0</v>
      </c>
      <c r="J37" s="4">
        <v>2.0</v>
      </c>
      <c r="K37" s="4">
        <v>6.0</v>
      </c>
      <c r="L37" s="4">
        <v>2.0</v>
      </c>
      <c r="M37" s="4">
        <v>7.0</v>
      </c>
      <c r="N37" s="4">
        <v>2.0</v>
      </c>
      <c r="O37" s="4">
        <v>1.0</v>
      </c>
      <c r="P37" s="4">
        <v>2.0</v>
      </c>
      <c r="Q37" s="4">
        <v>1.0</v>
      </c>
      <c r="R37" s="4">
        <v>2.0</v>
      </c>
      <c r="S37" s="4">
        <v>2.0</v>
      </c>
      <c r="T37" s="4">
        <v>1.0</v>
      </c>
      <c r="U37" s="4">
        <v>2.0</v>
      </c>
      <c r="V37" s="4">
        <v>3.0</v>
      </c>
      <c r="W37" s="4">
        <v>1.0</v>
      </c>
      <c r="X37" s="4">
        <v>7.0</v>
      </c>
      <c r="Y37" s="4">
        <v>2.0</v>
      </c>
      <c r="Z37" s="4">
        <v>1.0</v>
      </c>
      <c r="AA37" s="4">
        <v>2.0</v>
      </c>
      <c r="AB37" s="4">
        <v>2.0</v>
      </c>
      <c r="AC37" s="4">
        <v>5.0</v>
      </c>
      <c r="AD37" s="4">
        <v>6.0</v>
      </c>
      <c r="AE37" s="4">
        <v>7.0</v>
      </c>
      <c r="AF37" s="4">
        <v>7.0</v>
      </c>
      <c r="AG37" s="4">
        <v>2.0</v>
      </c>
      <c r="AH37" s="4">
        <v>1.0</v>
      </c>
      <c r="AI37" s="4">
        <v>7.0</v>
      </c>
      <c r="AJ37" s="4">
        <v>2.0</v>
      </c>
      <c r="AK37" s="4">
        <v>7.0</v>
      </c>
      <c r="AL37" s="4">
        <v>6.0</v>
      </c>
      <c r="AM37" s="4">
        <v>5.0</v>
      </c>
      <c r="AN37" s="4">
        <v>2.0</v>
      </c>
      <c r="AO37" s="4">
        <v>2.0</v>
      </c>
      <c r="AP37" s="4">
        <v>2.0</v>
      </c>
      <c r="AQ37" s="4">
        <v>2.0</v>
      </c>
      <c r="AR37" s="4">
        <v>3.0</v>
      </c>
      <c r="AS37" s="4">
        <v>1.0</v>
      </c>
      <c r="AT37" s="4">
        <v>2.0</v>
      </c>
      <c r="AU37" s="4">
        <v>7.0</v>
      </c>
      <c r="AV37" s="4">
        <v>6.0</v>
      </c>
      <c r="AW37" s="4">
        <v>5.0</v>
      </c>
      <c r="AX37" s="4">
        <v>7.0</v>
      </c>
      <c r="AY37" s="4">
        <v>7.0</v>
      </c>
      <c r="AZ37" s="4">
        <v>2.0</v>
      </c>
      <c r="BA37" s="4">
        <v>4.0</v>
      </c>
      <c r="BB37" s="4">
        <v>5.0</v>
      </c>
      <c r="BC37" s="4">
        <v>3.0</v>
      </c>
      <c r="BD37" s="4">
        <v>3.0</v>
      </c>
      <c r="BE37" s="4">
        <v>7.0</v>
      </c>
      <c r="BF37" s="4">
        <v>5.0</v>
      </c>
      <c r="BG37" s="4">
        <v>2.0</v>
      </c>
      <c r="BH37" s="4">
        <v>2.0</v>
      </c>
      <c r="BI37" s="4">
        <v>6.0</v>
      </c>
      <c r="BJ37" s="4">
        <v>1.0</v>
      </c>
      <c r="BK37" s="4">
        <v>6.0</v>
      </c>
      <c r="BL37" s="4">
        <v>2.0</v>
      </c>
      <c r="BM37" s="4">
        <v>7.0</v>
      </c>
      <c r="BN37" s="4">
        <v>6.0</v>
      </c>
      <c r="BO37" s="4">
        <v>5.0</v>
      </c>
      <c r="BP37" s="4">
        <v>6.0</v>
      </c>
      <c r="BQ37" s="4">
        <v>5.0</v>
      </c>
      <c r="BR37" s="4">
        <v>7.0</v>
      </c>
      <c r="BS37" s="4">
        <v>3.0</v>
      </c>
      <c r="BT37" s="4">
        <v>4.0</v>
      </c>
      <c r="BU37" s="4">
        <v>1.0</v>
      </c>
      <c r="BV37" s="4">
        <v>3.0</v>
      </c>
      <c r="BW37" s="4">
        <v>7.0</v>
      </c>
      <c r="BX37" s="4">
        <v>3.0</v>
      </c>
      <c r="BY37" s="4">
        <v>8.0</v>
      </c>
      <c r="BZ37" s="4">
        <v>2.0</v>
      </c>
      <c r="CA37" s="4">
        <v>3.0</v>
      </c>
      <c r="CB37" s="4">
        <v>7.0</v>
      </c>
      <c r="CC37" s="4">
        <v>3.0</v>
      </c>
      <c r="CD37" s="4">
        <v>8.0</v>
      </c>
      <c r="CE37" s="4">
        <v>2.0</v>
      </c>
      <c r="CF37" s="4">
        <v>3.0</v>
      </c>
      <c r="CG37" s="4">
        <v>2.0</v>
      </c>
      <c r="CH37" s="4">
        <v>5.0</v>
      </c>
      <c r="CI37" s="4">
        <v>5.0</v>
      </c>
      <c r="CJ37" s="4">
        <v>5.0</v>
      </c>
      <c r="CK37" s="4">
        <v>5.0</v>
      </c>
      <c r="CL37" s="4">
        <v>2.0</v>
      </c>
      <c r="CM37" s="4">
        <v>6.0</v>
      </c>
      <c r="CN37" s="4">
        <v>2.0</v>
      </c>
      <c r="CO37" s="4">
        <v>4.0</v>
      </c>
      <c r="CP37" s="4">
        <v>2.0</v>
      </c>
      <c r="CQ37" s="4">
        <v>3.0</v>
      </c>
      <c r="CR37" s="4">
        <v>2.0</v>
      </c>
      <c r="CS37" s="4">
        <v>7.0</v>
      </c>
      <c r="CT37" s="4">
        <v>6.0</v>
      </c>
      <c r="CU37" s="4">
        <v>2.0</v>
      </c>
      <c r="CV37" s="4">
        <v>2.0</v>
      </c>
      <c r="CW37" s="4">
        <v>3.0</v>
      </c>
      <c r="CX37" s="4">
        <v>4.0</v>
      </c>
      <c r="CY37" s="4">
        <v>4.0</v>
      </c>
      <c r="CZ37" s="4">
        <v>2.0</v>
      </c>
      <c r="DA37" s="4">
        <v>3.0</v>
      </c>
      <c r="DB37" s="4">
        <v>2.0</v>
      </c>
      <c r="DC37" s="4">
        <v>2.0</v>
      </c>
      <c r="DD37" s="4">
        <v>5.0</v>
      </c>
      <c r="DE37" s="4">
        <v>1.0</v>
      </c>
      <c r="DF37" s="4">
        <v>2.0</v>
      </c>
      <c r="DG37" s="4">
        <v>1.0</v>
      </c>
      <c r="DH37" s="4">
        <v>2.0</v>
      </c>
      <c r="DI37" s="4">
        <v>2.0</v>
      </c>
      <c r="DJ37" s="4">
        <v>2.0</v>
      </c>
      <c r="DK37" s="4">
        <v>4.0</v>
      </c>
      <c r="DL37" s="4">
        <v>7.0</v>
      </c>
      <c r="DM37" s="4">
        <v>2.0</v>
      </c>
      <c r="DN37" s="4">
        <v>3.0</v>
      </c>
      <c r="DO37" s="4">
        <v>5.0</v>
      </c>
      <c r="DP37" s="4">
        <v>2.0</v>
      </c>
      <c r="DQ37" s="4">
        <v>5.0</v>
      </c>
      <c r="DR37" s="4">
        <v>3.0</v>
      </c>
      <c r="DS37" s="4">
        <v>6.0</v>
      </c>
      <c r="DT37" s="4">
        <v>5.0</v>
      </c>
      <c r="DU37" s="4">
        <v>2.0</v>
      </c>
      <c r="DV37" s="4">
        <v>6.0</v>
      </c>
      <c r="DW37" s="4">
        <v>3.0</v>
      </c>
    </row>
    <row r="38" hidden="1">
      <c r="A38" s="4" t="s">
        <v>3</v>
      </c>
      <c r="B38" s="4" t="s">
        <v>45</v>
      </c>
      <c r="C38" s="4">
        <v>5.0</v>
      </c>
      <c r="D38" s="4">
        <v>4.0</v>
      </c>
      <c r="E38" s="4">
        <v>6.0</v>
      </c>
      <c r="F38" s="4">
        <v>6.0</v>
      </c>
      <c r="G38" s="4">
        <v>6.0</v>
      </c>
      <c r="H38" s="4">
        <v>1.0</v>
      </c>
      <c r="I38" s="4">
        <v>4.0</v>
      </c>
      <c r="J38" s="4">
        <v>5.0</v>
      </c>
      <c r="K38" s="4">
        <v>5.0</v>
      </c>
      <c r="L38" s="4">
        <v>4.0</v>
      </c>
      <c r="M38" s="4">
        <v>3.0</v>
      </c>
      <c r="N38" s="4">
        <v>5.0</v>
      </c>
      <c r="O38" s="4">
        <v>5.0</v>
      </c>
      <c r="P38" s="4">
        <v>5.0</v>
      </c>
      <c r="Q38" s="4">
        <v>5.0</v>
      </c>
      <c r="R38" s="4">
        <v>4.0</v>
      </c>
      <c r="S38" s="4">
        <v>1.0</v>
      </c>
      <c r="T38" s="4">
        <v>6.0</v>
      </c>
      <c r="U38" s="4">
        <v>5.0</v>
      </c>
      <c r="V38" s="4">
        <v>5.0</v>
      </c>
      <c r="W38" s="4">
        <v>6.0</v>
      </c>
      <c r="X38" s="4">
        <v>6.0</v>
      </c>
      <c r="Y38" s="4">
        <v>6.0</v>
      </c>
      <c r="Z38" s="4">
        <v>4.0</v>
      </c>
      <c r="AA38" s="4">
        <v>4.0</v>
      </c>
      <c r="AB38" s="4">
        <v>6.0</v>
      </c>
      <c r="AC38" s="4">
        <v>5.0</v>
      </c>
      <c r="AD38" s="4">
        <v>6.0</v>
      </c>
      <c r="AE38" s="4">
        <v>5.0</v>
      </c>
      <c r="AF38" s="4">
        <v>5.0</v>
      </c>
      <c r="AG38" s="4">
        <v>5.0</v>
      </c>
      <c r="AH38" s="4">
        <v>4.0</v>
      </c>
      <c r="AI38" s="4">
        <v>5.0</v>
      </c>
      <c r="AJ38" s="4">
        <v>3.0</v>
      </c>
      <c r="AK38" s="4">
        <v>6.0</v>
      </c>
      <c r="AL38" s="4">
        <v>4.0</v>
      </c>
      <c r="AM38" s="4">
        <v>6.0</v>
      </c>
      <c r="AN38" s="4">
        <v>6.0</v>
      </c>
      <c r="AO38" s="4">
        <v>5.0</v>
      </c>
      <c r="AP38" s="4">
        <v>6.0</v>
      </c>
      <c r="AQ38" s="4">
        <v>6.0</v>
      </c>
      <c r="AR38" s="4">
        <v>3.0</v>
      </c>
      <c r="AS38" s="4">
        <v>6.0</v>
      </c>
      <c r="AT38" s="4">
        <v>3.0</v>
      </c>
      <c r="AU38" s="4">
        <v>5.0</v>
      </c>
      <c r="AV38" s="4">
        <v>6.0</v>
      </c>
      <c r="AW38" s="4">
        <v>4.0</v>
      </c>
      <c r="AX38" s="4">
        <v>6.0</v>
      </c>
      <c r="AY38" s="4">
        <v>5.0</v>
      </c>
      <c r="AZ38" s="4">
        <v>3.0</v>
      </c>
      <c r="BA38" s="4">
        <v>1.0</v>
      </c>
      <c r="BB38" s="4">
        <v>6.0</v>
      </c>
      <c r="BC38" s="4">
        <v>5.0</v>
      </c>
      <c r="BD38" s="4">
        <v>3.0</v>
      </c>
      <c r="BE38" s="4">
        <v>6.0</v>
      </c>
      <c r="BF38" s="4">
        <v>3.0</v>
      </c>
      <c r="BG38" s="4">
        <v>6.0</v>
      </c>
      <c r="BH38" s="4">
        <v>5.0</v>
      </c>
      <c r="BI38" s="4">
        <v>5.0</v>
      </c>
      <c r="BJ38" s="4">
        <v>6.0</v>
      </c>
      <c r="BK38" s="4">
        <v>6.0</v>
      </c>
      <c r="BL38" s="4">
        <v>4.0</v>
      </c>
      <c r="BM38" s="4">
        <v>6.0</v>
      </c>
      <c r="BN38" s="4">
        <v>5.0</v>
      </c>
      <c r="BO38" s="4">
        <v>2.0</v>
      </c>
      <c r="BP38" s="4">
        <v>6.0</v>
      </c>
      <c r="BQ38" s="4">
        <v>4.0</v>
      </c>
      <c r="BR38" s="4">
        <v>5.0</v>
      </c>
      <c r="BS38" s="4">
        <v>6.0</v>
      </c>
      <c r="BT38" s="4">
        <v>6.0</v>
      </c>
      <c r="BU38" s="4">
        <v>3.0</v>
      </c>
      <c r="BV38" s="4">
        <v>5.0</v>
      </c>
      <c r="BW38" s="4">
        <v>5.0</v>
      </c>
      <c r="BX38" s="4">
        <v>6.0</v>
      </c>
      <c r="BY38" s="4">
        <v>3.0</v>
      </c>
      <c r="BZ38" s="4">
        <v>5.0</v>
      </c>
      <c r="CA38" s="4">
        <v>3.0</v>
      </c>
      <c r="CB38" s="4">
        <v>3.0</v>
      </c>
      <c r="CC38" s="4">
        <v>5.0</v>
      </c>
      <c r="CD38" s="4">
        <v>6.0</v>
      </c>
      <c r="CE38" s="4">
        <v>4.0</v>
      </c>
      <c r="CF38" s="4">
        <v>4.0</v>
      </c>
      <c r="CG38" s="4">
        <v>3.0</v>
      </c>
      <c r="CH38" s="4">
        <v>1.0</v>
      </c>
      <c r="CI38" s="4">
        <v>5.0</v>
      </c>
      <c r="CJ38" s="4">
        <v>6.0</v>
      </c>
      <c r="CK38" s="4">
        <v>6.0</v>
      </c>
      <c r="CL38" s="4">
        <v>6.0</v>
      </c>
      <c r="CM38" s="4">
        <v>2.0</v>
      </c>
      <c r="CN38" s="4">
        <v>3.0</v>
      </c>
      <c r="CO38" s="4">
        <v>6.0</v>
      </c>
      <c r="CP38" s="4">
        <v>6.0</v>
      </c>
      <c r="CQ38" s="4">
        <v>3.0</v>
      </c>
      <c r="CR38" s="4">
        <v>4.0</v>
      </c>
      <c r="CS38" s="4">
        <v>6.0</v>
      </c>
      <c r="CT38" s="4">
        <v>5.0</v>
      </c>
      <c r="CU38" s="4">
        <v>6.0</v>
      </c>
      <c r="CV38" s="4">
        <v>5.0</v>
      </c>
      <c r="CW38" s="4">
        <v>6.0</v>
      </c>
      <c r="CX38" s="4">
        <v>4.0</v>
      </c>
      <c r="CY38" s="4">
        <v>2.0</v>
      </c>
      <c r="CZ38" s="4">
        <v>5.0</v>
      </c>
      <c r="DA38" s="4" t="s">
        <v>74</v>
      </c>
      <c r="DB38" s="4">
        <v>4.0</v>
      </c>
      <c r="DC38" s="4">
        <v>5.0</v>
      </c>
      <c r="DD38" s="4">
        <v>4.0</v>
      </c>
      <c r="DE38" s="4">
        <v>1.0</v>
      </c>
      <c r="DF38" s="4">
        <v>4.0</v>
      </c>
      <c r="DG38" s="4">
        <v>6.0</v>
      </c>
      <c r="DH38" s="4">
        <v>6.0</v>
      </c>
      <c r="DI38" s="4">
        <v>3.0</v>
      </c>
      <c r="DJ38" s="4">
        <v>5.0</v>
      </c>
      <c r="DK38" s="4">
        <v>6.0</v>
      </c>
      <c r="DL38" s="4">
        <v>6.0</v>
      </c>
      <c r="DM38" s="4">
        <v>3.0</v>
      </c>
      <c r="DN38" s="4">
        <v>6.0</v>
      </c>
      <c r="DO38" s="4">
        <v>1.0</v>
      </c>
      <c r="DP38" s="4">
        <v>2.0</v>
      </c>
      <c r="DQ38" s="4">
        <v>3.0</v>
      </c>
      <c r="DR38" s="4">
        <v>2.0</v>
      </c>
      <c r="DS38" s="4">
        <v>4.0</v>
      </c>
      <c r="DT38" s="4">
        <v>2.0</v>
      </c>
      <c r="DU38" s="4">
        <v>2.0</v>
      </c>
      <c r="DV38" s="4">
        <v>4.0</v>
      </c>
      <c r="DW38" s="4">
        <v>5.0</v>
      </c>
    </row>
    <row r="39" hidden="1">
      <c r="A39" s="4" t="s">
        <v>10</v>
      </c>
      <c r="B39" s="4" t="s">
        <v>46</v>
      </c>
      <c r="C39" s="4">
        <v>5.0</v>
      </c>
      <c r="D39" s="4">
        <v>4.0</v>
      </c>
      <c r="E39" s="4">
        <v>5.0</v>
      </c>
      <c r="F39" s="4">
        <v>5.0</v>
      </c>
      <c r="G39" s="4">
        <v>2.0</v>
      </c>
      <c r="H39" s="4">
        <v>5.0</v>
      </c>
      <c r="I39" s="4">
        <v>5.0</v>
      </c>
      <c r="J39" s="4">
        <v>1.0</v>
      </c>
      <c r="K39" s="4">
        <v>5.0</v>
      </c>
      <c r="L39" s="4">
        <v>4.0</v>
      </c>
      <c r="M39" s="4">
        <v>1.0</v>
      </c>
      <c r="N39" s="4">
        <v>5.0</v>
      </c>
      <c r="O39" s="4">
        <v>3.0</v>
      </c>
      <c r="P39" s="4">
        <v>3.0</v>
      </c>
      <c r="Q39" s="4">
        <v>2.0</v>
      </c>
      <c r="R39" s="4">
        <v>1.0</v>
      </c>
      <c r="S39" s="4">
        <v>5.0</v>
      </c>
      <c r="T39" s="4">
        <v>3.0</v>
      </c>
      <c r="U39" s="4">
        <v>1.0</v>
      </c>
      <c r="V39" s="4">
        <v>2.0</v>
      </c>
      <c r="W39" s="4">
        <v>1.0</v>
      </c>
      <c r="X39" s="4">
        <v>5.0</v>
      </c>
      <c r="Y39" s="4">
        <v>5.0</v>
      </c>
      <c r="Z39" s="4">
        <v>4.0</v>
      </c>
      <c r="AA39" s="4">
        <v>3.0</v>
      </c>
      <c r="AB39" s="4">
        <v>3.0</v>
      </c>
      <c r="AC39" s="4">
        <v>1.0</v>
      </c>
      <c r="AD39" s="4">
        <v>3.0</v>
      </c>
      <c r="AE39" s="4">
        <v>1.0</v>
      </c>
      <c r="AF39" s="4">
        <v>5.0</v>
      </c>
      <c r="AG39" s="4">
        <v>3.0</v>
      </c>
      <c r="AH39" s="4">
        <v>4.0</v>
      </c>
      <c r="AI39" s="4">
        <v>5.0</v>
      </c>
      <c r="AJ39" s="4">
        <v>2.0</v>
      </c>
      <c r="AK39" s="4">
        <v>1.0</v>
      </c>
      <c r="AL39" s="4">
        <v>1.0</v>
      </c>
      <c r="AM39" s="4">
        <v>2.0</v>
      </c>
      <c r="AN39" s="4">
        <v>3.0</v>
      </c>
      <c r="AO39" s="4">
        <v>3.0</v>
      </c>
      <c r="AP39" s="4">
        <v>3.0</v>
      </c>
      <c r="AQ39" s="4">
        <v>3.0</v>
      </c>
      <c r="AR39" s="4">
        <v>3.0</v>
      </c>
      <c r="AS39" s="4">
        <v>4.0</v>
      </c>
      <c r="AT39" s="4">
        <v>5.0</v>
      </c>
      <c r="AU39" s="4">
        <v>5.0</v>
      </c>
      <c r="AV39" s="4">
        <v>5.0</v>
      </c>
      <c r="AW39" s="4">
        <v>3.0</v>
      </c>
      <c r="AX39" s="4">
        <v>2.0</v>
      </c>
      <c r="AY39" s="4">
        <v>4.0</v>
      </c>
      <c r="AZ39" s="4">
        <v>4.0</v>
      </c>
      <c r="BA39" s="4">
        <v>1.0</v>
      </c>
      <c r="BB39" s="4">
        <v>5.0</v>
      </c>
      <c r="BC39" s="4">
        <v>3.0</v>
      </c>
      <c r="BD39" s="4">
        <v>2.0</v>
      </c>
      <c r="BE39" s="4">
        <v>4.0</v>
      </c>
      <c r="BF39" s="4">
        <v>2.0</v>
      </c>
      <c r="BG39" s="4">
        <v>5.0</v>
      </c>
      <c r="BH39" s="4">
        <v>2.0</v>
      </c>
      <c r="BI39" s="4">
        <v>5.0</v>
      </c>
      <c r="BJ39" s="4">
        <v>5.0</v>
      </c>
      <c r="BK39" s="4">
        <v>1.0</v>
      </c>
      <c r="BL39" s="4">
        <v>2.0</v>
      </c>
      <c r="BM39" s="4">
        <v>2.0</v>
      </c>
      <c r="BN39" s="4">
        <v>4.0</v>
      </c>
      <c r="BO39" s="4">
        <v>3.0</v>
      </c>
      <c r="BP39" s="4">
        <v>1.0</v>
      </c>
      <c r="BQ39" s="4">
        <v>3.0</v>
      </c>
      <c r="BR39" s="4">
        <v>2.0</v>
      </c>
      <c r="BS39" s="4">
        <v>2.0</v>
      </c>
      <c r="BT39" s="4">
        <v>1.0</v>
      </c>
      <c r="BU39" s="4">
        <v>5.0</v>
      </c>
      <c r="BV39" s="4">
        <v>4.0</v>
      </c>
      <c r="BW39" s="4">
        <v>3.0</v>
      </c>
      <c r="BX39" s="4">
        <v>1.0</v>
      </c>
      <c r="BY39" s="4">
        <v>3.0</v>
      </c>
      <c r="BZ39" s="4">
        <v>4.0</v>
      </c>
      <c r="CA39" s="4">
        <v>1.0</v>
      </c>
      <c r="CB39" s="4">
        <v>1.0</v>
      </c>
      <c r="CC39" s="4">
        <v>3.0</v>
      </c>
      <c r="CD39" s="4">
        <v>4.0</v>
      </c>
      <c r="CE39" s="4">
        <v>3.0</v>
      </c>
      <c r="CF39" s="4">
        <v>4.0</v>
      </c>
      <c r="CG39" s="4">
        <v>3.0</v>
      </c>
      <c r="CH39" s="4">
        <v>5.0</v>
      </c>
      <c r="CI39" s="4">
        <v>5.0</v>
      </c>
      <c r="CJ39" s="4">
        <v>2.0</v>
      </c>
      <c r="CK39" s="4">
        <v>4.0</v>
      </c>
      <c r="CL39" s="4">
        <v>1.0</v>
      </c>
      <c r="CM39" s="4">
        <v>5.0</v>
      </c>
      <c r="CN39" s="4">
        <v>5.0</v>
      </c>
      <c r="CO39" s="4">
        <v>3.0</v>
      </c>
      <c r="CP39" s="4">
        <v>1.0</v>
      </c>
      <c r="CQ39" s="4">
        <v>1.0</v>
      </c>
      <c r="CR39" s="4">
        <v>5.0</v>
      </c>
      <c r="CS39" s="4">
        <v>5.0</v>
      </c>
      <c r="CT39" s="4">
        <v>3.0</v>
      </c>
      <c r="CU39" s="4">
        <v>3.0</v>
      </c>
      <c r="CV39" s="4">
        <v>2.0</v>
      </c>
      <c r="CW39" s="4">
        <v>5.0</v>
      </c>
      <c r="CX39" s="4">
        <v>1.0</v>
      </c>
      <c r="CY39" s="4">
        <v>5.0</v>
      </c>
      <c r="CZ39" s="4">
        <v>4.0</v>
      </c>
      <c r="DA39" s="4">
        <v>1.0</v>
      </c>
      <c r="DB39" s="4">
        <v>5.0</v>
      </c>
      <c r="DC39" s="4">
        <v>3.0</v>
      </c>
      <c r="DD39" s="4">
        <v>3.0</v>
      </c>
      <c r="DE39" s="4">
        <v>5.0</v>
      </c>
      <c r="DF39" s="4">
        <v>3.0</v>
      </c>
      <c r="DG39" s="4">
        <v>5.0</v>
      </c>
      <c r="DH39" s="4">
        <v>1.0</v>
      </c>
      <c r="DI39" s="4">
        <v>3.0</v>
      </c>
      <c r="DJ39" s="4">
        <v>1.0</v>
      </c>
      <c r="DK39" s="4">
        <v>5.0</v>
      </c>
      <c r="DL39" s="4">
        <v>2.0</v>
      </c>
      <c r="DM39" s="4">
        <v>5.0</v>
      </c>
      <c r="DN39" s="4">
        <v>1.0</v>
      </c>
      <c r="DO39" s="4">
        <v>3.0</v>
      </c>
      <c r="DP39" s="4">
        <v>2.0</v>
      </c>
      <c r="DQ39" s="4">
        <v>3.0</v>
      </c>
      <c r="DR39" s="4">
        <v>5.0</v>
      </c>
      <c r="DS39" s="4">
        <v>3.0</v>
      </c>
      <c r="DT39" s="4">
        <v>5.0</v>
      </c>
      <c r="DU39" s="4">
        <v>5.0</v>
      </c>
      <c r="DV39" s="4">
        <v>1.0</v>
      </c>
      <c r="DW39" s="4">
        <v>2.0</v>
      </c>
    </row>
    <row r="40" hidden="1">
      <c r="A40" s="4" t="s">
        <v>10</v>
      </c>
      <c r="B40" s="4" t="s">
        <v>47</v>
      </c>
      <c r="C40" s="4">
        <v>5.0</v>
      </c>
      <c r="D40" s="4">
        <v>4.0</v>
      </c>
      <c r="E40" s="4">
        <v>5.0</v>
      </c>
      <c r="F40" s="4">
        <v>5.0</v>
      </c>
      <c r="G40" s="4">
        <v>5.0</v>
      </c>
      <c r="H40" s="4">
        <v>5.0</v>
      </c>
      <c r="I40" s="4">
        <v>5.0</v>
      </c>
      <c r="J40" s="4">
        <v>3.0</v>
      </c>
      <c r="K40" s="4">
        <v>5.0</v>
      </c>
      <c r="L40" s="4">
        <v>5.0</v>
      </c>
      <c r="M40" s="4">
        <v>5.0</v>
      </c>
      <c r="N40" s="4">
        <v>5.0</v>
      </c>
      <c r="O40" s="4">
        <v>4.0</v>
      </c>
      <c r="P40" s="4">
        <v>5.0</v>
      </c>
      <c r="Q40" s="4">
        <v>3.0</v>
      </c>
      <c r="R40" s="4">
        <v>5.0</v>
      </c>
      <c r="S40" s="4">
        <v>3.0</v>
      </c>
      <c r="T40" s="4">
        <v>5.0</v>
      </c>
      <c r="U40" s="4">
        <v>5.0</v>
      </c>
      <c r="V40" s="4">
        <v>5.0</v>
      </c>
      <c r="W40" s="4">
        <v>4.0</v>
      </c>
      <c r="X40" s="4">
        <v>5.0</v>
      </c>
      <c r="Y40" s="4">
        <v>5.0</v>
      </c>
      <c r="Z40" s="4">
        <v>5.0</v>
      </c>
      <c r="AA40" s="4">
        <v>5.0</v>
      </c>
      <c r="AB40" s="4">
        <v>3.0</v>
      </c>
      <c r="AC40" s="4">
        <v>5.0</v>
      </c>
      <c r="AD40" s="4">
        <v>4.0</v>
      </c>
      <c r="AE40" s="4">
        <v>5.0</v>
      </c>
      <c r="AF40" s="4">
        <v>5.0</v>
      </c>
      <c r="AG40" s="4">
        <v>4.0</v>
      </c>
      <c r="AH40" s="4">
        <v>5.0</v>
      </c>
      <c r="AI40" s="4">
        <v>5.0</v>
      </c>
      <c r="AJ40" s="4">
        <v>5.0</v>
      </c>
      <c r="AK40" s="4">
        <v>5.0</v>
      </c>
      <c r="AL40" s="4">
        <v>5.0</v>
      </c>
      <c r="AM40" s="4">
        <v>5.0</v>
      </c>
      <c r="AN40" s="4">
        <v>5.0</v>
      </c>
      <c r="AO40" s="4">
        <v>5.0</v>
      </c>
      <c r="AP40" s="4">
        <v>4.0</v>
      </c>
      <c r="AQ40" s="4">
        <v>5.0</v>
      </c>
      <c r="AR40" s="4">
        <v>5.0</v>
      </c>
      <c r="AS40" s="4">
        <v>5.0</v>
      </c>
      <c r="AT40" s="4">
        <v>5.0</v>
      </c>
      <c r="AU40" s="4">
        <v>5.0</v>
      </c>
      <c r="AV40" s="4">
        <v>5.0</v>
      </c>
      <c r="AW40" s="4">
        <v>5.0</v>
      </c>
      <c r="AX40" s="4">
        <v>4.0</v>
      </c>
      <c r="AY40" s="4">
        <v>5.0</v>
      </c>
      <c r="AZ40" s="4">
        <v>5.0</v>
      </c>
      <c r="BA40" s="4">
        <v>3.0</v>
      </c>
      <c r="BB40" s="4">
        <v>5.0</v>
      </c>
      <c r="BC40" s="4">
        <v>5.0</v>
      </c>
      <c r="BD40" s="4">
        <v>5.0</v>
      </c>
      <c r="BE40" s="4">
        <v>5.0</v>
      </c>
      <c r="BF40" s="4">
        <v>5.0</v>
      </c>
      <c r="BG40" s="4">
        <v>5.0</v>
      </c>
      <c r="BH40" s="4">
        <v>5.0</v>
      </c>
      <c r="BI40" s="4">
        <v>5.0</v>
      </c>
      <c r="BJ40" s="4">
        <v>5.0</v>
      </c>
      <c r="BK40" s="4">
        <v>5.0</v>
      </c>
      <c r="BL40" s="4">
        <v>4.0</v>
      </c>
      <c r="BM40" s="4">
        <v>5.0</v>
      </c>
      <c r="BN40" s="4">
        <v>4.0</v>
      </c>
      <c r="BO40" s="4">
        <v>5.0</v>
      </c>
      <c r="BP40" s="4">
        <v>5.0</v>
      </c>
      <c r="BQ40" s="4">
        <v>5.0</v>
      </c>
      <c r="BR40" s="4">
        <v>4.0</v>
      </c>
      <c r="BS40" s="4">
        <v>5.0</v>
      </c>
      <c r="BT40" s="4">
        <v>5.0</v>
      </c>
      <c r="BU40" s="4">
        <v>5.0</v>
      </c>
      <c r="BV40" s="4">
        <v>5.0</v>
      </c>
      <c r="BW40" s="4">
        <v>5.0</v>
      </c>
      <c r="BX40" s="4">
        <v>5.0</v>
      </c>
      <c r="BY40" s="4">
        <v>3.0</v>
      </c>
      <c r="BZ40" s="4">
        <v>5.0</v>
      </c>
      <c r="CA40" s="4">
        <v>5.0</v>
      </c>
      <c r="CB40" s="4">
        <v>4.0</v>
      </c>
      <c r="CC40" s="4">
        <v>4.0</v>
      </c>
      <c r="CD40" s="4">
        <v>5.0</v>
      </c>
      <c r="CE40" s="4">
        <v>5.0</v>
      </c>
      <c r="CF40" s="4">
        <v>5.0</v>
      </c>
      <c r="CG40" s="4">
        <v>5.0</v>
      </c>
      <c r="CH40" s="4">
        <v>5.0</v>
      </c>
      <c r="CI40" s="4">
        <v>5.0</v>
      </c>
      <c r="CJ40" s="4">
        <v>5.0</v>
      </c>
      <c r="CK40" s="4">
        <v>5.0</v>
      </c>
      <c r="CL40" s="4">
        <v>5.0</v>
      </c>
      <c r="CM40" s="4">
        <v>5.0</v>
      </c>
      <c r="CN40" s="4">
        <v>5.0</v>
      </c>
      <c r="CO40" s="4">
        <v>5.0</v>
      </c>
      <c r="CP40" s="4">
        <v>4.0</v>
      </c>
      <c r="CQ40" s="4">
        <v>5.0</v>
      </c>
      <c r="CR40" s="4">
        <v>5.0</v>
      </c>
      <c r="CS40" s="4">
        <v>5.0</v>
      </c>
      <c r="CT40" s="4">
        <v>5.0</v>
      </c>
      <c r="CU40" s="4">
        <v>5.0</v>
      </c>
      <c r="CV40" s="4">
        <v>5.0</v>
      </c>
      <c r="CW40" s="4">
        <v>5.0</v>
      </c>
      <c r="CX40" s="4">
        <v>5.0</v>
      </c>
      <c r="CY40" s="4">
        <v>5.0</v>
      </c>
      <c r="CZ40" s="4">
        <v>5.0</v>
      </c>
      <c r="DA40" s="4">
        <v>5.0</v>
      </c>
      <c r="DB40" s="4">
        <v>5.0</v>
      </c>
      <c r="DC40" s="4">
        <v>5.0</v>
      </c>
      <c r="DD40" s="4">
        <v>5.0</v>
      </c>
      <c r="DE40" s="4">
        <v>5.0</v>
      </c>
      <c r="DF40" s="4">
        <v>5.0</v>
      </c>
      <c r="DG40" s="4">
        <v>5.0</v>
      </c>
      <c r="DH40" s="4">
        <v>5.0</v>
      </c>
      <c r="DI40" s="4">
        <v>5.0</v>
      </c>
      <c r="DJ40" s="4">
        <v>3.0</v>
      </c>
      <c r="DK40" s="4">
        <v>5.0</v>
      </c>
      <c r="DL40" s="4">
        <v>5.0</v>
      </c>
      <c r="DM40" s="4">
        <v>4.0</v>
      </c>
      <c r="DN40" s="4">
        <v>4.0</v>
      </c>
      <c r="DO40" s="4">
        <v>5.0</v>
      </c>
      <c r="DP40" s="4">
        <v>4.0</v>
      </c>
      <c r="DQ40" s="4">
        <v>5.0</v>
      </c>
      <c r="DR40" s="4">
        <v>5.0</v>
      </c>
      <c r="DS40" s="4">
        <v>5.0</v>
      </c>
      <c r="DT40" s="4">
        <v>5.0</v>
      </c>
      <c r="DU40" s="4">
        <v>3.0</v>
      </c>
      <c r="DV40" s="4">
        <v>5.0</v>
      </c>
      <c r="DW40" s="4">
        <v>3.0</v>
      </c>
    </row>
    <row r="41" hidden="1">
      <c r="A41" s="4" t="s">
        <v>30</v>
      </c>
      <c r="B41" s="4" t="s">
        <v>48</v>
      </c>
      <c r="C41" s="4">
        <v>1.0</v>
      </c>
      <c r="D41" s="4">
        <v>1.0</v>
      </c>
      <c r="E41" s="4">
        <v>7.0</v>
      </c>
      <c r="F41" s="4">
        <v>2.0</v>
      </c>
      <c r="G41" s="4">
        <v>1.0</v>
      </c>
      <c r="H41" s="4">
        <v>4.0</v>
      </c>
      <c r="I41" s="4">
        <v>8.0</v>
      </c>
      <c r="J41" s="4">
        <v>3.0</v>
      </c>
      <c r="K41" s="4">
        <v>8.0</v>
      </c>
      <c r="L41" s="4">
        <v>3.0</v>
      </c>
      <c r="M41" s="4">
        <v>8.0</v>
      </c>
      <c r="N41" s="4">
        <v>1.0</v>
      </c>
      <c r="O41" s="4">
        <v>9.0</v>
      </c>
      <c r="P41" s="4">
        <v>10.0</v>
      </c>
      <c r="Q41" s="4">
        <v>1.0</v>
      </c>
      <c r="R41" s="4" t="s">
        <v>74</v>
      </c>
      <c r="S41" s="4">
        <v>9.0</v>
      </c>
      <c r="T41" s="4">
        <v>7.0</v>
      </c>
      <c r="U41" s="4">
        <v>9.0</v>
      </c>
      <c r="V41" s="4">
        <v>7.0</v>
      </c>
      <c r="W41" s="4">
        <v>2.0</v>
      </c>
      <c r="X41" s="4">
        <v>7.0</v>
      </c>
      <c r="Y41" s="4">
        <v>5.0</v>
      </c>
      <c r="Z41" s="4">
        <v>5.0</v>
      </c>
      <c r="AA41" s="4">
        <v>2.0</v>
      </c>
      <c r="AB41" s="4">
        <v>5.0</v>
      </c>
      <c r="AC41" s="4">
        <v>9.0</v>
      </c>
      <c r="AD41" s="4">
        <v>9.0</v>
      </c>
      <c r="AE41" s="4">
        <v>3.0</v>
      </c>
      <c r="AF41" s="4">
        <v>10.0</v>
      </c>
      <c r="AG41" s="4">
        <v>8.0</v>
      </c>
      <c r="AH41" s="4">
        <v>3.0</v>
      </c>
      <c r="AI41" s="4">
        <v>8.0</v>
      </c>
      <c r="AJ41" s="4">
        <v>3.0</v>
      </c>
      <c r="AK41" s="4">
        <v>3.0</v>
      </c>
      <c r="AL41" s="4">
        <v>3.0</v>
      </c>
      <c r="AM41" s="4">
        <v>7.0</v>
      </c>
      <c r="AN41" s="4">
        <v>2.0</v>
      </c>
      <c r="AO41" s="4">
        <v>8.0</v>
      </c>
      <c r="AP41" s="4">
        <v>5.0</v>
      </c>
      <c r="AQ41" s="4">
        <v>8.0</v>
      </c>
      <c r="AR41" s="4">
        <v>4.0</v>
      </c>
      <c r="AS41" s="4">
        <v>7.0</v>
      </c>
      <c r="AT41" s="4">
        <v>8.0</v>
      </c>
      <c r="AU41" s="4">
        <v>10.0</v>
      </c>
      <c r="AV41" s="4">
        <v>3.0</v>
      </c>
      <c r="AW41" s="4">
        <v>4.0</v>
      </c>
      <c r="AX41" s="4">
        <v>9.0</v>
      </c>
      <c r="AY41" s="4">
        <v>3.0</v>
      </c>
      <c r="AZ41" s="4">
        <v>9.0</v>
      </c>
      <c r="BA41" s="4">
        <v>8.0</v>
      </c>
      <c r="BB41" s="4">
        <v>8.0</v>
      </c>
      <c r="BC41" s="4">
        <v>5.0</v>
      </c>
      <c r="BD41" s="4">
        <v>1.0</v>
      </c>
      <c r="BE41" s="4">
        <v>10.0</v>
      </c>
      <c r="BF41" s="4">
        <v>8.0</v>
      </c>
      <c r="BG41" s="4">
        <v>1.0</v>
      </c>
      <c r="BH41" s="4">
        <v>10.0</v>
      </c>
      <c r="BI41" s="4">
        <v>1.0</v>
      </c>
      <c r="BJ41" s="4">
        <v>10.0</v>
      </c>
      <c r="BK41" s="4">
        <v>5.0</v>
      </c>
      <c r="BL41" s="4">
        <v>5.0</v>
      </c>
      <c r="BM41" s="4">
        <v>1.0</v>
      </c>
      <c r="BN41" s="4">
        <v>8.0</v>
      </c>
      <c r="BO41" s="4">
        <v>1.0</v>
      </c>
      <c r="BP41" s="4">
        <v>3.0</v>
      </c>
      <c r="BQ41" s="4">
        <v>3.0</v>
      </c>
      <c r="BR41" s="4">
        <v>2.0</v>
      </c>
      <c r="BS41" s="4">
        <v>8.0</v>
      </c>
      <c r="BT41" s="4">
        <v>3.0</v>
      </c>
      <c r="BU41" s="4">
        <v>2.0</v>
      </c>
      <c r="BV41" s="4">
        <v>2.0</v>
      </c>
      <c r="BW41" s="4">
        <v>2.0</v>
      </c>
      <c r="BX41" s="4">
        <v>2.0</v>
      </c>
      <c r="BY41" s="4">
        <v>10.0</v>
      </c>
      <c r="BZ41" s="4">
        <v>9.0</v>
      </c>
      <c r="CA41" s="4">
        <v>4.0</v>
      </c>
      <c r="CB41" s="4">
        <v>5.0</v>
      </c>
      <c r="CC41" s="4">
        <v>8.0</v>
      </c>
      <c r="CD41" s="4">
        <v>3.0</v>
      </c>
      <c r="CE41" s="4">
        <v>1.0</v>
      </c>
      <c r="CF41" s="4">
        <v>2.0</v>
      </c>
      <c r="CG41" s="4">
        <v>7.0</v>
      </c>
      <c r="CH41" s="4">
        <v>1.0</v>
      </c>
      <c r="CI41" s="4">
        <v>9.0</v>
      </c>
      <c r="CJ41" s="4">
        <v>7.0</v>
      </c>
      <c r="CK41" s="4">
        <v>1.0</v>
      </c>
      <c r="CL41" s="4">
        <v>4.0</v>
      </c>
      <c r="CM41" s="4">
        <v>1.0</v>
      </c>
      <c r="CN41" s="4">
        <v>1.0</v>
      </c>
      <c r="CO41" s="4">
        <v>8.0</v>
      </c>
      <c r="CP41" s="4">
        <v>2.0</v>
      </c>
      <c r="CQ41" s="4">
        <v>1.0</v>
      </c>
      <c r="CR41" s="4">
        <v>6.0</v>
      </c>
      <c r="CS41" s="4">
        <v>6.0</v>
      </c>
      <c r="CT41" s="4">
        <v>10.0</v>
      </c>
      <c r="CU41" s="4">
        <v>8.0</v>
      </c>
      <c r="CV41" s="4">
        <v>1.0</v>
      </c>
      <c r="CW41" s="4">
        <v>1.0</v>
      </c>
      <c r="CX41" s="4">
        <v>2.0</v>
      </c>
      <c r="CY41" s="4">
        <v>1.0</v>
      </c>
      <c r="CZ41" s="4">
        <v>3.0</v>
      </c>
      <c r="DA41" s="4">
        <v>7.0</v>
      </c>
      <c r="DB41" s="4">
        <v>8.0</v>
      </c>
      <c r="DC41" s="4">
        <v>3.0</v>
      </c>
      <c r="DD41" s="4">
        <v>1.0</v>
      </c>
      <c r="DE41" s="4">
        <v>6.0</v>
      </c>
      <c r="DF41" s="4">
        <v>4.0</v>
      </c>
      <c r="DG41" s="4">
        <v>5.0</v>
      </c>
      <c r="DH41" s="4">
        <v>1.0</v>
      </c>
      <c r="DI41" s="4">
        <v>9.0</v>
      </c>
      <c r="DJ41" s="4">
        <v>7.0</v>
      </c>
      <c r="DK41" s="4">
        <v>9.0</v>
      </c>
      <c r="DL41" s="4">
        <v>1.0</v>
      </c>
      <c r="DM41" s="4">
        <v>7.0</v>
      </c>
      <c r="DN41" s="4">
        <v>10.0</v>
      </c>
      <c r="DO41" s="4">
        <v>2.0</v>
      </c>
      <c r="DP41" s="4">
        <v>7.0</v>
      </c>
      <c r="DQ41" s="4">
        <v>8.0</v>
      </c>
      <c r="DR41" s="4">
        <v>6.0</v>
      </c>
      <c r="DS41" s="4">
        <v>7.0</v>
      </c>
      <c r="DT41" s="4">
        <v>7.0</v>
      </c>
      <c r="DU41" s="4">
        <v>10.0</v>
      </c>
      <c r="DV41" s="4">
        <v>1.0</v>
      </c>
      <c r="DW41" s="4">
        <v>5.0</v>
      </c>
    </row>
    <row r="42" hidden="1">
      <c r="A42" s="4" t="s">
        <v>3</v>
      </c>
      <c r="B42" s="4" t="s">
        <v>49</v>
      </c>
      <c r="C42" s="4">
        <v>1.0</v>
      </c>
      <c r="D42" s="4">
        <v>2.0</v>
      </c>
      <c r="E42" s="4">
        <v>2.0</v>
      </c>
      <c r="F42" s="4">
        <v>2.0</v>
      </c>
      <c r="G42" s="4">
        <v>1.0</v>
      </c>
      <c r="H42" s="4">
        <v>2.0</v>
      </c>
      <c r="I42" s="4">
        <v>1.0</v>
      </c>
      <c r="J42" s="4">
        <v>1.0</v>
      </c>
      <c r="K42" s="4">
        <v>2.0</v>
      </c>
      <c r="L42" s="4">
        <v>2.0</v>
      </c>
      <c r="M42" s="4">
        <v>1.0</v>
      </c>
      <c r="N42" s="4">
        <v>2.0</v>
      </c>
      <c r="O42" s="4">
        <v>2.0</v>
      </c>
      <c r="P42" s="4">
        <v>2.0</v>
      </c>
      <c r="Q42" s="4">
        <v>1.0</v>
      </c>
      <c r="R42" s="4">
        <v>2.0</v>
      </c>
      <c r="S42" s="4">
        <v>2.0</v>
      </c>
      <c r="T42" s="4">
        <v>2.0</v>
      </c>
      <c r="U42" s="4">
        <v>2.0</v>
      </c>
      <c r="V42" s="4">
        <v>1.0</v>
      </c>
      <c r="W42" s="4">
        <v>1.0</v>
      </c>
      <c r="X42" s="4">
        <v>2.0</v>
      </c>
      <c r="Y42" s="4">
        <v>1.0</v>
      </c>
      <c r="Z42" s="4">
        <v>1.0</v>
      </c>
      <c r="AA42" s="4">
        <v>2.0</v>
      </c>
      <c r="AB42" s="4">
        <v>1.0</v>
      </c>
      <c r="AC42" s="4">
        <v>2.0</v>
      </c>
      <c r="AD42" s="4">
        <v>2.0</v>
      </c>
      <c r="AE42" s="4">
        <v>1.0</v>
      </c>
      <c r="AF42" s="4">
        <v>1.0</v>
      </c>
      <c r="AG42" s="4">
        <v>2.0</v>
      </c>
      <c r="AH42" s="4">
        <v>1.0</v>
      </c>
      <c r="AI42" s="4">
        <v>1.0</v>
      </c>
      <c r="AJ42" s="4">
        <v>1.0</v>
      </c>
      <c r="AK42" s="4">
        <v>1.0</v>
      </c>
      <c r="AL42" s="4">
        <v>2.0</v>
      </c>
      <c r="AM42" s="4">
        <v>1.0</v>
      </c>
      <c r="AN42" s="4">
        <v>2.0</v>
      </c>
      <c r="AO42" s="4">
        <v>2.0</v>
      </c>
      <c r="AP42" s="4">
        <v>2.0</v>
      </c>
      <c r="AQ42" s="4">
        <v>1.0</v>
      </c>
      <c r="AR42" s="4">
        <v>1.0</v>
      </c>
      <c r="AS42" s="4">
        <v>1.0</v>
      </c>
      <c r="AT42" s="4">
        <v>2.0</v>
      </c>
      <c r="AU42" s="4">
        <v>1.0</v>
      </c>
      <c r="AV42" s="4">
        <v>2.0</v>
      </c>
      <c r="AW42" s="4">
        <v>1.0</v>
      </c>
      <c r="AX42" s="4">
        <v>1.0</v>
      </c>
      <c r="AY42" s="4">
        <v>1.0</v>
      </c>
      <c r="AZ42" s="4">
        <v>2.0</v>
      </c>
      <c r="BA42" s="4">
        <v>1.0</v>
      </c>
      <c r="BB42" s="4">
        <v>1.0</v>
      </c>
      <c r="BC42" s="4">
        <v>1.0</v>
      </c>
      <c r="BD42" s="4">
        <v>1.0</v>
      </c>
      <c r="BE42" s="4">
        <v>1.0</v>
      </c>
      <c r="BF42" s="4">
        <v>1.0</v>
      </c>
      <c r="BG42" s="4">
        <v>1.0</v>
      </c>
      <c r="BH42" s="4">
        <v>1.0</v>
      </c>
      <c r="BI42" s="4">
        <v>1.0</v>
      </c>
      <c r="BJ42" s="4">
        <v>1.0</v>
      </c>
      <c r="BK42" s="4">
        <v>1.0</v>
      </c>
      <c r="BL42" s="4">
        <v>2.0</v>
      </c>
      <c r="BM42" s="4">
        <v>1.0</v>
      </c>
      <c r="BN42" s="4">
        <v>2.0</v>
      </c>
      <c r="BO42" s="4">
        <v>2.0</v>
      </c>
      <c r="BP42" s="4">
        <v>2.0</v>
      </c>
      <c r="BQ42" s="4">
        <v>2.0</v>
      </c>
      <c r="BR42" s="4">
        <v>2.0</v>
      </c>
      <c r="BS42" s="4">
        <v>2.0</v>
      </c>
      <c r="BT42" s="4">
        <v>2.0</v>
      </c>
      <c r="BU42" s="4">
        <v>2.0</v>
      </c>
      <c r="BV42" s="4">
        <v>2.0</v>
      </c>
      <c r="BW42" s="4">
        <v>1.0</v>
      </c>
      <c r="BX42" s="4">
        <v>2.0</v>
      </c>
      <c r="BY42" s="4">
        <v>4.0</v>
      </c>
      <c r="BZ42" s="4">
        <v>2.0</v>
      </c>
      <c r="CA42" s="4">
        <v>1.0</v>
      </c>
      <c r="CB42" s="4">
        <v>2.0</v>
      </c>
      <c r="CC42" s="4">
        <v>2.0</v>
      </c>
      <c r="CD42" s="4">
        <v>1.0</v>
      </c>
      <c r="CE42" s="4">
        <v>1.0</v>
      </c>
      <c r="CF42" s="4">
        <v>2.0</v>
      </c>
      <c r="CG42" s="4">
        <v>1.0</v>
      </c>
      <c r="CH42" s="4" t="s">
        <v>74</v>
      </c>
      <c r="CI42" s="4">
        <v>2.0</v>
      </c>
      <c r="CJ42" s="4">
        <v>2.0</v>
      </c>
      <c r="CK42" s="4">
        <v>1.0</v>
      </c>
      <c r="CL42" s="4">
        <v>1.0</v>
      </c>
      <c r="CM42" s="4">
        <v>1.0</v>
      </c>
      <c r="CN42" s="4">
        <v>1.0</v>
      </c>
      <c r="CO42" s="4">
        <v>1.0</v>
      </c>
      <c r="CP42" s="4">
        <v>2.0</v>
      </c>
      <c r="CQ42" s="4">
        <v>2.0</v>
      </c>
      <c r="CR42" s="4">
        <v>1.0</v>
      </c>
      <c r="CS42" s="4">
        <v>2.0</v>
      </c>
      <c r="CT42" s="4">
        <v>2.0</v>
      </c>
      <c r="CU42" s="4">
        <v>1.0</v>
      </c>
      <c r="CV42" s="4">
        <v>1.0</v>
      </c>
      <c r="CW42" s="4">
        <v>2.0</v>
      </c>
      <c r="CX42" s="4">
        <v>2.0</v>
      </c>
      <c r="CY42" s="4">
        <v>2.0</v>
      </c>
      <c r="CZ42" s="4">
        <v>1.0</v>
      </c>
      <c r="DA42" s="4">
        <v>1.0</v>
      </c>
      <c r="DB42" s="4">
        <v>1.0</v>
      </c>
      <c r="DC42" s="4">
        <v>1.0</v>
      </c>
      <c r="DD42" s="4">
        <v>2.0</v>
      </c>
      <c r="DE42" s="4">
        <v>1.0</v>
      </c>
      <c r="DF42" s="4">
        <v>1.0</v>
      </c>
      <c r="DG42" s="4">
        <v>2.0</v>
      </c>
      <c r="DH42" s="4">
        <v>1.0</v>
      </c>
      <c r="DI42" s="4">
        <v>2.0</v>
      </c>
      <c r="DJ42" s="4">
        <v>1.0</v>
      </c>
      <c r="DK42" s="4">
        <v>2.0</v>
      </c>
      <c r="DL42" s="4">
        <v>2.0</v>
      </c>
      <c r="DM42" s="4">
        <v>2.0</v>
      </c>
      <c r="DN42" s="4">
        <v>2.0</v>
      </c>
      <c r="DO42" s="4">
        <v>1.0</v>
      </c>
      <c r="DP42" s="4">
        <v>1.0</v>
      </c>
      <c r="DQ42" s="4">
        <v>2.0</v>
      </c>
      <c r="DR42" s="4">
        <v>2.0</v>
      </c>
      <c r="DS42" s="4">
        <v>1.0</v>
      </c>
      <c r="DT42" s="4">
        <v>1.0</v>
      </c>
      <c r="DU42" s="4">
        <v>1.0</v>
      </c>
      <c r="DV42" s="4">
        <v>1.0</v>
      </c>
      <c r="DW42" s="4">
        <v>2.0</v>
      </c>
    </row>
    <row r="43" hidden="1">
      <c r="A43" s="3" t="s">
        <v>14</v>
      </c>
      <c r="B43" s="5" t="s">
        <v>50</v>
      </c>
      <c r="C43" s="5" t="s">
        <v>82</v>
      </c>
      <c r="D43" s="5" t="s">
        <v>94</v>
      </c>
      <c r="E43" s="5" t="s">
        <v>105</v>
      </c>
      <c r="F43" s="5" t="s">
        <v>116</v>
      </c>
      <c r="G43" s="5" t="s">
        <v>127</v>
      </c>
      <c r="H43" s="5" t="s">
        <v>139</v>
      </c>
      <c r="I43" s="5" t="s">
        <v>151</v>
      </c>
      <c r="J43" s="5" t="s">
        <v>163</v>
      </c>
      <c r="K43" s="5" t="s">
        <v>172</v>
      </c>
      <c r="L43" s="5" t="s">
        <v>182</v>
      </c>
      <c r="M43" s="5" t="s">
        <v>193</v>
      </c>
      <c r="N43" s="5" t="s">
        <v>203</v>
      </c>
      <c r="O43" s="5" t="s">
        <v>215</v>
      </c>
      <c r="P43" s="5" t="s">
        <v>226</v>
      </c>
      <c r="Q43" s="5" t="s">
        <v>236</v>
      </c>
      <c r="R43" s="5" t="s">
        <v>246</v>
      </c>
      <c r="S43" s="5" t="s">
        <v>257</v>
      </c>
      <c r="T43" s="5" t="s">
        <v>268</v>
      </c>
      <c r="U43" s="5" t="s">
        <v>278</v>
      </c>
      <c r="V43" s="5" t="s">
        <v>289</v>
      </c>
      <c r="W43" s="5" t="s">
        <v>300</v>
      </c>
      <c r="X43" s="5" t="s">
        <v>311</v>
      </c>
      <c r="Y43" s="5" t="s">
        <v>321</v>
      </c>
      <c r="Z43" s="5" t="s">
        <v>333</v>
      </c>
      <c r="AA43" s="5" t="s">
        <v>344</v>
      </c>
      <c r="AB43" s="5" t="s">
        <v>353</v>
      </c>
      <c r="AC43" s="5" t="s">
        <v>364</v>
      </c>
      <c r="AD43" s="5" t="s">
        <v>373</v>
      </c>
      <c r="AE43" s="5" t="s">
        <v>384</v>
      </c>
      <c r="AF43" s="5" t="s">
        <v>395</v>
      </c>
      <c r="AG43" s="5" t="s">
        <v>404</v>
      </c>
      <c r="AH43" s="5" t="s">
        <v>163</v>
      </c>
      <c r="AI43" s="5" t="s">
        <v>424</v>
      </c>
      <c r="AJ43" s="5" t="s">
        <v>433</v>
      </c>
      <c r="AK43" s="5" t="s">
        <v>443</v>
      </c>
      <c r="AL43" s="5" t="s">
        <v>453</v>
      </c>
      <c r="AM43" s="5" t="s">
        <v>463</v>
      </c>
      <c r="AN43" s="5" t="s">
        <v>470</v>
      </c>
      <c r="AO43" s="5" t="s">
        <v>480</v>
      </c>
      <c r="AP43" s="5" t="s">
        <v>489</v>
      </c>
      <c r="AQ43" s="5" t="s">
        <v>499</v>
      </c>
      <c r="AR43" s="5" t="s">
        <v>510</v>
      </c>
      <c r="AS43" s="5" t="s">
        <v>520</v>
      </c>
      <c r="AT43" s="5" t="s">
        <v>530</v>
      </c>
      <c r="AU43" s="5" t="s">
        <v>541</v>
      </c>
      <c r="AV43" s="5" t="s">
        <v>552</v>
      </c>
      <c r="AW43" s="5" t="s">
        <v>562</v>
      </c>
      <c r="AX43" s="5" t="s">
        <v>571</v>
      </c>
      <c r="AY43" s="5" t="s">
        <v>582</v>
      </c>
      <c r="AZ43" s="5" t="s">
        <v>591</v>
      </c>
      <c r="BA43" s="5" t="s">
        <v>600</v>
      </c>
      <c r="BB43" s="5" t="s">
        <v>608</v>
      </c>
      <c r="BC43" s="5" t="s">
        <v>364</v>
      </c>
      <c r="BD43" s="5" t="s">
        <v>627</v>
      </c>
      <c r="BE43" s="5" t="s">
        <v>163</v>
      </c>
      <c r="BF43" s="5" t="s">
        <v>645</v>
      </c>
      <c r="BG43" s="5" t="s">
        <v>655</v>
      </c>
      <c r="BH43" s="5" t="s">
        <v>665</v>
      </c>
      <c r="BI43" s="5" t="s">
        <v>673</v>
      </c>
      <c r="BJ43" s="5" t="s">
        <v>684</v>
      </c>
      <c r="BK43" s="5" t="s">
        <v>694</v>
      </c>
      <c r="BL43" s="5" t="s">
        <v>705</v>
      </c>
      <c r="BM43" s="5" t="s">
        <v>714</v>
      </c>
      <c r="BN43" s="5" t="s">
        <v>723</v>
      </c>
      <c r="BO43" s="5" t="s">
        <v>735</v>
      </c>
      <c r="BP43" s="5" t="s">
        <v>742</v>
      </c>
      <c r="BQ43" s="5" t="s">
        <v>749</v>
      </c>
      <c r="BR43" s="5" t="s">
        <v>758</v>
      </c>
      <c r="BS43" s="5" t="s">
        <v>769</v>
      </c>
      <c r="BT43" s="5" t="s">
        <v>779</v>
      </c>
      <c r="BU43" s="5" t="s">
        <v>788</v>
      </c>
      <c r="BV43" s="5" t="s">
        <v>798</v>
      </c>
      <c r="BW43" s="5" t="s">
        <v>94</v>
      </c>
      <c r="BX43" s="5" t="s">
        <v>816</v>
      </c>
      <c r="BY43" s="5" t="s">
        <v>820</v>
      </c>
      <c r="BZ43" s="5" t="s">
        <v>829</v>
      </c>
      <c r="CA43" s="5" t="s">
        <v>840</v>
      </c>
      <c r="CB43" s="5" t="s">
        <v>850</v>
      </c>
      <c r="CC43" s="5" t="s">
        <v>859</v>
      </c>
      <c r="CD43" s="5" t="s">
        <v>868</v>
      </c>
      <c r="CE43" s="5" t="s">
        <v>877</v>
      </c>
      <c r="CF43" s="5" t="s">
        <v>885</v>
      </c>
      <c r="CG43" s="5" t="s">
        <v>894</v>
      </c>
      <c r="CH43" s="5" t="s">
        <v>905</v>
      </c>
      <c r="CI43" s="5" t="s">
        <v>917</v>
      </c>
      <c r="CJ43" s="5" t="s">
        <v>924</v>
      </c>
      <c r="CK43" s="5" t="s">
        <v>936</v>
      </c>
      <c r="CL43" s="5" t="s">
        <v>946</v>
      </c>
      <c r="CM43" s="5" t="s">
        <v>955</v>
      </c>
      <c r="CN43" s="5" t="s">
        <v>966</v>
      </c>
      <c r="CO43" s="5" t="s">
        <v>975</v>
      </c>
      <c r="CP43" s="5" t="s">
        <v>980</v>
      </c>
      <c r="CQ43" s="5" t="s">
        <v>992</v>
      </c>
      <c r="CR43" s="5" t="s">
        <v>1002</v>
      </c>
      <c r="CS43" s="5" t="s">
        <v>1013</v>
      </c>
      <c r="CT43" s="5" t="s">
        <v>172</v>
      </c>
      <c r="CU43" s="5" t="s">
        <v>1031</v>
      </c>
      <c r="CV43" s="5" t="s">
        <v>1040</v>
      </c>
      <c r="CW43" s="5" t="s">
        <v>1048</v>
      </c>
      <c r="CX43" s="5" t="s">
        <v>1056</v>
      </c>
      <c r="CY43" s="5" t="s">
        <v>1066</v>
      </c>
      <c r="CZ43" s="5" t="s">
        <v>74</v>
      </c>
      <c r="DA43" s="5" t="s">
        <v>74</v>
      </c>
      <c r="DB43" s="5" t="s">
        <v>1094</v>
      </c>
      <c r="DC43" s="5" t="s">
        <v>1103</v>
      </c>
      <c r="DD43" s="5" t="s">
        <v>1114</v>
      </c>
      <c r="DE43" s="5" t="s">
        <v>1125</v>
      </c>
      <c r="DF43" s="5" t="s">
        <v>1135</v>
      </c>
      <c r="DG43" s="5" t="s">
        <v>1144</v>
      </c>
      <c r="DH43" s="5" t="s">
        <v>1154</v>
      </c>
      <c r="DI43" s="5" t="s">
        <v>1161</v>
      </c>
      <c r="DJ43" s="5" t="s">
        <v>74</v>
      </c>
      <c r="DK43" s="5" t="s">
        <v>1175</v>
      </c>
      <c r="DL43" s="5" t="s">
        <v>1183</v>
      </c>
      <c r="DM43" s="5" t="s">
        <v>1193</v>
      </c>
      <c r="DN43" s="5" t="s">
        <v>980</v>
      </c>
      <c r="DO43" s="5" t="s">
        <v>1214</v>
      </c>
      <c r="DP43" s="5" t="s">
        <v>1225</v>
      </c>
      <c r="DQ43" s="5" t="s">
        <v>1235</v>
      </c>
      <c r="DR43" s="5" t="s">
        <v>1245</v>
      </c>
      <c r="DS43" s="5" t="s">
        <v>172</v>
      </c>
      <c r="DT43" s="5" t="s">
        <v>1262</v>
      </c>
      <c r="DU43" s="5" t="s">
        <v>1271</v>
      </c>
      <c r="DV43" s="5" t="s">
        <v>1280</v>
      </c>
      <c r="DW43" s="5" t="s">
        <v>1290</v>
      </c>
    </row>
    <row r="44" hidden="1">
      <c r="A44" s="4" t="s">
        <v>3</v>
      </c>
      <c r="B44" s="4" t="s">
        <v>51</v>
      </c>
      <c r="C44" s="4">
        <v>1.0</v>
      </c>
      <c r="D44" s="4">
        <v>4.0</v>
      </c>
      <c r="E44" s="4">
        <v>2.0</v>
      </c>
      <c r="F44" s="4">
        <v>4.0</v>
      </c>
      <c r="G44" s="4">
        <v>5.0</v>
      </c>
      <c r="H44" s="4">
        <v>1.0</v>
      </c>
      <c r="I44" s="4">
        <v>4.0</v>
      </c>
      <c r="J44" s="4">
        <v>2.0</v>
      </c>
      <c r="K44" s="4">
        <v>5.0</v>
      </c>
      <c r="L44" s="4">
        <v>5.0</v>
      </c>
      <c r="M44" s="4">
        <v>4.0</v>
      </c>
      <c r="N44" s="4">
        <v>4.0</v>
      </c>
      <c r="O44" s="4">
        <v>4.0</v>
      </c>
      <c r="P44" s="4">
        <v>4.0</v>
      </c>
      <c r="Q44" s="4">
        <v>4.0</v>
      </c>
      <c r="R44" s="4">
        <v>4.0</v>
      </c>
      <c r="S44" s="4">
        <v>2.0</v>
      </c>
      <c r="T44" s="4">
        <v>2.0</v>
      </c>
      <c r="U44" s="4">
        <v>3.0</v>
      </c>
      <c r="V44" s="4">
        <v>4.0</v>
      </c>
      <c r="W44" s="4">
        <v>4.0</v>
      </c>
      <c r="X44" s="4">
        <v>2.0</v>
      </c>
      <c r="Y44" s="4">
        <v>4.0</v>
      </c>
      <c r="Z44" s="4">
        <v>2.0</v>
      </c>
      <c r="AA44" s="4">
        <v>2.0</v>
      </c>
      <c r="AB44" s="4">
        <v>3.0</v>
      </c>
      <c r="AC44" s="4">
        <v>2.0</v>
      </c>
      <c r="AD44" s="4">
        <v>5.0</v>
      </c>
      <c r="AE44" s="4">
        <v>4.0</v>
      </c>
      <c r="AF44" s="4">
        <v>5.0</v>
      </c>
      <c r="AG44" s="4">
        <v>5.0</v>
      </c>
      <c r="AH44" s="4">
        <v>2.0</v>
      </c>
      <c r="AI44" s="4">
        <v>5.0</v>
      </c>
      <c r="AJ44" s="4" t="s">
        <v>74</v>
      </c>
      <c r="AK44" s="4">
        <v>4.0</v>
      </c>
      <c r="AL44" s="4">
        <v>4.0</v>
      </c>
      <c r="AM44" s="4">
        <v>2.0</v>
      </c>
      <c r="AN44" s="4">
        <v>3.0</v>
      </c>
      <c r="AO44" s="4">
        <v>4.0</v>
      </c>
      <c r="AP44" s="4">
        <v>2.0</v>
      </c>
      <c r="AQ44" s="4">
        <v>4.0</v>
      </c>
      <c r="AR44" s="4">
        <v>3.0</v>
      </c>
      <c r="AS44" s="4">
        <v>4.0</v>
      </c>
      <c r="AT44" s="4">
        <v>2.0</v>
      </c>
      <c r="AU44" s="4">
        <v>2.0</v>
      </c>
      <c r="AV44" s="4">
        <v>4.0</v>
      </c>
      <c r="AW44" s="4">
        <v>4.0</v>
      </c>
      <c r="AX44" s="4">
        <v>5.0</v>
      </c>
      <c r="AY44" s="4">
        <v>4.0</v>
      </c>
      <c r="AZ44" s="4">
        <v>4.0</v>
      </c>
      <c r="BA44" s="4">
        <v>2.0</v>
      </c>
      <c r="BB44" s="4">
        <v>2.0</v>
      </c>
      <c r="BC44" s="4">
        <v>2.0</v>
      </c>
      <c r="BD44" s="4">
        <v>5.0</v>
      </c>
      <c r="BE44" s="4">
        <v>5.0</v>
      </c>
      <c r="BF44" s="4">
        <v>3.0</v>
      </c>
      <c r="BG44" s="4">
        <v>4.0</v>
      </c>
      <c r="BH44" s="4">
        <v>4.0</v>
      </c>
      <c r="BI44" s="4">
        <v>5.0</v>
      </c>
      <c r="BJ44" s="4">
        <v>4.0</v>
      </c>
      <c r="BK44" s="4">
        <v>4.0</v>
      </c>
      <c r="BL44" s="4">
        <v>4.0</v>
      </c>
      <c r="BM44" s="4">
        <v>2.0</v>
      </c>
      <c r="BN44" s="4">
        <v>4.0</v>
      </c>
      <c r="BO44" s="4">
        <v>2.0</v>
      </c>
      <c r="BP44" s="4" t="s">
        <v>74</v>
      </c>
      <c r="BQ44" s="4">
        <v>4.0</v>
      </c>
      <c r="BR44" s="4">
        <v>3.0</v>
      </c>
      <c r="BS44" s="4">
        <v>5.0</v>
      </c>
      <c r="BT44" s="4">
        <v>4.0</v>
      </c>
      <c r="BU44" s="4">
        <v>2.0</v>
      </c>
      <c r="BV44" s="4">
        <v>4.0</v>
      </c>
      <c r="BW44" s="4">
        <v>4.0</v>
      </c>
      <c r="BX44" s="4">
        <v>2.0</v>
      </c>
      <c r="BY44" s="4">
        <v>1.0</v>
      </c>
      <c r="BZ44" s="4">
        <v>4.0</v>
      </c>
      <c r="CA44" s="4">
        <v>5.0</v>
      </c>
      <c r="CB44" s="4">
        <v>5.0</v>
      </c>
      <c r="CC44" s="4">
        <v>2.0</v>
      </c>
      <c r="CD44" s="4">
        <v>2.0</v>
      </c>
      <c r="CE44" s="4">
        <v>4.0</v>
      </c>
      <c r="CF44" s="4">
        <v>4.0</v>
      </c>
      <c r="CG44" s="4">
        <v>4.0</v>
      </c>
      <c r="CH44" s="4">
        <v>1.0</v>
      </c>
      <c r="CI44" s="4">
        <v>3.0</v>
      </c>
      <c r="CJ44" s="4">
        <v>3.0</v>
      </c>
      <c r="CK44" s="4">
        <v>4.0</v>
      </c>
      <c r="CL44" s="4">
        <v>5.0</v>
      </c>
      <c r="CM44" s="4" t="s">
        <v>74</v>
      </c>
      <c r="CN44" s="4">
        <v>2.0</v>
      </c>
      <c r="CO44" s="4">
        <v>3.0</v>
      </c>
      <c r="CP44" s="4">
        <v>5.0</v>
      </c>
      <c r="CQ44" s="4">
        <v>3.0</v>
      </c>
      <c r="CR44" s="4">
        <v>4.0</v>
      </c>
      <c r="CS44" s="4">
        <v>4.0</v>
      </c>
      <c r="CT44" s="4">
        <v>4.0</v>
      </c>
      <c r="CU44" s="4">
        <v>5.0</v>
      </c>
      <c r="CV44" s="4">
        <v>3.0</v>
      </c>
      <c r="CW44" s="4">
        <v>2.0</v>
      </c>
      <c r="CX44" s="4">
        <v>4.0</v>
      </c>
      <c r="CY44" s="4">
        <v>2.0</v>
      </c>
      <c r="CZ44" s="4">
        <v>4.0</v>
      </c>
      <c r="DA44" s="4">
        <v>5.0</v>
      </c>
      <c r="DB44" s="4">
        <v>4.0</v>
      </c>
      <c r="DC44" s="4">
        <v>3.0</v>
      </c>
      <c r="DD44" s="4">
        <v>3.0</v>
      </c>
      <c r="DE44" s="4">
        <v>4.0</v>
      </c>
      <c r="DF44" s="4">
        <v>3.0</v>
      </c>
      <c r="DG44" s="4">
        <v>3.0</v>
      </c>
      <c r="DH44" s="4">
        <v>5.0</v>
      </c>
      <c r="DI44" s="4">
        <v>4.0</v>
      </c>
      <c r="DJ44" s="4">
        <v>2.0</v>
      </c>
      <c r="DK44" s="4">
        <v>5.0</v>
      </c>
      <c r="DL44" s="4">
        <v>4.0</v>
      </c>
      <c r="DM44" s="4">
        <v>5.0</v>
      </c>
      <c r="DN44" s="4">
        <v>5.0</v>
      </c>
      <c r="DO44" s="4">
        <v>3.0</v>
      </c>
      <c r="DP44" s="4">
        <v>2.0</v>
      </c>
      <c r="DQ44" s="4">
        <v>2.0</v>
      </c>
      <c r="DR44" s="4">
        <v>5.0</v>
      </c>
      <c r="DS44" s="4">
        <v>3.0</v>
      </c>
      <c r="DT44" s="4">
        <v>2.0</v>
      </c>
      <c r="DU44" s="4">
        <v>1.0</v>
      </c>
      <c r="DV44" s="4">
        <v>2.0</v>
      </c>
      <c r="DW44" s="4">
        <v>3.0</v>
      </c>
    </row>
    <row r="45" hidden="1">
      <c r="A45" s="3" t="s">
        <v>3</v>
      </c>
      <c r="B45" s="5" t="s">
        <v>52</v>
      </c>
      <c r="C45" s="5" t="s">
        <v>83</v>
      </c>
      <c r="D45" s="5" t="s">
        <v>95</v>
      </c>
      <c r="E45" s="5" t="s">
        <v>101</v>
      </c>
      <c r="F45" s="5" t="s">
        <v>117</v>
      </c>
      <c r="G45" s="5" t="s">
        <v>128</v>
      </c>
      <c r="H45" s="5" t="s">
        <v>140</v>
      </c>
      <c r="I45" s="5" t="s">
        <v>152</v>
      </c>
      <c r="J45" s="5" t="s">
        <v>18</v>
      </c>
      <c r="K45" s="5" t="s">
        <v>173</v>
      </c>
      <c r="L45" s="5" t="s">
        <v>183</v>
      </c>
      <c r="M45" s="5" t="s">
        <v>194</v>
      </c>
      <c r="N45" s="5" t="s">
        <v>204</v>
      </c>
      <c r="O45" s="5" t="s">
        <v>216</v>
      </c>
      <c r="P45" s="5" t="s">
        <v>222</v>
      </c>
      <c r="Q45" s="5" t="s">
        <v>237</v>
      </c>
      <c r="R45" s="5" t="s">
        <v>247</v>
      </c>
      <c r="S45" s="5" t="s">
        <v>258</v>
      </c>
      <c r="T45" s="5" t="s">
        <v>269</v>
      </c>
      <c r="U45" s="5" t="s">
        <v>279</v>
      </c>
      <c r="V45" s="5" t="s">
        <v>290</v>
      </c>
      <c r="W45" s="5" t="s">
        <v>301</v>
      </c>
      <c r="X45" s="5" t="s">
        <v>312</v>
      </c>
      <c r="Y45" s="5" t="s">
        <v>322</v>
      </c>
      <c r="Z45" s="5" t="s">
        <v>334</v>
      </c>
      <c r="AA45" s="5" t="s">
        <v>83</v>
      </c>
      <c r="AB45" s="5" t="s">
        <v>354</v>
      </c>
      <c r="AC45" s="5" t="s">
        <v>365</v>
      </c>
      <c r="AD45" s="5" t="s">
        <v>369</v>
      </c>
      <c r="AE45" s="5" t="s">
        <v>385</v>
      </c>
      <c r="AF45" s="5" t="s">
        <v>396</v>
      </c>
      <c r="AG45" s="5" t="s">
        <v>301</v>
      </c>
      <c r="AH45" s="5" t="s">
        <v>413</v>
      </c>
      <c r="AI45" s="5" t="s">
        <v>419</v>
      </c>
      <c r="AJ45" s="5" t="s">
        <v>83</v>
      </c>
      <c r="AK45" s="5" t="s">
        <v>444</v>
      </c>
      <c r="AL45" s="5" t="s">
        <v>454</v>
      </c>
      <c r="AM45" s="5" t="s">
        <v>464</v>
      </c>
      <c r="AN45" s="5" t="s">
        <v>471</v>
      </c>
      <c r="AO45" s="5" t="s">
        <v>318</v>
      </c>
      <c r="AP45" s="5" t="s">
        <v>490</v>
      </c>
      <c r="AQ45" s="5" t="s">
        <v>500</v>
      </c>
      <c r="AR45" s="5" t="s">
        <v>511</v>
      </c>
      <c r="AS45" s="5" t="s">
        <v>521</v>
      </c>
      <c r="AT45" s="5" t="s">
        <v>531</v>
      </c>
      <c r="AU45" s="5" t="s">
        <v>542</v>
      </c>
      <c r="AV45" s="5" t="s">
        <v>553</v>
      </c>
      <c r="AW45" s="5" t="s">
        <v>563</v>
      </c>
      <c r="AX45" s="5" t="s">
        <v>572</v>
      </c>
      <c r="AY45" s="5" t="s">
        <v>548</v>
      </c>
      <c r="AZ45" s="5" t="s">
        <v>592</v>
      </c>
      <c r="BA45" s="5" t="s">
        <v>542</v>
      </c>
      <c r="BB45" s="5" t="s">
        <v>609</v>
      </c>
      <c r="BC45" s="5" t="s">
        <v>83</v>
      </c>
      <c r="BD45" s="5" t="s">
        <v>628</v>
      </c>
      <c r="BE45" s="5" t="s">
        <v>301</v>
      </c>
      <c r="BF45" s="5" t="s">
        <v>646</v>
      </c>
      <c r="BG45" s="5" t="s">
        <v>572</v>
      </c>
      <c r="BH45" s="5" t="s">
        <v>666</v>
      </c>
      <c r="BI45" s="5" t="s">
        <v>674</v>
      </c>
      <c r="BJ45" s="5" t="s">
        <v>685</v>
      </c>
      <c r="BK45" s="5" t="s">
        <v>695</v>
      </c>
      <c r="BL45" s="5" t="s">
        <v>706</v>
      </c>
      <c r="BM45" s="5" t="s">
        <v>715</v>
      </c>
      <c r="BN45" s="5" t="s">
        <v>724</v>
      </c>
      <c r="BO45" s="5" t="s">
        <v>736</v>
      </c>
      <c r="BP45" s="5" t="s">
        <v>743</v>
      </c>
      <c r="BQ45" s="5" t="s">
        <v>750</v>
      </c>
      <c r="BR45" s="5" t="s">
        <v>759</v>
      </c>
      <c r="BS45" s="5" t="s">
        <v>770</v>
      </c>
      <c r="BT45" s="5" t="s">
        <v>464</v>
      </c>
      <c r="BU45" s="5" t="s">
        <v>789</v>
      </c>
      <c r="BV45" s="5" t="s">
        <v>799</v>
      </c>
      <c r="BW45" s="5" t="s">
        <v>809</v>
      </c>
      <c r="BX45" s="5" t="s">
        <v>817</v>
      </c>
      <c r="BY45" s="5" t="s">
        <v>74</v>
      </c>
      <c r="BZ45" s="5" t="s">
        <v>830</v>
      </c>
      <c r="CA45" s="5" t="s">
        <v>841</v>
      </c>
      <c r="CB45" s="5" t="s">
        <v>851</v>
      </c>
      <c r="CC45" s="5" t="s">
        <v>89</v>
      </c>
      <c r="CD45" s="5" t="s">
        <v>72</v>
      </c>
      <c r="CE45" s="5" t="s">
        <v>878</v>
      </c>
      <c r="CF45" s="5" t="s">
        <v>542</v>
      </c>
      <c r="CG45" s="5" t="s">
        <v>895</v>
      </c>
      <c r="CH45" s="5" t="s">
        <v>906</v>
      </c>
      <c r="CI45" s="5" t="s">
        <v>918</v>
      </c>
      <c r="CJ45" s="5" t="s">
        <v>572</v>
      </c>
      <c r="CK45" s="5" t="s">
        <v>937</v>
      </c>
      <c r="CL45" s="5" t="s">
        <v>947</v>
      </c>
      <c r="CM45" s="5" t="s">
        <v>956</v>
      </c>
      <c r="CN45" s="5" t="s">
        <v>967</v>
      </c>
      <c r="CO45" s="5" t="s">
        <v>542</v>
      </c>
      <c r="CP45" s="5" t="s">
        <v>301</v>
      </c>
      <c r="CQ45" s="5" t="s">
        <v>993</v>
      </c>
      <c r="CR45" s="5" t="s">
        <v>1003</v>
      </c>
      <c r="CS45" s="5" t="s">
        <v>301</v>
      </c>
      <c r="CT45" s="5" t="s">
        <v>1023</v>
      </c>
      <c r="CU45" s="5" t="s">
        <v>1032</v>
      </c>
      <c r="CV45" s="5" t="s">
        <v>318</v>
      </c>
      <c r="CW45" s="5" t="s">
        <v>464</v>
      </c>
      <c r="CX45" s="5" t="s">
        <v>1057</v>
      </c>
      <c r="CY45" s="5" t="s">
        <v>1067</v>
      </c>
      <c r="CZ45" s="5" t="s">
        <v>1077</v>
      </c>
      <c r="DA45" s="5" t="s">
        <v>542</v>
      </c>
      <c r="DB45" s="5" t="s">
        <v>706</v>
      </c>
      <c r="DC45" s="5" t="s">
        <v>1104</v>
      </c>
      <c r="DD45" s="5" t="s">
        <v>1115</v>
      </c>
      <c r="DE45" s="5" t="s">
        <v>1019</v>
      </c>
      <c r="DF45" s="5" t="s">
        <v>1136</v>
      </c>
      <c r="DG45" s="5" t="s">
        <v>1145</v>
      </c>
      <c r="DH45" s="5" t="s">
        <v>1150</v>
      </c>
      <c r="DI45" s="5" t="s">
        <v>409</v>
      </c>
      <c r="DJ45" s="5" t="s">
        <v>74</v>
      </c>
      <c r="DK45" s="5" t="s">
        <v>1176</v>
      </c>
      <c r="DL45" s="5" t="s">
        <v>318</v>
      </c>
      <c r="DM45" s="5" t="s">
        <v>1194</v>
      </c>
      <c r="DN45" s="5" t="s">
        <v>1205</v>
      </c>
      <c r="DO45" s="5" t="s">
        <v>1215</v>
      </c>
      <c r="DP45" s="5" t="s">
        <v>1226</v>
      </c>
      <c r="DQ45" s="5" t="s">
        <v>1236</v>
      </c>
      <c r="DR45" s="5" t="s">
        <v>548</v>
      </c>
      <c r="DS45" s="5" t="s">
        <v>1252</v>
      </c>
      <c r="DT45" s="5" t="s">
        <v>1263</v>
      </c>
      <c r="DU45" s="5" t="s">
        <v>1272</v>
      </c>
      <c r="DV45" s="5" t="s">
        <v>1281</v>
      </c>
      <c r="DW45" s="5" t="s">
        <v>1291</v>
      </c>
    </row>
    <row r="46" hidden="1">
      <c r="A46" s="4" t="s">
        <v>17</v>
      </c>
      <c r="B46" s="4" t="s">
        <v>53</v>
      </c>
      <c r="C46" s="4">
        <v>5.0</v>
      </c>
      <c r="D46" s="4">
        <v>4.0</v>
      </c>
      <c r="E46" s="4">
        <v>4.0</v>
      </c>
      <c r="F46" s="4">
        <v>2.0</v>
      </c>
      <c r="G46" s="4">
        <v>3.0</v>
      </c>
      <c r="H46" s="4">
        <v>1.0</v>
      </c>
      <c r="I46" s="4">
        <v>4.0</v>
      </c>
      <c r="J46" s="4">
        <v>4.0</v>
      </c>
      <c r="K46" s="4">
        <v>2.0</v>
      </c>
      <c r="L46" s="4">
        <v>5.0</v>
      </c>
      <c r="M46" s="4">
        <v>2.0</v>
      </c>
      <c r="N46" s="4">
        <v>5.0</v>
      </c>
      <c r="O46" s="4">
        <v>2.0</v>
      </c>
      <c r="P46" s="4">
        <v>2.0</v>
      </c>
      <c r="Q46" s="4">
        <v>2.0</v>
      </c>
      <c r="R46" s="4">
        <v>1.0</v>
      </c>
      <c r="S46" s="4">
        <v>4.0</v>
      </c>
      <c r="T46" s="4">
        <v>4.0</v>
      </c>
      <c r="U46" s="4">
        <v>2.0</v>
      </c>
      <c r="V46" s="4">
        <v>1.0</v>
      </c>
      <c r="W46" s="4">
        <v>2.0</v>
      </c>
      <c r="X46" s="4">
        <v>4.0</v>
      </c>
      <c r="Y46" s="4">
        <v>3.0</v>
      </c>
      <c r="Z46" s="4">
        <v>2.0</v>
      </c>
      <c r="AA46" s="4">
        <v>2.0</v>
      </c>
      <c r="AB46" s="4">
        <v>4.0</v>
      </c>
      <c r="AC46" s="4">
        <v>2.0</v>
      </c>
      <c r="AD46" s="4">
        <v>4.0</v>
      </c>
      <c r="AE46" s="4">
        <v>5.0</v>
      </c>
      <c r="AF46" s="4">
        <v>2.0</v>
      </c>
      <c r="AG46" s="4">
        <v>4.0</v>
      </c>
      <c r="AH46" s="4">
        <v>4.0</v>
      </c>
      <c r="AI46" s="4">
        <v>4.0</v>
      </c>
      <c r="AJ46" s="4">
        <v>4.0</v>
      </c>
      <c r="AK46" s="4">
        <v>4.0</v>
      </c>
      <c r="AL46" s="4">
        <v>2.0</v>
      </c>
      <c r="AM46" s="4">
        <v>3.0</v>
      </c>
      <c r="AN46" s="4">
        <v>4.0</v>
      </c>
      <c r="AO46" s="4">
        <v>4.0</v>
      </c>
      <c r="AP46" s="4">
        <v>1.0</v>
      </c>
      <c r="AQ46" s="4">
        <v>3.0</v>
      </c>
      <c r="AR46" s="4">
        <v>4.0</v>
      </c>
      <c r="AS46" s="4">
        <v>1.0</v>
      </c>
      <c r="AT46" s="4">
        <v>3.0</v>
      </c>
      <c r="AU46" s="4">
        <v>4.0</v>
      </c>
      <c r="AV46" s="4">
        <v>2.0</v>
      </c>
      <c r="AW46" s="4">
        <v>3.0</v>
      </c>
      <c r="AX46" s="4">
        <v>2.0</v>
      </c>
      <c r="AY46" s="4">
        <v>3.0</v>
      </c>
      <c r="AZ46" s="4">
        <v>2.0</v>
      </c>
      <c r="BA46" s="4">
        <v>5.0</v>
      </c>
      <c r="BB46" s="4">
        <v>5.0</v>
      </c>
      <c r="BC46" s="4">
        <v>5.0</v>
      </c>
      <c r="BD46" s="4">
        <v>1.0</v>
      </c>
      <c r="BE46" s="4">
        <v>4.0</v>
      </c>
      <c r="BF46" s="4">
        <v>3.0</v>
      </c>
      <c r="BG46" s="4">
        <v>4.0</v>
      </c>
      <c r="BH46" s="4">
        <v>5.0</v>
      </c>
      <c r="BI46" s="4">
        <v>2.0</v>
      </c>
      <c r="BJ46" s="4">
        <v>2.0</v>
      </c>
      <c r="BK46" s="4">
        <v>4.0</v>
      </c>
      <c r="BL46" s="4">
        <v>4.0</v>
      </c>
      <c r="BM46" s="4">
        <v>4.0</v>
      </c>
      <c r="BN46" s="4">
        <v>4.0</v>
      </c>
      <c r="BO46" s="4">
        <v>4.0</v>
      </c>
      <c r="BP46" s="4">
        <v>1.0</v>
      </c>
      <c r="BQ46" s="4">
        <v>4.0</v>
      </c>
      <c r="BR46" s="4">
        <v>2.0</v>
      </c>
      <c r="BS46" s="4">
        <v>3.0</v>
      </c>
      <c r="BT46" s="4">
        <v>4.0</v>
      </c>
      <c r="BU46" s="4">
        <v>2.0</v>
      </c>
      <c r="BV46" s="4">
        <v>4.0</v>
      </c>
      <c r="BW46" s="4">
        <v>2.0</v>
      </c>
      <c r="BX46" s="4">
        <v>5.0</v>
      </c>
      <c r="BY46" s="4">
        <v>2.0</v>
      </c>
      <c r="BZ46" s="4">
        <v>4.0</v>
      </c>
      <c r="CA46" s="4">
        <v>3.0</v>
      </c>
      <c r="CB46" s="4">
        <v>1.0</v>
      </c>
      <c r="CC46" s="4">
        <v>4.0</v>
      </c>
      <c r="CD46" s="4">
        <v>4.0</v>
      </c>
      <c r="CE46" s="4">
        <v>2.0</v>
      </c>
      <c r="CF46" s="4">
        <v>2.0</v>
      </c>
      <c r="CG46" s="4">
        <v>3.0</v>
      </c>
      <c r="CH46" s="4">
        <v>3.0</v>
      </c>
      <c r="CI46" s="4">
        <v>5.0</v>
      </c>
      <c r="CJ46" s="4">
        <v>3.0</v>
      </c>
      <c r="CK46" s="4">
        <v>5.0</v>
      </c>
      <c r="CL46" s="4">
        <v>2.0</v>
      </c>
      <c r="CM46" s="4">
        <v>5.0</v>
      </c>
      <c r="CN46" s="4">
        <v>5.0</v>
      </c>
      <c r="CO46" s="4">
        <v>2.0</v>
      </c>
      <c r="CP46" s="4">
        <v>3.0</v>
      </c>
      <c r="CQ46" s="4">
        <v>2.0</v>
      </c>
      <c r="CR46" s="4">
        <v>1.0</v>
      </c>
      <c r="CS46" s="4">
        <v>4.0</v>
      </c>
      <c r="CT46" s="4">
        <v>3.0</v>
      </c>
      <c r="CU46" s="4">
        <v>2.0</v>
      </c>
      <c r="CV46" s="4">
        <v>4.0</v>
      </c>
      <c r="CW46" s="4">
        <v>3.0</v>
      </c>
      <c r="CX46" s="4">
        <v>2.0</v>
      </c>
      <c r="CY46" s="4">
        <v>2.0</v>
      </c>
      <c r="CZ46" s="4">
        <v>4.0</v>
      </c>
      <c r="DA46" s="4">
        <v>5.0</v>
      </c>
      <c r="DB46" s="4">
        <v>4.0</v>
      </c>
      <c r="DC46" s="4">
        <v>4.0</v>
      </c>
      <c r="DD46" s="4">
        <v>2.0</v>
      </c>
      <c r="DE46" s="4">
        <v>4.0</v>
      </c>
      <c r="DF46" s="4">
        <v>2.0</v>
      </c>
      <c r="DG46" s="4">
        <v>4.0</v>
      </c>
      <c r="DH46" s="4">
        <v>4.0</v>
      </c>
      <c r="DI46" s="4">
        <v>3.0</v>
      </c>
      <c r="DJ46" s="4">
        <v>4.0</v>
      </c>
      <c r="DK46" s="4">
        <v>4.0</v>
      </c>
      <c r="DL46" s="4">
        <v>4.0</v>
      </c>
      <c r="DM46" s="4">
        <v>3.0</v>
      </c>
      <c r="DN46" s="4">
        <v>1.0</v>
      </c>
      <c r="DO46" s="4">
        <v>2.0</v>
      </c>
      <c r="DP46" s="4">
        <v>2.0</v>
      </c>
      <c r="DQ46" s="4">
        <v>2.0</v>
      </c>
      <c r="DR46" s="4">
        <v>2.0</v>
      </c>
      <c r="DS46" s="4">
        <v>5.0</v>
      </c>
      <c r="DT46" s="4">
        <v>3.0</v>
      </c>
      <c r="DU46" s="4">
        <v>3.0</v>
      </c>
      <c r="DV46" s="4">
        <v>4.0</v>
      </c>
      <c r="DW46" s="4">
        <v>5.0</v>
      </c>
    </row>
    <row r="47" hidden="1">
      <c r="A47" s="4" t="s">
        <v>3</v>
      </c>
      <c r="B47" s="4" t="s">
        <v>54</v>
      </c>
      <c r="C47" s="4">
        <v>1.0</v>
      </c>
      <c r="D47" s="4">
        <v>1.0</v>
      </c>
      <c r="E47" s="4">
        <v>2.0</v>
      </c>
      <c r="F47" s="4">
        <v>1.0</v>
      </c>
      <c r="G47" s="4">
        <v>1.0</v>
      </c>
      <c r="H47" s="4">
        <v>1.0</v>
      </c>
      <c r="I47" s="4">
        <v>2.0</v>
      </c>
      <c r="J47" s="4">
        <v>1.0</v>
      </c>
      <c r="K47" s="4">
        <v>1.0</v>
      </c>
      <c r="L47" s="4">
        <v>1.0</v>
      </c>
      <c r="M47" s="4">
        <v>3.0</v>
      </c>
      <c r="N47" s="4">
        <v>1.0</v>
      </c>
      <c r="O47" s="4">
        <v>1.0</v>
      </c>
      <c r="P47" s="4">
        <v>2.0</v>
      </c>
      <c r="Q47" s="4">
        <v>2.0</v>
      </c>
      <c r="R47" s="4">
        <v>1.0</v>
      </c>
      <c r="S47" s="4">
        <v>1.0</v>
      </c>
      <c r="T47" s="4">
        <v>1.0</v>
      </c>
      <c r="U47" s="4">
        <v>1.0</v>
      </c>
      <c r="V47" s="4">
        <v>1.0</v>
      </c>
      <c r="W47" s="4">
        <v>1.0</v>
      </c>
      <c r="X47" s="4">
        <v>1.0</v>
      </c>
      <c r="Y47" s="4">
        <v>1.0</v>
      </c>
      <c r="Z47" s="4">
        <v>1.0</v>
      </c>
      <c r="AA47" s="4">
        <v>1.0</v>
      </c>
      <c r="AB47" s="4">
        <v>1.0</v>
      </c>
      <c r="AC47" s="4">
        <v>1.0</v>
      </c>
      <c r="AD47" s="4">
        <v>1.0</v>
      </c>
      <c r="AE47" s="4">
        <v>1.0</v>
      </c>
      <c r="AF47" s="4">
        <v>1.0</v>
      </c>
      <c r="AG47" s="4">
        <v>3.0</v>
      </c>
      <c r="AH47" s="4">
        <v>4.0</v>
      </c>
      <c r="AI47" s="4">
        <v>1.0</v>
      </c>
      <c r="AJ47" s="4">
        <v>1.0</v>
      </c>
      <c r="AK47" s="4">
        <v>1.0</v>
      </c>
      <c r="AL47" s="4">
        <v>2.0</v>
      </c>
      <c r="AM47" s="4">
        <v>1.0</v>
      </c>
      <c r="AN47" s="4">
        <v>1.0</v>
      </c>
      <c r="AO47" s="4">
        <v>1.0</v>
      </c>
      <c r="AP47" s="4">
        <v>2.0</v>
      </c>
      <c r="AQ47" s="4">
        <v>1.0</v>
      </c>
      <c r="AR47" s="4">
        <v>1.0</v>
      </c>
      <c r="AS47" s="4">
        <v>1.0</v>
      </c>
      <c r="AT47" s="4" t="s">
        <v>74</v>
      </c>
      <c r="AU47" s="4">
        <v>2.0</v>
      </c>
      <c r="AV47" s="4">
        <v>1.0</v>
      </c>
      <c r="AW47" s="4">
        <v>1.0</v>
      </c>
      <c r="AX47" s="4">
        <v>1.0</v>
      </c>
      <c r="AY47" s="4">
        <v>1.0</v>
      </c>
      <c r="AZ47" s="4">
        <v>1.0</v>
      </c>
      <c r="BA47" s="4">
        <v>3.0</v>
      </c>
      <c r="BB47" s="4">
        <v>1.0</v>
      </c>
      <c r="BC47" s="4">
        <v>1.0</v>
      </c>
      <c r="BD47" s="4">
        <v>3.0</v>
      </c>
      <c r="BE47" s="4">
        <v>1.0</v>
      </c>
      <c r="BF47" s="4">
        <v>1.0</v>
      </c>
      <c r="BG47" s="4">
        <v>2.0</v>
      </c>
      <c r="BH47" s="4">
        <v>1.0</v>
      </c>
      <c r="BI47" s="4">
        <v>2.0</v>
      </c>
      <c r="BJ47" s="4">
        <v>2.0</v>
      </c>
      <c r="BK47" s="4">
        <v>1.0</v>
      </c>
      <c r="BL47" s="4">
        <v>3.0</v>
      </c>
      <c r="BM47" s="4">
        <v>1.0</v>
      </c>
      <c r="BN47" s="4">
        <v>1.0</v>
      </c>
      <c r="BO47" s="4">
        <v>1.0</v>
      </c>
      <c r="BP47" s="4">
        <v>1.0</v>
      </c>
      <c r="BQ47" s="4">
        <v>1.0</v>
      </c>
      <c r="BR47" s="4">
        <v>1.0</v>
      </c>
      <c r="BS47" s="4">
        <v>1.0</v>
      </c>
      <c r="BT47" s="4">
        <v>2.0</v>
      </c>
      <c r="BU47" s="4">
        <v>1.0</v>
      </c>
      <c r="BV47" s="4">
        <v>1.0</v>
      </c>
      <c r="BW47" s="4">
        <v>1.0</v>
      </c>
      <c r="BX47" s="4">
        <v>3.0</v>
      </c>
      <c r="BY47" s="4">
        <v>2.0</v>
      </c>
      <c r="BZ47" s="4">
        <v>1.0</v>
      </c>
      <c r="CA47" s="4">
        <v>2.0</v>
      </c>
      <c r="CB47" s="4">
        <v>1.0</v>
      </c>
      <c r="CC47" s="4">
        <v>1.0</v>
      </c>
      <c r="CD47" s="4">
        <v>1.0</v>
      </c>
      <c r="CE47" s="4">
        <v>1.0</v>
      </c>
      <c r="CF47" s="4">
        <v>1.0</v>
      </c>
      <c r="CG47" s="4">
        <v>1.0</v>
      </c>
      <c r="CH47" s="4">
        <v>1.0</v>
      </c>
      <c r="CI47" s="4">
        <v>1.0</v>
      </c>
      <c r="CJ47" s="4">
        <v>1.0</v>
      </c>
      <c r="CK47" s="4">
        <v>1.0</v>
      </c>
      <c r="CL47" s="4">
        <v>1.0</v>
      </c>
      <c r="CM47" s="4">
        <v>1.0</v>
      </c>
      <c r="CN47" s="4">
        <v>1.0</v>
      </c>
      <c r="CO47" s="4">
        <v>1.0</v>
      </c>
      <c r="CP47" s="4">
        <v>2.0</v>
      </c>
      <c r="CQ47" s="4">
        <v>1.0</v>
      </c>
      <c r="CR47" s="4">
        <v>1.0</v>
      </c>
      <c r="CS47" s="4">
        <v>1.0</v>
      </c>
      <c r="CT47" s="4">
        <v>1.0</v>
      </c>
      <c r="CU47" s="4">
        <v>1.0</v>
      </c>
      <c r="CV47" s="4">
        <v>1.0</v>
      </c>
      <c r="CW47" s="4">
        <v>4.0</v>
      </c>
      <c r="CX47" s="4">
        <v>1.0</v>
      </c>
      <c r="CY47" s="4">
        <v>1.0</v>
      </c>
      <c r="CZ47" s="4">
        <v>1.0</v>
      </c>
      <c r="DA47" s="4">
        <v>1.0</v>
      </c>
      <c r="DB47" s="4">
        <v>1.0</v>
      </c>
      <c r="DC47" s="4">
        <v>1.0</v>
      </c>
      <c r="DD47" s="4">
        <v>2.0</v>
      </c>
      <c r="DE47" s="4">
        <v>1.0</v>
      </c>
      <c r="DF47" s="4">
        <v>1.0</v>
      </c>
      <c r="DG47" s="4">
        <v>1.0</v>
      </c>
      <c r="DH47" s="4">
        <v>1.0</v>
      </c>
      <c r="DI47" s="4">
        <v>2.0</v>
      </c>
      <c r="DJ47" s="4">
        <v>3.0</v>
      </c>
      <c r="DK47" s="4">
        <v>1.0</v>
      </c>
      <c r="DL47" s="4">
        <v>1.0</v>
      </c>
      <c r="DM47" s="4">
        <v>1.0</v>
      </c>
      <c r="DN47" s="4">
        <v>1.0</v>
      </c>
      <c r="DO47" s="4">
        <v>1.0</v>
      </c>
      <c r="DP47" s="4">
        <v>1.0</v>
      </c>
      <c r="DQ47" s="4">
        <v>3.0</v>
      </c>
      <c r="DR47" s="4">
        <v>1.0</v>
      </c>
      <c r="DS47" s="4">
        <v>3.0</v>
      </c>
      <c r="DT47" s="4">
        <v>1.0</v>
      </c>
      <c r="DU47" s="4">
        <v>1.0</v>
      </c>
      <c r="DV47" s="4">
        <v>1.0</v>
      </c>
      <c r="DW47" s="4">
        <v>1.0</v>
      </c>
    </row>
    <row r="48" hidden="1">
      <c r="A48" s="4" t="s">
        <v>17</v>
      </c>
      <c r="B48" s="4" t="s">
        <v>55</v>
      </c>
      <c r="C48" s="4">
        <v>1.0</v>
      </c>
      <c r="D48" s="4">
        <v>1.0</v>
      </c>
      <c r="E48" s="4">
        <v>1.0</v>
      </c>
      <c r="F48" s="4">
        <v>1.0</v>
      </c>
      <c r="G48" s="4">
        <v>1.0</v>
      </c>
      <c r="H48" s="4">
        <v>2.0</v>
      </c>
      <c r="I48" s="4">
        <v>2.0</v>
      </c>
      <c r="J48" s="4">
        <v>1.0</v>
      </c>
      <c r="K48" s="4">
        <v>2.0</v>
      </c>
      <c r="L48" s="4">
        <v>3.0</v>
      </c>
      <c r="M48" s="4">
        <v>1.0</v>
      </c>
      <c r="N48" s="4">
        <v>1.0</v>
      </c>
      <c r="O48" s="4">
        <v>2.0</v>
      </c>
      <c r="P48" s="4">
        <v>2.0</v>
      </c>
      <c r="Q48" s="4">
        <v>2.0</v>
      </c>
      <c r="R48" s="4">
        <v>2.0</v>
      </c>
      <c r="S48" s="4">
        <v>2.0</v>
      </c>
      <c r="T48" s="4">
        <v>1.0</v>
      </c>
      <c r="U48" s="4">
        <v>1.0</v>
      </c>
      <c r="V48" s="4">
        <v>1.0</v>
      </c>
      <c r="W48" s="4">
        <v>1.0</v>
      </c>
      <c r="X48" s="4">
        <v>3.0</v>
      </c>
      <c r="Y48" s="4">
        <v>3.0</v>
      </c>
      <c r="Z48" s="4">
        <v>2.0</v>
      </c>
      <c r="AA48" s="4">
        <v>1.0</v>
      </c>
      <c r="AB48" s="4">
        <v>1.0</v>
      </c>
      <c r="AC48" s="4">
        <v>1.0</v>
      </c>
      <c r="AD48" s="4">
        <v>1.0</v>
      </c>
      <c r="AE48" s="4">
        <v>1.0</v>
      </c>
      <c r="AF48" s="4">
        <v>1.0</v>
      </c>
      <c r="AG48" s="4">
        <v>3.0</v>
      </c>
      <c r="AH48" s="4">
        <v>1.0</v>
      </c>
      <c r="AI48" s="4">
        <v>3.0</v>
      </c>
      <c r="AJ48" s="4">
        <v>1.0</v>
      </c>
      <c r="AK48" s="4">
        <v>5.0</v>
      </c>
      <c r="AL48" s="4">
        <v>1.0</v>
      </c>
      <c r="AM48" s="4">
        <v>2.0</v>
      </c>
      <c r="AN48" s="4">
        <v>1.0</v>
      </c>
      <c r="AO48" s="4">
        <v>1.0</v>
      </c>
      <c r="AP48" s="4">
        <v>3.0</v>
      </c>
      <c r="AQ48" s="4">
        <v>1.0</v>
      </c>
      <c r="AR48" s="4">
        <v>1.0</v>
      </c>
      <c r="AS48" s="4">
        <v>2.0</v>
      </c>
      <c r="AT48" s="4">
        <v>1.0</v>
      </c>
      <c r="AU48" s="4">
        <v>1.0</v>
      </c>
      <c r="AV48" s="4">
        <v>2.0</v>
      </c>
      <c r="AW48" s="4">
        <v>2.0</v>
      </c>
      <c r="AX48" s="4">
        <v>1.0</v>
      </c>
      <c r="AY48" s="4">
        <v>1.0</v>
      </c>
      <c r="AZ48" s="4">
        <v>2.0</v>
      </c>
      <c r="BA48" s="4">
        <v>1.0</v>
      </c>
      <c r="BB48" s="4">
        <v>1.0</v>
      </c>
      <c r="BC48" s="4">
        <v>1.0</v>
      </c>
      <c r="BD48" s="4">
        <v>1.0</v>
      </c>
      <c r="BE48" s="4">
        <v>1.0</v>
      </c>
      <c r="BF48" s="4">
        <v>2.0</v>
      </c>
      <c r="BG48" s="4">
        <v>1.0</v>
      </c>
      <c r="BH48" s="4">
        <v>1.0</v>
      </c>
      <c r="BI48" s="4">
        <v>1.0</v>
      </c>
      <c r="BJ48" s="4">
        <v>2.0</v>
      </c>
      <c r="BK48" s="4">
        <v>1.0</v>
      </c>
      <c r="BL48" s="4">
        <v>1.0</v>
      </c>
      <c r="BM48" s="4">
        <v>2.0</v>
      </c>
      <c r="BN48" s="4">
        <v>1.0</v>
      </c>
      <c r="BO48" s="4">
        <v>1.0</v>
      </c>
      <c r="BP48" s="4">
        <v>2.0</v>
      </c>
      <c r="BQ48" s="4">
        <v>1.0</v>
      </c>
      <c r="BR48" s="4">
        <v>2.0</v>
      </c>
      <c r="BS48" s="4">
        <v>1.0</v>
      </c>
      <c r="BT48" s="4">
        <v>1.0</v>
      </c>
      <c r="BU48" s="4">
        <v>1.0</v>
      </c>
      <c r="BV48" s="4">
        <v>1.0</v>
      </c>
      <c r="BW48" s="4">
        <v>1.0</v>
      </c>
      <c r="BX48" s="4">
        <v>1.0</v>
      </c>
      <c r="BY48" s="4">
        <v>3.0</v>
      </c>
      <c r="BZ48" s="4">
        <v>2.0</v>
      </c>
      <c r="CA48" s="4">
        <v>1.0</v>
      </c>
      <c r="CB48" s="4">
        <v>1.0</v>
      </c>
      <c r="CC48" s="4">
        <v>1.0</v>
      </c>
      <c r="CD48" s="4">
        <v>1.0</v>
      </c>
      <c r="CE48" s="4">
        <v>1.0</v>
      </c>
      <c r="CF48" s="4">
        <v>3.0</v>
      </c>
      <c r="CG48" s="4">
        <v>2.0</v>
      </c>
      <c r="CH48" s="4">
        <v>2.0</v>
      </c>
      <c r="CI48" s="4">
        <v>1.0</v>
      </c>
      <c r="CJ48" s="4">
        <v>2.0</v>
      </c>
      <c r="CK48" s="4">
        <v>1.0</v>
      </c>
      <c r="CL48" s="4">
        <v>1.0</v>
      </c>
      <c r="CM48" s="4">
        <v>1.0</v>
      </c>
      <c r="CN48" s="4">
        <v>2.0</v>
      </c>
      <c r="CO48" s="4">
        <v>1.0</v>
      </c>
      <c r="CP48" s="4">
        <v>3.0</v>
      </c>
      <c r="CQ48" s="4">
        <v>1.0</v>
      </c>
      <c r="CR48" s="4">
        <v>1.0</v>
      </c>
      <c r="CS48" s="4">
        <v>1.0</v>
      </c>
      <c r="CT48" s="4">
        <v>1.0</v>
      </c>
      <c r="CU48" s="4">
        <v>2.0</v>
      </c>
      <c r="CV48" s="4">
        <v>1.0</v>
      </c>
      <c r="CW48" s="4">
        <v>3.0</v>
      </c>
      <c r="CX48" s="4">
        <v>1.0</v>
      </c>
      <c r="CY48" s="4">
        <v>1.0</v>
      </c>
      <c r="CZ48" s="4">
        <v>1.0</v>
      </c>
      <c r="DA48" s="4">
        <v>2.0</v>
      </c>
      <c r="DB48" s="4">
        <v>2.0</v>
      </c>
      <c r="DC48" s="4">
        <v>2.0</v>
      </c>
      <c r="DD48" s="4">
        <v>1.0</v>
      </c>
      <c r="DE48" s="4">
        <v>1.0</v>
      </c>
      <c r="DF48" s="4">
        <v>1.0</v>
      </c>
      <c r="DG48" s="4">
        <v>2.0</v>
      </c>
      <c r="DH48" s="4">
        <v>2.0</v>
      </c>
      <c r="DI48" s="4">
        <v>2.0</v>
      </c>
      <c r="DJ48" s="4">
        <v>1.0</v>
      </c>
      <c r="DK48" s="4">
        <v>2.0</v>
      </c>
      <c r="DL48" s="4">
        <v>2.0</v>
      </c>
      <c r="DM48" s="4">
        <v>1.0</v>
      </c>
      <c r="DN48" s="4">
        <v>1.0</v>
      </c>
      <c r="DO48" s="4">
        <v>2.0</v>
      </c>
      <c r="DP48" s="4">
        <v>1.0</v>
      </c>
      <c r="DQ48" s="4">
        <v>3.0</v>
      </c>
      <c r="DR48" s="4">
        <v>1.0</v>
      </c>
      <c r="DS48" s="4">
        <v>1.0</v>
      </c>
      <c r="DT48" s="4">
        <v>3.0</v>
      </c>
      <c r="DU48" s="4">
        <v>2.0</v>
      </c>
      <c r="DV48" s="4">
        <v>2.0</v>
      </c>
      <c r="DW48" s="4">
        <v>3.0</v>
      </c>
    </row>
    <row r="49" hidden="1">
      <c r="A49" s="4" t="s">
        <v>17</v>
      </c>
      <c r="B49" s="4" t="s">
        <v>56</v>
      </c>
      <c r="C49" s="4">
        <v>2.0</v>
      </c>
      <c r="D49" s="4">
        <v>4.0</v>
      </c>
      <c r="E49" s="4">
        <v>3.0</v>
      </c>
      <c r="F49" s="4">
        <v>2.0</v>
      </c>
      <c r="G49" s="4">
        <v>4.0</v>
      </c>
      <c r="H49" s="4">
        <v>5.0</v>
      </c>
      <c r="I49" s="4">
        <v>2.0</v>
      </c>
      <c r="J49" s="4">
        <v>5.0</v>
      </c>
      <c r="K49" s="4">
        <v>3.0</v>
      </c>
      <c r="L49" s="4">
        <v>3.0</v>
      </c>
      <c r="M49" s="4">
        <v>2.0</v>
      </c>
      <c r="N49" s="4">
        <v>3.0</v>
      </c>
      <c r="O49" s="4">
        <v>2.0</v>
      </c>
      <c r="P49" s="4">
        <v>3.0</v>
      </c>
      <c r="Q49" s="4">
        <v>3.0</v>
      </c>
      <c r="R49" s="4">
        <v>3.0</v>
      </c>
      <c r="S49" s="4">
        <v>2.0</v>
      </c>
      <c r="T49" s="4">
        <v>6.0</v>
      </c>
      <c r="U49" s="4">
        <v>2.0</v>
      </c>
      <c r="V49" s="4">
        <v>3.0</v>
      </c>
      <c r="W49" s="4">
        <v>2.0</v>
      </c>
      <c r="X49" s="4">
        <v>5.0</v>
      </c>
      <c r="Y49" s="4">
        <v>5.0</v>
      </c>
      <c r="Z49" s="4">
        <v>3.0</v>
      </c>
      <c r="AA49" s="4">
        <v>3.0</v>
      </c>
      <c r="AB49" s="4">
        <v>3.0</v>
      </c>
      <c r="AC49" s="4">
        <v>4.0</v>
      </c>
      <c r="AD49" s="4">
        <v>6.0</v>
      </c>
      <c r="AE49" s="4">
        <v>3.0</v>
      </c>
      <c r="AF49" s="4">
        <v>4.0</v>
      </c>
      <c r="AG49" s="4">
        <v>3.0</v>
      </c>
      <c r="AH49" s="4">
        <v>3.0</v>
      </c>
      <c r="AI49" s="4">
        <v>4.0</v>
      </c>
      <c r="AJ49" s="4">
        <v>3.0</v>
      </c>
      <c r="AK49" s="4">
        <v>4.0</v>
      </c>
      <c r="AL49" s="4">
        <v>3.0</v>
      </c>
      <c r="AM49" s="4">
        <v>3.0</v>
      </c>
      <c r="AN49" s="4">
        <v>4.0</v>
      </c>
      <c r="AO49" s="4">
        <v>3.0</v>
      </c>
      <c r="AP49" s="4">
        <v>3.0</v>
      </c>
      <c r="AQ49" s="4">
        <v>3.0</v>
      </c>
      <c r="AR49" s="4">
        <v>3.0</v>
      </c>
      <c r="AS49" s="4">
        <v>3.0</v>
      </c>
      <c r="AT49" s="4">
        <v>2.0</v>
      </c>
      <c r="AU49" s="4">
        <v>6.0</v>
      </c>
      <c r="AV49" s="4">
        <v>4.0</v>
      </c>
      <c r="AW49" s="4">
        <v>3.0</v>
      </c>
      <c r="AX49" s="4">
        <v>3.0</v>
      </c>
      <c r="AY49" s="4">
        <v>3.0</v>
      </c>
      <c r="AZ49" s="4">
        <v>6.0</v>
      </c>
      <c r="BA49" s="4">
        <v>3.0</v>
      </c>
      <c r="BB49" s="4">
        <v>3.0</v>
      </c>
      <c r="BC49" s="4">
        <v>3.0</v>
      </c>
      <c r="BD49" s="4">
        <v>3.0</v>
      </c>
      <c r="BE49" s="4">
        <v>6.0</v>
      </c>
      <c r="BF49" s="4">
        <v>2.0</v>
      </c>
      <c r="BG49" s="4">
        <v>4.0</v>
      </c>
      <c r="BH49" s="4">
        <v>3.0</v>
      </c>
      <c r="BI49" s="4">
        <v>4.0</v>
      </c>
      <c r="BJ49" s="4">
        <v>3.0</v>
      </c>
      <c r="BK49" s="4">
        <v>3.0</v>
      </c>
      <c r="BL49" s="4">
        <v>2.0</v>
      </c>
      <c r="BM49" s="4">
        <v>3.0</v>
      </c>
      <c r="BN49" s="4">
        <v>3.0</v>
      </c>
      <c r="BO49" s="4">
        <v>2.0</v>
      </c>
      <c r="BP49" s="4">
        <v>5.0</v>
      </c>
      <c r="BQ49" s="4">
        <v>3.0</v>
      </c>
      <c r="BR49" s="4">
        <v>4.0</v>
      </c>
      <c r="BS49" s="4">
        <v>4.0</v>
      </c>
      <c r="BT49" s="4">
        <v>3.0</v>
      </c>
      <c r="BU49" s="4">
        <v>3.0</v>
      </c>
      <c r="BV49" s="4">
        <v>6.0</v>
      </c>
      <c r="BW49" s="4">
        <v>2.0</v>
      </c>
      <c r="BX49" s="4">
        <v>3.0</v>
      </c>
      <c r="BY49" s="4">
        <v>5.0</v>
      </c>
      <c r="BZ49" s="4">
        <v>4.0</v>
      </c>
      <c r="CA49" s="4">
        <v>3.0</v>
      </c>
      <c r="CB49" s="4">
        <v>3.0</v>
      </c>
      <c r="CC49" s="4">
        <v>3.0</v>
      </c>
      <c r="CD49" s="4">
        <v>3.0</v>
      </c>
      <c r="CE49" s="4">
        <v>3.0</v>
      </c>
      <c r="CF49" s="4">
        <v>5.0</v>
      </c>
      <c r="CG49" s="4">
        <v>3.0</v>
      </c>
      <c r="CH49" s="4">
        <v>2.0</v>
      </c>
      <c r="CI49" s="4">
        <v>3.0</v>
      </c>
      <c r="CJ49" s="4">
        <v>3.0</v>
      </c>
      <c r="CK49" s="4">
        <v>3.0</v>
      </c>
      <c r="CL49" s="4">
        <v>3.0</v>
      </c>
      <c r="CM49" s="4">
        <v>4.0</v>
      </c>
      <c r="CN49" s="4">
        <v>3.0</v>
      </c>
      <c r="CO49" s="4">
        <v>4.0</v>
      </c>
      <c r="CP49" s="4">
        <v>3.0</v>
      </c>
      <c r="CQ49" s="4">
        <v>3.0</v>
      </c>
      <c r="CR49" s="4">
        <v>4.0</v>
      </c>
      <c r="CS49" s="4">
        <v>3.0</v>
      </c>
      <c r="CT49" s="4">
        <v>3.0</v>
      </c>
      <c r="CU49" s="4">
        <v>3.0</v>
      </c>
      <c r="CV49" s="4">
        <v>5.0</v>
      </c>
      <c r="CW49" s="4">
        <v>6.0</v>
      </c>
      <c r="CX49" s="4">
        <v>3.0</v>
      </c>
      <c r="CY49" s="4">
        <v>2.0</v>
      </c>
      <c r="CZ49" s="4">
        <v>2.0</v>
      </c>
      <c r="DA49" s="4">
        <v>3.0</v>
      </c>
      <c r="DB49" s="4">
        <v>3.0</v>
      </c>
      <c r="DC49" s="4">
        <v>4.0</v>
      </c>
      <c r="DD49" s="4">
        <v>5.0</v>
      </c>
      <c r="DE49" s="4">
        <v>3.0</v>
      </c>
      <c r="DF49" s="4">
        <v>3.0</v>
      </c>
      <c r="DG49" s="4">
        <v>3.0</v>
      </c>
      <c r="DH49" s="4">
        <v>3.0</v>
      </c>
      <c r="DI49" s="4">
        <v>4.0</v>
      </c>
      <c r="DJ49" s="4">
        <v>6.0</v>
      </c>
      <c r="DK49" s="4">
        <v>3.0</v>
      </c>
      <c r="DL49" s="4">
        <v>3.0</v>
      </c>
      <c r="DM49" s="4">
        <v>5.0</v>
      </c>
      <c r="DN49" s="4">
        <v>5.0</v>
      </c>
      <c r="DO49" s="4">
        <v>3.0</v>
      </c>
      <c r="DP49" s="4">
        <v>2.0</v>
      </c>
      <c r="DQ49" s="4">
        <v>4.0</v>
      </c>
      <c r="DR49" s="4">
        <v>3.0</v>
      </c>
      <c r="DS49" s="4">
        <v>4.0</v>
      </c>
      <c r="DT49" s="4">
        <v>4.0</v>
      </c>
      <c r="DU49" s="4">
        <v>4.0</v>
      </c>
      <c r="DV49" s="4">
        <v>3.0</v>
      </c>
      <c r="DW49" s="4">
        <v>3.0</v>
      </c>
    </row>
    <row r="50" hidden="1">
      <c r="A50" s="4" t="s">
        <v>10</v>
      </c>
      <c r="B50" s="4" t="s">
        <v>57</v>
      </c>
      <c r="C50" s="4">
        <v>5.0</v>
      </c>
      <c r="D50" s="4">
        <v>4.0</v>
      </c>
      <c r="E50" s="4">
        <v>5.0</v>
      </c>
      <c r="F50" s="4">
        <v>5.0</v>
      </c>
      <c r="G50" s="4">
        <v>2.0</v>
      </c>
      <c r="H50" s="4">
        <v>5.0</v>
      </c>
      <c r="I50" s="4">
        <v>5.0</v>
      </c>
      <c r="J50" s="4">
        <v>1.0</v>
      </c>
      <c r="K50" s="4">
        <v>5.0</v>
      </c>
      <c r="L50" s="4">
        <v>4.0</v>
      </c>
      <c r="M50" s="4">
        <v>2.0</v>
      </c>
      <c r="N50" s="4">
        <v>5.0</v>
      </c>
      <c r="O50" s="4">
        <v>3.0</v>
      </c>
      <c r="P50" s="4">
        <v>3.0</v>
      </c>
      <c r="Q50" s="4">
        <v>1.0</v>
      </c>
      <c r="R50" s="4">
        <v>1.0</v>
      </c>
      <c r="S50" s="4">
        <v>2.0</v>
      </c>
      <c r="T50" s="4">
        <v>2.0</v>
      </c>
      <c r="U50" s="4">
        <v>1.0</v>
      </c>
      <c r="V50" s="4">
        <v>3.0</v>
      </c>
      <c r="W50" s="4">
        <v>1.0</v>
      </c>
      <c r="X50" s="4">
        <v>5.0</v>
      </c>
      <c r="Y50" s="4">
        <v>2.0</v>
      </c>
      <c r="Z50" s="4">
        <v>2.0</v>
      </c>
      <c r="AA50" s="4">
        <v>3.0</v>
      </c>
      <c r="AB50" s="4">
        <v>3.0</v>
      </c>
      <c r="AC50" s="4">
        <v>1.0</v>
      </c>
      <c r="AD50" s="4">
        <v>2.0</v>
      </c>
      <c r="AE50" s="4">
        <v>2.0</v>
      </c>
      <c r="AF50" s="4">
        <v>5.0</v>
      </c>
      <c r="AG50" s="4">
        <v>2.0</v>
      </c>
      <c r="AH50" s="4">
        <v>3.0</v>
      </c>
      <c r="AI50" s="4">
        <v>5.0</v>
      </c>
      <c r="AJ50" s="4">
        <v>2.0</v>
      </c>
      <c r="AK50" s="4">
        <v>1.0</v>
      </c>
      <c r="AL50" s="4">
        <v>2.0</v>
      </c>
      <c r="AM50" s="4">
        <v>1.0</v>
      </c>
      <c r="AN50" s="4">
        <v>3.0</v>
      </c>
      <c r="AO50" s="4">
        <v>3.0</v>
      </c>
      <c r="AP50" s="4">
        <v>1.0</v>
      </c>
      <c r="AQ50" s="4">
        <v>3.0</v>
      </c>
      <c r="AR50" s="4">
        <v>2.0</v>
      </c>
      <c r="AS50" s="4">
        <v>2.0</v>
      </c>
      <c r="AT50" s="4">
        <v>5.0</v>
      </c>
      <c r="AU50" s="4">
        <v>5.0</v>
      </c>
      <c r="AV50" s="4">
        <v>5.0</v>
      </c>
      <c r="AW50" s="4">
        <v>3.0</v>
      </c>
      <c r="AX50" s="4">
        <v>4.0</v>
      </c>
      <c r="AY50" s="4">
        <v>4.0</v>
      </c>
      <c r="AZ50" s="4" t="s">
        <v>74</v>
      </c>
      <c r="BA50" s="4">
        <v>1.0</v>
      </c>
      <c r="BB50" s="4">
        <v>5.0</v>
      </c>
      <c r="BC50" s="4">
        <v>3.0</v>
      </c>
      <c r="BD50" s="4">
        <v>3.0</v>
      </c>
      <c r="BE50" s="4">
        <v>2.0</v>
      </c>
      <c r="BF50" s="4">
        <v>2.0</v>
      </c>
      <c r="BG50" s="4">
        <v>4.0</v>
      </c>
      <c r="BH50" s="4">
        <v>1.0</v>
      </c>
      <c r="BI50" s="4">
        <v>4.0</v>
      </c>
      <c r="BJ50" s="4">
        <v>4.0</v>
      </c>
      <c r="BK50" s="4">
        <v>1.0</v>
      </c>
      <c r="BL50" s="4">
        <v>3.0</v>
      </c>
      <c r="BM50" s="4">
        <v>2.0</v>
      </c>
      <c r="BN50" s="4">
        <v>4.0</v>
      </c>
      <c r="BO50" s="4">
        <v>3.0</v>
      </c>
      <c r="BP50" s="4">
        <v>1.0</v>
      </c>
      <c r="BQ50" s="4">
        <v>3.0</v>
      </c>
      <c r="BR50" s="4">
        <v>1.0</v>
      </c>
      <c r="BS50" s="4">
        <v>2.0</v>
      </c>
      <c r="BT50" s="4">
        <v>1.0</v>
      </c>
      <c r="BU50" s="4">
        <v>5.0</v>
      </c>
      <c r="BV50" s="4">
        <v>3.0</v>
      </c>
      <c r="BW50" s="4">
        <v>2.0</v>
      </c>
      <c r="BX50" s="4">
        <v>1.0</v>
      </c>
      <c r="BY50" s="4">
        <v>3.0</v>
      </c>
      <c r="BZ50" s="4">
        <v>3.0</v>
      </c>
      <c r="CA50" s="4">
        <v>1.0</v>
      </c>
      <c r="CB50" s="4">
        <v>1.0</v>
      </c>
      <c r="CC50" s="4">
        <v>2.0</v>
      </c>
      <c r="CD50" s="4">
        <v>4.0</v>
      </c>
      <c r="CE50" s="4">
        <v>3.0</v>
      </c>
      <c r="CF50" s="4">
        <v>4.0</v>
      </c>
      <c r="CG50" s="4">
        <v>3.0</v>
      </c>
      <c r="CH50" s="4">
        <v>5.0</v>
      </c>
      <c r="CI50" s="4">
        <v>4.0</v>
      </c>
      <c r="CJ50" s="4">
        <v>3.0</v>
      </c>
      <c r="CK50" s="4">
        <v>3.0</v>
      </c>
      <c r="CL50" s="4">
        <v>1.0</v>
      </c>
      <c r="CM50" s="4">
        <v>5.0</v>
      </c>
      <c r="CN50" s="4">
        <v>4.0</v>
      </c>
      <c r="CO50" s="4">
        <v>3.0</v>
      </c>
      <c r="CP50" s="4">
        <v>1.0</v>
      </c>
      <c r="CQ50" s="4">
        <v>1.0</v>
      </c>
      <c r="CR50" s="4">
        <v>5.0</v>
      </c>
      <c r="CS50" s="4">
        <v>5.0</v>
      </c>
      <c r="CT50" s="4">
        <v>3.0</v>
      </c>
      <c r="CU50" s="4">
        <v>3.0</v>
      </c>
      <c r="CV50" s="4">
        <v>1.0</v>
      </c>
      <c r="CW50" s="4">
        <v>1.0</v>
      </c>
      <c r="CX50" s="4">
        <v>1.0</v>
      </c>
      <c r="CY50" s="4">
        <v>5.0</v>
      </c>
      <c r="CZ50" s="4">
        <v>4.0</v>
      </c>
      <c r="DA50" s="4">
        <v>1.0</v>
      </c>
      <c r="DB50" s="4">
        <v>3.0</v>
      </c>
      <c r="DC50" s="4">
        <v>2.0</v>
      </c>
      <c r="DD50" s="4">
        <v>4.0</v>
      </c>
      <c r="DE50" s="4">
        <v>4.0</v>
      </c>
      <c r="DF50" s="4">
        <v>2.0</v>
      </c>
      <c r="DG50" s="4">
        <v>2.0</v>
      </c>
      <c r="DH50" s="4">
        <v>1.0</v>
      </c>
      <c r="DI50" s="4">
        <v>4.0</v>
      </c>
      <c r="DJ50" s="4">
        <v>1.0</v>
      </c>
      <c r="DK50" s="4">
        <v>5.0</v>
      </c>
      <c r="DL50" s="4">
        <v>3.0</v>
      </c>
      <c r="DM50" s="4">
        <v>3.0</v>
      </c>
      <c r="DN50" s="4">
        <v>2.0</v>
      </c>
      <c r="DO50" s="4">
        <v>1.0</v>
      </c>
      <c r="DP50" s="4">
        <v>2.0</v>
      </c>
      <c r="DQ50" s="4">
        <v>2.0</v>
      </c>
      <c r="DR50" s="4">
        <v>5.0</v>
      </c>
      <c r="DS50" s="4">
        <v>3.0</v>
      </c>
      <c r="DT50" s="4">
        <v>1.0</v>
      </c>
      <c r="DU50" s="4">
        <v>5.0</v>
      </c>
      <c r="DV50" s="4">
        <v>1.0</v>
      </c>
      <c r="DW50" s="4">
        <v>2.0</v>
      </c>
    </row>
    <row r="51" hidden="1">
      <c r="A51" s="4" t="s">
        <v>30</v>
      </c>
      <c r="B51" s="4" t="s">
        <v>58</v>
      </c>
      <c r="C51" s="4">
        <v>3.0</v>
      </c>
      <c r="D51" s="4">
        <v>3.0</v>
      </c>
      <c r="E51" s="4">
        <v>6.0</v>
      </c>
      <c r="F51" s="4">
        <v>5.0</v>
      </c>
      <c r="G51" s="4">
        <v>4.0</v>
      </c>
      <c r="H51" s="4">
        <v>5.0</v>
      </c>
      <c r="I51" s="4">
        <v>4.0</v>
      </c>
      <c r="J51" s="4">
        <v>3.0</v>
      </c>
      <c r="K51" s="4">
        <v>4.0</v>
      </c>
      <c r="L51" s="4">
        <v>3.0</v>
      </c>
      <c r="M51" s="4">
        <v>1.0</v>
      </c>
      <c r="N51" s="4">
        <v>2.0</v>
      </c>
      <c r="O51" s="4">
        <v>5.0</v>
      </c>
      <c r="P51" s="4">
        <v>3.0</v>
      </c>
      <c r="Q51" s="4">
        <v>3.0</v>
      </c>
      <c r="R51" s="4">
        <v>2.0</v>
      </c>
      <c r="S51" s="4">
        <v>3.0</v>
      </c>
      <c r="T51" s="4">
        <v>2.0</v>
      </c>
      <c r="U51" s="4">
        <v>3.0</v>
      </c>
      <c r="V51" s="4">
        <v>4.0</v>
      </c>
      <c r="W51" s="4">
        <v>6.0</v>
      </c>
      <c r="X51" s="4">
        <v>2.0</v>
      </c>
      <c r="Y51" s="4">
        <v>2.0</v>
      </c>
      <c r="Z51" s="4">
        <v>3.0</v>
      </c>
      <c r="AA51" s="4">
        <v>4.0</v>
      </c>
      <c r="AB51" s="4">
        <v>3.0</v>
      </c>
      <c r="AC51" s="4">
        <v>2.0</v>
      </c>
      <c r="AD51" s="4">
        <v>2.0</v>
      </c>
      <c r="AE51" s="4">
        <v>3.0</v>
      </c>
      <c r="AF51" s="4">
        <v>2.0</v>
      </c>
      <c r="AG51" s="4">
        <v>3.0</v>
      </c>
      <c r="AH51" s="4">
        <v>4.0</v>
      </c>
      <c r="AI51" s="4">
        <v>4.0</v>
      </c>
      <c r="AJ51" s="4">
        <v>3.0</v>
      </c>
      <c r="AK51" s="4">
        <v>2.0</v>
      </c>
      <c r="AL51" s="4">
        <v>2.0</v>
      </c>
      <c r="AM51" s="4">
        <v>4.0</v>
      </c>
      <c r="AN51" s="4">
        <v>4.0</v>
      </c>
      <c r="AO51" s="4">
        <v>4.0</v>
      </c>
      <c r="AP51" s="4">
        <v>1.0</v>
      </c>
      <c r="AQ51" s="4">
        <v>2.0</v>
      </c>
      <c r="AR51" s="4">
        <v>6.0</v>
      </c>
      <c r="AS51" s="4">
        <v>3.0</v>
      </c>
      <c r="AT51" s="4" t="s">
        <v>74</v>
      </c>
      <c r="AU51" s="4">
        <v>3.0</v>
      </c>
      <c r="AV51" s="4">
        <v>1.0</v>
      </c>
      <c r="AW51" s="4">
        <v>3.0</v>
      </c>
      <c r="AX51" s="4">
        <v>2.0</v>
      </c>
      <c r="AY51" s="4">
        <v>1.0</v>
      </c>
      <c r="AZ51" s="4">
        <v>1.0</v>
      </c>
      <c r="BA51" s="4">
        <v>3.0</v>
      </c>
      <c r="BB51" s="4">
        <v>2.0</v>
      </c>
      <c r="BC51" s="4">
        <v>2.0</v>
      </c>
      <c r="BD51" s="4">
        <v>4.0</v>
      </c>
      <c r="BE51" s="4">
        <v>2.0</v>
      </c>
      <c r="BF51" s="4">
        <v>3.0</v>
      </c>
      <c r="BG51" s="4">
        <v>2.0</v>
      </c>
      <c r="BH51" s="4">
        <v>2.0</v>
      </c>
      <c r="BI51" s="4">
        <v>3.0</v>
      </c>
      <c r="BJ51" s="4">
        <v>3.0</v>
      </c>
      <c r="BK51" s="4">
        <v>2.0</v>
      </c>
      <c r="BL51" s="4">
        <v>2.0</v>
      </c>
      <c r="BM51" s="4">
        <v>2.0</v>
      </c>
      <c r="BN51" s="4">
        <v>2.0</v>
      </c>
      <c r="BO51" s="4">
        <v>4.0</v>
      </c>
      <c r="BP51" s="4">
        <v>2.0</v>
      </c>
      <c r="BQ51" s="4">
        <v>2.0</v>
      </c>
      <c r="BR51" s="4">
        <v>2.0</v>
      </c>
      <c r="BS51" s="4">
        <v>3.0</v>
      </c>
      <c r="BT51" s="4">
        <v>3.0</v>
      </c>
      <c r="BU51" s="4">
        <v>3.0</v>
      </c>
      <c r="BV51" s="4">
        <v>4.0</v>
      </c>
      <c r="BW51" s="4">
        <v>3.0</v>
      </c>
      <c r="BX51" s="4">
        <v>3.0</v>
      </c>
      <c r="BY51" s="4">
        <v>3.0</v>
      </c>
      <c r="BZ51" s="4">
        <v>3.0</v>
      </c>
      <c r="CA51" s="4">
        <v>4.0</v>
      </c>
      <c r="CB51" s="4">
        <v>3.0</v>
      </c>
      <c r="CC51" s="4">
        <v>3.0</v>
      </c>
      <c r="CD51" s="4">
        <v>2.0</v>
      </c>
      <c r="CE51" s="4">
        <v>3.0</v>
      </c>
      <c r="CF51" s="4">
        <v>4.0</v>
      </c>
      <c r="CG51" s="4">
        <v>3.0</v>
      </c>
      <c r="CH51" s="4">
        <v>3.0</v>
      </c>
      <c r="CI51" s="4">
        <v>2.0</v>
      </c>
      <c r="CJ51" s="4">
        <v>3.0</v>
      </c>
      <c r="CK51" s="4">
        <v>4.0</v>
      </c>
      <c r="CL51" s="4">
        <v>4.0</v>
      </c>
      <c r="CM51" s="4">
        <v>2.0</v>
      </c>
      <c r="CN51" s="4">
        <v>3.0</v>
      </c>
      <c r="CO51" s="4">
        <v>4.0</v>
      </c>
      <c r="CP51" s="4">
        <v>3.0</v>
      </c>
      <c r="CQ51" s="4">
        <v>4.0</v>
      </c>
      <c r="CR51" s="4">
        <v>3.0</v>
      </c>
      <c r="CS51" s="4">
        <v>3.0</v>
      </c>
      <c r="CT51" s="4">
        <v>2.0</v>
      </c>
      <c r="CU51" s="4">
        <v>6.0</v>
      </c>
      <c r="CV51" s="4">
        <v>3.0</v>
      </c>
      <c r="CW51" s="4">
        <v>4.0</v>
      </c>
      <c r="CX51" s="4">
        <v>3.0</v>
      </c>
      <c r="CY51" s="4">
        <v>2.0</v>
      </c>
      <c r="CZ51" s="4">
        <v>5.0</v>
      </c>
      <c r="DA51" s="4">
        <v>4.0</v>
      </c>
      <c r="DB51" s="4">
        <v>6.0</v>
      </c>
      <c r="DC51" s="4">
        <v>5.0</v>
      </c>
      <c r="DD51" s="4">
        <v>3.0</v>
      </c>
      <c r="DE51" s="4">
        <v>4.0</v>
      </c>
      <c r="DF51" s="4">
        <v>4.0</v>
      </c>
      <c r="DG51" s="4">
        <v>3.0</v>
      </c>
      <c r="DH51" s="4">
        <v>5.0</v>
      </c>
      <c r="DI51" s="4">
        <v>3.0</v>
      </c>
      <c r="DJ51" s="4">
        <v>3.0</v>
      </c>
      <c r="DK51" s="4">
        <v>3.0</v>
      </c>
      <c r="DL51" s="4">
        <v>4.0</v>
      </c>
      <c r="DM51" s="4">
        <v>1.0</v>
      </c>
      <c r="DN51" s="4">
        <v>2.0</v>
      </c>
      <c r="DO51" s="4">
        <v>4.0</v>
      </c>
      <c r="DP51" s="4">
        <v>4.0</v>
      </c>
      <c r="DQ51" s="4">
        <v>4.0</v>
      </c>
      <c r="DR51" s="4">
        <v>4.0</v>
      </c>
      <c r="DS51" s="4">
        <v>4.0</v>
      </c>
      <c r="DT51" s="4">
        <v>4.0</v>
      </c>
      <c r="DU51" s="4">
        <v>4.0</v>
      </c>
      <c r="DV51" s="4">
        <v>2.0</v>
      </c>
      <c r="DW51" s="4">
        <v>3.0</v>
      </c>
    </row>
    <row r="52" hidden="1">
      <c r="A52" s="4" t="s">
        <v>6</v>
      </c>
      <c r="B52" s="4" t="s">
        <v>59</v>
      </c>
      <c r="C52" s="4">
        <v>1.0</v>
      </c>
      <c r="D52" s="4">
        <v>1.0</v>
      </c>
      <c r="E52" s="4">
        <v>1.0</v>
      </c>
      <c r="F52" s="4">
        <v>1.0</v>
      </c>
      <c r="G52" s="4">
        <v>1.0</v>
      </c>
      <c r="H52" s="4">
        <v>1.0</v>
      </c>
      <c r="I52" s="4">
        <v>1.0</v>
      </c>
      <c r="J52" s="4">
        <v>1.0</v>
      </c>
      <c r="K52" s="4">
        <v>2.0</v>
      </c>
      <c r="L52" s="4">
        <v>1.0</v>
      </c>
      <c r="M52" s="4">
        <v>1.0</v>
      </c>
      <c r="N52" s="4">
        <v>1.0</v>
      </c>
      <c r="O52" s="4">
        <v>2.0</v>
      </c>
      <c r="P52" s="4">
        <v>1.0</v>
      </c>
      <c r="Q52" s="4">
        <v>1.0</v>
      </c>
      <c r="R52" s="4">
        <v>2.0</v>
      </c>
      <c r="S52" s="4">
        <v>1.0</v>
      </c>
      <c r="T52" s="4">
        <v>1.0</v>
      </c>
      <c r="U52" s="4">
        <v>2.0</v>
      </c>
      <c r="V52" s="4">
        <v>1.0</v>
      </c>
      <c r="W52" s="4">
        <v>1.0</v>
      </c>
      <c r="X52" s="4">
        <v>2.0</v>
      </c>
      <c r="Y52" s="4">
        <v>1.0</v>
      </c>
      <c r="Z52" s="4">
        <v>1.0</v>
      </c>
      <c r="AA52" s="4">
        <v>2.0</v>
      </c>
      <c r="AB52" s="4">
        <v>1.0</v>
      </c>
      <c r="AC52" s="4">
        <v>2.0</v>
      </c>
      <c r="AD52" s="4">
        <v>1.0</v>
      </c>
      <c r="AE52" s="4">
        <v>1.0</v>
      </c>
      <c r="AF52" s="4">
        <v>1.0</v>
      </c>
      <c r="AG52" s="4">
        <v>2.0</v>
      </c>
      <c r="AH52" s="4">
        <v>2.0</v>
      </c>
      <c r="AI52" s="4">
        <v>1.0</v>
      </c>
      <c r="AJ52" s="4">
        <v>1.0</v>
      </c>
      <c r="AK52" s="4">
        <v>1.0</v>
      </c>
      <c r="AL52" s="4">
        <v>1.0</v>
      </c>
      <c r="AM52" s="4">
        <v>2.0</v>
      </c>
      <c r="AN52" s="4">
        <v>1.0</v>
      </c>
      <c r="AO52" s="4">
        <v>1.0</v>
      </c>
      <c r="AP52" s="4">
        <v>1.0</v>
      </c>
      <c r="AQ52" s="4">
        <v>1.0</v>
      </c>
      <c r="AR52" s="4">
        <v>1.0</v>
      </c>
      <c r="AS52" s="4">
        <v>1.0</v>
      </c>
      <c r="AT52" s="4">
        <v>2.0</v>
      </c>
      <c r="AU52" s="4">
        <v>1.0</v>
      </c>
      <c r="AV52" s="4">
        <v>1.0</v>
      </c>
      <c r="AW52" s="4">
        <v>1.0</v>
      </c>
      <c r="AX52" s="4">
        <v>1.0</v>
      </c>
      <c r="AY52" s="4">
        <v>2.0</v>
      </c>
      <c r="AZ52" s="4">
        <v>2.0</v>
      </c>
      <c r="BA52" s="4">
        <v>1.0</v>
      </c>
      <c r="BB52" s="4">
        <v>1.0</v>
      </c>
      <c r="BC52" s="4">
        <v>2.0</v>
      </c>
      <c r="BD52" s="4">
        <v>1.0</v>
      </c>
      <c r="BE52" s="4">
        <v>1.0</v>
      </c>
      <c r="BF52" s="4">
        <v>1.0</v>
      </c>
      <c r="BG52" s="4">
        <v>1.0</v>
      </c>
      <c r="BH52" s="4">
        <v>2.0</v>
      </c>
      <c r="BI52" s="4">
        <v>1.0</v>
      </c>
      <c r="BJ52" s="4">
        <v>2.0</v>
      </c>
      <c r="BK52" s="4">
        <v>1.0</v>
      </c>
      <c r="BL52" s="4">
        <v>2.0</v>
      </c>
      <c r="BM52" s="4">
        <v>1.0</v>
      </c>
      <c r="BN52" s="4" t="s">
        <v>74</v>
      </c>
      <c r="BO52" s="4">
        <v>2.0</v>
      </c>
      <c r="BP52" s="4">
        <v>1.0</v>
      </c>
      <c r="BQ52" s="4">
        <v>1.0</v>
      </c>
      <c r="BR52" s="4">
        <v>1.0</v>
      </c>
      <c r="BS52" s="4">
        <v>1.0</v>
      </c>
      <c r="BT52" s="4">
        <v>2.0</v>
      </c>
      <c r="BU52" s="4">
        <v>1.0</v>
      </c>
      <c r="BV52" s="4">
        <v>1.0</v>
      </c>
      <c r="BW52" s="4">
        <v>1.0</v>
      </c>
      <c r="BX52" s="4">
        <v>1.0</v>
      </c>
      <c r="BY52" s="4">
        <v>1.0</v>
      </c>
      <c r="BZ52" s="4">
        <v>1.0</v>
      </c>
      <c r="CA52" s="4">
        <v>2.0</v>
      </c>
      <c r="CB52" s="4">
        <v>2.0</v>
      </c>
      <c r="CC52" s="4">
        <v>1.0</v>
      </c>
      <c r="CD52" s="4">
        <v>1.0</v>
      </c>
      <c r="CE52" s="4">
        <v>1.0</v>
      </c>
      <c r="CF52" s="4">
        <v>2.0</v>
      </c>
      <c r="CG52" s="4">
        <v>1.0</v>
      </c>
      <c r="CH52" s="4">
        <v>1.0</v>
      </c>
      <c r="CI52" s="4">
        <v>1.0</v>
      </c>
      <c r="CJ52" s="4">
        <v>1.0</v>
      </c>
      <c r="CK52" s="4">
        <v>1.0</v>
      </c>
      <c r="CL52" s="4">
        <v>1.0</v>
      </c>
      <c r="CM52" s="4">
        <v>1.0</v>
      </c>
      <c r="CN52" s="4">
        <v>1.0</v>
      </c>
      <c r="CO52" s="4">
        <v>2.0</v>
      </c>
      <c r="CP52" s="4">
        <v>1.0</v>
      </c>
      <c r="CQ52" s="4">
        <v>1.0</v>
      </c>
      <c r="CR52" s="4">
        <v>1.0</v>
      </c>
      <c r="CS52" s="4">
        <v>1.0</v>
      </c>
      <c r="CT52" s="4">
        <v>2.0</v>
      </c>
      <c r="CU52" s="4">
        <v>1.0</v>
      </c>
      <c r="CV52" s="4">
        <v>1.0</v>
      </c>
      <c r="CW52" s="4">
        <v>1.0</v>
      </c>
      <c r="CX52" s="4">
        <v>1.0</v>
      </c>
      <c r="CY52" s="4">
        <v>1.0</v>
      </c>
      <c r="CZ52" s="4">
        <v>1.0</v>
      </c>
      <c r="DA52" s="4">
        <v>1.0</v>
      </c>
      <c r="DB52" s="4">
        <v>1.0</v>
      </c>
      <c r="DC52" s="4">
        <v>2.0</v>
      </c>
      <c r="DD52" s="4">
        <v>2.0</v>
      </c>
      <c r="DE52" s="4">
        <v>1.0</v>
      </c>
      <c r="DF52" s="4">
        <v>1.0</v>
      </c>
      <c r="DG52" s="4">
        <v>1.0</v>
      </c>
      <c r="DH52" s="4">
        <v>1.0</v>
      </c>
      <c r="DI52" s="4">
        <v>1.0</v>
      </c>
      <c r="DJ52" s="4">
        <v>1.0</v>
      </c>
      <c r="DK52" s="4">
        <v>1.0</v>
      </c>
      <c r="DL52" s="4">
        <v>1.0</v>
      </c>
      <c r="DM52" s="4">
        <v>1.0</v>
      </c>
      <c r="DN52" s="4">
        <v>1.0</v>
      </c>
      <c r="DO52" s="4">
        <v>1.0</v>
      </c>
      <c r="DP52" s="4">
        <v>1.0</v>
      </c>
      <c r="DQ52" s="4">
        <v>1.0</v>
      </c>
      <c r="DR52" s="4">
        <v>1.0</v>
      </c>
      <c r="DS52" s="4">
        <v>1.0</v>
      </c>
      <c r="DT52" s="4">
        <v>1.0</v>
      </c>
      <c r="DU52" s="4">
        <v>1.0</v>
      </c>
      <c r="DV52" s="4">
        <v>2.0</v>
      </c>
      <c r="DW52" s="4">
        <v>1.0</v>
      </c>
    </row>
    <row r="53" hidden="1">
      <c r="A53" s="4" t="s">
        <v>30</v>
      </c>
      <c r="B53" s="4" t="s">
        <v>60</v>
      </c>
      <c r="C53" s="4">
        <v>1.0</v>
      </c>
      <c r="D53" s="4">
        <v>1.0</v>
      </c>
      <c r="E53" s="4">
        <v>2.0</v>
      </c>
      <c r="F53" s="4">
        <v>2.0</v>
      </c>
      <c r="G53" s="4">
        <v>1.0</v>
      </c>
      <c r="H53" s="4">
        <v>2.0</v>
      </c>
      <c r="I53" s="4">
        <v>1.0</v>
      </c>
      <c r="J53" s="4">
        <v>2.0</v>
      </c>
      <c r="K53" s="4">
        <v>2.0</v>
      </c>
      <c r="L53" s="4">
        <v>1.0</v>
      </c>
      <c r="M53" s="4">
        <v>1.0</v>
      </c>
      <c r="N53" s="4">
        <v>1.0</v>
      </c>
      <c r="O53" s="4">
        <v>1.0</v>
      </c>
      <c r="P53" s="4">
        <v>1.0</v>
      </c>
      <c r="Q53" s="4">
        <v>1.0</v>
      </c>
      <c r="R53" s="4">
        <v>1.0</v>
      </c>
      <c r="S53" s="4">
        <v>2.0</v>
      </c>
      <c r="T53" s="4">
        <v>1.0</v>
      </c>
      <c r="U53" s="4">
        <v>2.0</v>
      </c>
      <c r="V53" s="4" t="s">
        <v>74</v>
      </c>
      <c r="W53" s="4">
        <v>1.0</v>
      </c>
      <c r="X53" s="4">
        <v>1.0</v>
      </c>
      <c r="Y53" s="4">
        <v>1.0</v>
      </c>
      <c r="Z53" s="4">
        <v>1.0</v>
      </c>
      <c r="AA53" s="4">
        <v>2.0</v>
      </c>
      <c r="AB53" s="4">
        <v>1.0</v>
      </c>
      <c r="AC53" s="4">
        <v>1.0</v>
      </c>
      <c r="AD53" s="4">
        <v>1.0</v>
      </c>
      <c r="AE53" s="4">
        <v>2.0</v>
      </c>
      <c r="AF53" s="4">
        <v>2.0</v>
      </c>
      <c r="AG53" s="4">
        <v>1.0</v>
      </c>
      <c r="AH53" s="4">
        <v>2.0</v>
      </c>
      <c r="AI53" s="4">
        <v>1.0</v>
      </c>
      <c r="AJ53" s="4">
        <v>2.0</v>
      </c>
      <c r="AK53" s="4">
        <v>1.0</v>
      </c>
      <c r="AL53" s="4">
        <v>1.0</v>
      </c>
      <c r="AM53" s="4">
        <v>1.0</v>
      </c>
      <c r="AN53" s="4">
        <v>1.0</v>
      </c>
      <c r="AO53" s="4">
        <v>1.0</v>
      </c>
      <c r="AP53" s="4">
        <v>1.0</v>
      </c>
      <c r="AQ53" s="4">
        <v>1.0</v>
      </c>
      <c r="AR53" s="4">
        <v>2.0</v>
      </c>
      <c r="AS53" s="4">
        <v>2.0</v>
      </c>
      <c r="AT53" s="4">
        <v>2.0</v>
      </c>
      <c r="AU53" s="4">
        <v>1.0</v>
      </c>
      <c r="AV53" s="4">
        <v>2.0</v>
      </c>
      <c r="AW53" s="4">
        <v>1.0</v>
      </c>
      <c r="AX53" s="4">
        <v>1.0</v>
      </c>
      <c r="AY53" s="4">
        <v>1.0</v>
      </c>
      <c r="AZ53" s="4">
        <v>2.0</v>
      </c>
      <c r="BA53" s="4">
        <v>2.0</v>
      </c>
      <c r="BB53" s="4">
        <v>1.0</v>
      </c>
      <c r="BC53" s="4">
        <v>1.0</v>
      </c>
      <c r="BD53" s="4">
        <v>2.0</v>
      </c>
      <c r="BE53" s="4">
        <v>1.0</v>
      </c>
      <c r="BF53" s="4">
        <v>1.0</v>
      </c>
      <c r="BG53" s="4">
        <v>1.0</v>
      </c>
      <c r="BH53" s="4">
        <v>1.0</v>
      </c>
      <c r="BI53" s="4">
        <v>1.0</v>
      </c>
      <c r="BJ53" s="4">
        <v>1.0</v>
      </c>
      <c r="BK53" s="4">
        <v>1.0</v>
      </c>
      <c r="BL53" s="4">
        <v>2.0</v>
      </c>
      <c r="BM53" s="4">
        <v>1.0</v>
      </c>
      <c r="BN53" s="4">
        <v>1.0</v>
      </c>
      <c r="BO53" s="4">
        <v>1.0</v>
      </c>
      <c r="BP53" s="4">
        <v>2.0</v>
      </c>
      <c r="BQ53" s="4">
        <v>1.0</v>
      </c>
      <c r="BR53" s="4">
        <v>1.0</v>
      </c>
      <c r="BS53" s="4">
        <v>1.0</v>
      </c>
      <c r="BT53" s="4">
        <v>2.0</v>
      </c>
      <c r="BU53" s="4">
        <v>1.0</v>
      </c>
      <c r="BV53" s="4">
        <v>1.0</v>
      </c>
      <c r="BW53" s="4">
        <v>2.0</v>
      </c>
      <c r="BX53" s="4">
        <v>1.0</v>
      </c>
      <c r="BY53" s="4">
        <v>2.0</v>
      </c>
      <c r="BZ53" s="4">
        <v>2.0</v>
      </c>
      <c r="CA53" s="4">
        <v>1.0</v>
      </c>
      <c r="CB53" s="4">
        <v>1.0</v>
      </c>
      <c r="CC53" s="4">
        <v>1.0</v>
      </c>
      <c r="CD53" s="4">
        <v>1.0</v>
      </c>
      <c r="CE53" s="4">
        <v>2.0</v>
      </c>
      <c r="CF53" s="4">
        <v>1.0</v>
      </c>
      <c r="CG53" s="4">
        <v>1.0</v>
      </c>
      <c r="CH53" s="4">
        <v>1.0</v>
      </c>
      <c r="CI53" s="4">
        <v>1.0</v>
      </c>
      <c r="CJ53" s="4">
        <v>2.0</v>
      </c>
      <c r="CK53" s="4">
        <v>1.0</v>
      </c>
      <c r="CL53" s="4">
        <v>1.0</v>
      </c>
      <c r="CM53" s="4">
        <v>2.0</v>
      </c>
      <c r="CN53" s="4">
        <v>2.0</v>
      </c>
      <c r="CO53" s="4">
        <v>1.0</v>
      </c>
      <c r="CP53" s="4">
        <v>2.0</v>
      </c>
      <c r="CQ53" s="4">
        <v>1.0</v>
      </c>
      <c r="CR53" s="4">
        <v>2.0</v>
      </c>
      <c r="CS53" s="4">
        <v>1.0</v>
      </c>
      <c r="CT53" s="4">
        <v>1.0</v>
      </c>
      <c r="CU53" s="4">
        <v>2.0</v>
      </c>
      <c r="CV53" s="4">
        <v>1.0</v>
      </c>
      <c r="CW53" s="4">
        <v>1.0</v>
      </c>
      <c r="CX53" s="4">
        <v>1.0</v>
      </c>
      <c r="CY53" s="4">
        <v>1.0</v>
      </c>
      <c r="CZ53" s="4">
        <v>2.0</v>
      </c>
      <c r="DA53" s="4">
        <v>2.0</v>
      </c>
      <c r="DB53" s="4">
        <v>2.0</v>
      </c>
      <c r="DC53" s="4">
        <v>2.0</v>
      </c>
      <c r="DD53" s="4">
        <v>1.0</v>
      </c>
      <c r="DE53" s="4">
        <v>2.0</v>
      </c>
      <c r="DF53" s="4">
        <v>2.0</v>
      </c>
      <c r="DG53" s="4">
        <v>1.0</v>
      </c>
      <c r="DH53" s="4">
        <v>2.0</v>
      </c>
      <c r="DI53" s="4">
        <v>1.0</v>
      </c>
      <c r="DJ53" s="4">
        <v>2.0</v>
      </c>
      <c r="DK53" s="4">
        <v>2.0</v>
      </c>
      <c r="DL53" s="4">
        <v>2.0</v>
      </c>
      <c r="DM53" s="4">
        <v>1.0</v>
      </c>
      <c r="DN53" s="4">
        <v>1.0</v>
      </c>
      <c r="DO53" s="4">
        <v>2.0</v>
      </c>
      <c r="DP53" s="4">
        <v>2.0</v>
      </c>
      <c r="DQ53" s="4">
        <v>2.0</v>
      </c>
      <c r="DR53" s="4">
        <v>1.0</v>
      </c>
      <c r="DS53" s="4">
        <v>1.0</v>
      </c>
      <c r="DT53" s="4" t="s">
        <v>74</v>
      </c>
      <c r="DU53" s="4">
        <v>2.0</v>
      </c>
      <c r="DV53" s="4">
        <v>2.0</v>
      </c>
      <c r="DW53" s="4">
        <v>2.0</v>
      </c>
    </row>
    <row r="54" hidden="1">
      <c r="A54" s="4" t="s">
        <v>10</v>
      </c>
      <c r="B54" s="4" t="s">
        <v>61</v>
      </c>
      <c r="C54" s="4">
        <v>1.0</v>
      </c>
      <c r="D54" s="4">
        <v>2.0</v>
      </c>
      <c r="E54" s="4">
        <v>5.0</v>
      </c>
      <c r="F54" s="4">
        <v>5.0</v>
      </c>
      <c r="G54" s="4">
        <v>4.0</v>
      </c>
      <c r="H54" s="4">
        <v>4.0</v>
      </c>
      <c r="I54" s="4">
        <v>5.0</v>
      </c>
      <c r="J54" s="4">
        <v>1.0</v>
      </c>
      <c r="K54" s="4">
        <v>5.0</v>
      </c>
      <c r="L54" s="4">
        <v>4.0</v>
      </c>
      <c r="M54" s="4">
        <v>2.0</v>
      </c>
      <c r="N54" s="4">
        <v>5.0</v>
      </c>
      <c r="O54" s="4">
        <v>3.0</v>
      </c>
      <c r="P54" s="4">
        <v>5.0</v>
      </c>
      <c r="Q54" s="4">
        <v>4.0</v>
      </c>
      <c r="R54" s="4">
        <v>1.0</v>
      </c>
      <c r="S54" s="4">
        <v>1.0</v>
      </c>
      <c r="T54" s="4">
        <v>3.0</v>
      </c>
      <c r="U54" s="4">
        <v>1.0</v>
      </c>
      <c r="V54" s="4">
        <v>3.0</v>
      </c>
      <c r="W54" s="4">
        <v>1.0</v>
      </c>
      <c r="X54" s="4">
        <v>5.0</v>
      </c>
      <c r="Y54" s="4">
        <v>4.0</v>
      </c>
      <c r="Z54" s="4">
        <v>4.0</v>
      </c>
      <c r="AA54" s="4">
        <v>4.0</v>
      </c>
      <c r="AB54" s="4">
        <v>3.0</v>
      </c>
      <c r="AC54" s="4">
        <v>2.0</v>
      </c>
      <c r="AD54" s="4">
        <v>3.0</v>
      </c>
      <c r="AE54" s="4">
        <v>1.0</v>
      </c>
      <c r="AF54" s="4">
        <v>5.0</v>
      </c>
      <c r="AG54" s="4">
        <v>3.0</v>
      </c>
      <c r="AH54" s="4">
        <v>4.0</v>
      </c>
      <c r="AI54" s="4">
        <v>5.0</v>
      </c>
      <c r="AJ54" s="4">
        <v>1.0</v>
      </c>
      <c r="AK54" s="4">
        <v>3.0</v>
      </c>
      <c r="AL54" s="4">
        <v>2.0</v>
      </c>
      <c r="AM54" s="4">
        <v>2.0</v>
      </c>
      <c r="AN54" s="4">
        <v>5.0</v>
      </c>
      <c r="AO54" s="4">
        <v>2.0</v>
      </c>
      <c r="AP54" s="4">
        <v>3.0</v>
      </c>
      <c r="AQ54" s="4">
        <v>3.0</v>
      </c>
      <c r="AR54" s="4">
        <v>4.0</v>
      </c>
      <c r="AS54" s="4">
        <v>4.0</v>
      </c>
      <c r="AT54" s="4">
        <v>5.0</v>
      </c>
      <c r="AU54" s="4">
        <v>5.0</v>
      </c>
      <c r="AV54" s="4">
        <v>5.0</v>
      </c>
      <c r="AW54" s="4">
        <v>3.0</v>
      </c>
      <c r="AX54" s="4">
        <v>1.0</v>
      </c>
      <c r="AY54" s="4">
        <v>4.0</v>
      </c>
      <c r="AZ54" s="4">
        <v>4.0</v>
      </c>
      <c r="BA54" s="4">
        <v>1.0</v>
      </c>
      <c r="BB54" s="4">
        <v>5.0</v>
      </c>
      <c r="BC54" s="4">
        <v>3.0</v>
      </c>
      <c r="BD54" s="4">
        <v>1.0</v>
      </c>
      <c r="BE54" s="4">
        <v>4.0</v>
      </c>
      <c r="BF54" s="4">
        <v>3.0</v>
      </c>
      <c r="BG54" s="4">
        <v>5.0</v>
      </c>
      <c r="BH54" s="4">
        <v>2.0</v>
      </c>
      <c r="BI54" s="4">
        <v>5.0</v>
      </c>
      <c r="BJ54" s="4">
        <v>5.0</v>
      </c>
      <c r="BK54" s="4">
        <v>1.0</v>
      </c>
      <c r="BL54" s="4">
        <v>2.0</v>
      </c>
      <c r="BM54" s="4">
        <v>2.0</v>
      </c>
      <c r="BN54" s="4">
        <v>4.0</v>
      </c>
      <c r="BO54" s="4">
        <v>3.0</v>
      </c>
      <c r="BP54" s="4">
        <v>4.0</v>
      </c>
      <c r="BQ54" s="4">
        <v>3.0</v>
      </c>
      <c r="BR54" s="4">
        <v>2.0</v>
      </c>
      <c r="BS54" s="4">
        <v>4.0</v>
      </c>
      <c r="BT54" s="4">
        <v>5.0</v>
      </c>
      <c r="BU54" s="4">
        <v>5.0</v>
      </c>
      <c r="BV54" s="4">
        <v>4.0</v>
      </c>
      <c r="BW54" s="4">
        <v>3.0</v>
      </c>
      <c r="BX54" s="4">
        <v>2.0</v>
      </c>
      <c r="BY54" s="4">
        <v>3.0</v>
      </c>
      <c r="BZ54" s="4">
        <v>4.0</v>
      </c>
      <c r="CA54" s="4">
        <v>1.0</v>
      </c>
      <c r="CB54" s="4">
        <v>2.0</v>
      </c>
      <c r="CC54" s="4">
        <v>3.0</v>
      </c>
      <c r="CD54" s="4">
        <v>5.0</v>
      </c>
      <c r="CE54" s="4">
        <v>4.0</v>
      </c>
      <c r="CF54" s="4">
        <v>4.0</v>
      </c>
      <c r="CG54" s="4">
        <v>3.0</v>
      </c>
      <c r="CH54" s="4">
        <v>5.0</v>
      </c>
      <c r="CI54" s="4">
        <v>5.0</v>
      </c>
      <c r="CJ54" s="4">
        <v>3.0</v>
      </c>
      <c r="CK54" s="4">
        <v>4.0</v>
      </c>
      <c r="CL54" s="4">
        <v>1.0</v>
      </c>
      <c r="CM54" s="4">
        <v>5.0</v>
      </c>
      <c r="CN54" s="4">
        <v>5.0</v>
      </c>
      <c r="CO54" s="4">
        <v>3.0</v>
      </c>
      <c r="CP54" s="4">
        <v>1.0</v>
      </c>
      <c r="CQ54" s="4">
        <v>1.0</v>
      </c>
      <c r="CR54" s="4">
        <v>5.0</v>
      </c>
      <c r="CS54" s="4">
        <v>5.0</v>
      </c>
      <c r="CT54" s="4">
        <v>4.0</v>
      </c>
      <c r="CU54" s="4">
        <v>3.0</v>
      </c>
      <c r="CV54" s="4">
        <v>3.0</v>
      </c>
      <c r="CW54" s="4">
        <v>5.0</v>
      </c>
      <c r="CX54" s="4">
        <v>1.0</v>
      </c>
      <c r="CY54" s="4">
        <v>5.0</v>
      </c>
      <c r="CZ54" s="4">
        <v>3.0</v>
      </c>
      <c r="DA54" s="4">
        <v>2.0</v>
      </c>
      <c r="DB54" s="4">
        <v>3.0</v>
      </c>
      <c r="DC54" s="4">
        <v>5.0</v>
      </c>
      <c r="DD54" s="4">
        <v>3.0</v>
      </c>
      <c r="DE54" s="4">
        <v>4.0</v>
      </c>
      <c r="DF54" s="4">
        <v>5.0</v>
      </c>
      <c r="DG54" s="4">
        <v>2.0</v>
      </c>
      <c r="DH54" s="4">
        <v>2.0</v>
      </c>
      <c r="DI54" s="4">
        <v>3.0</v>
      </c>
      <c r="DJ54" s="4">
        <v>1.0</v>
      </c>
      <c r="DK54" s="4">
        <v>5.0</v>
      </c>
      <c r="DL54" s="4">
        <v>2.0</v>
      </c>
      <c r="DM54" s="4">
        <v>5.0</v>
      </c>
      <c r="DN54" s="4">
        <v>1.0</v>
      </c>
      <c r="DO54" s="4">
        <v>5.0</v>
      </c>
      <c r="DP54" s="4">
        <v>5.0</v>
      </c>
      <c r="DQ54" s="4">
        <v>4.0</v>
      </c>
      <c r="DR54" s="4">
        <v>5.0</v>
      </c>
      <c r="DS54" s="4">
        <v>5.0</v>
      </c>
      <c r="DT54" s="4">
        <v>4.0</v>
      </c>
      <c r="DU54" s="4">
        <v>5.0</v>
      </c>
      <c r="DV54" s="4">
        <v>1.0</v>
      </c>
      <c r="DW54" s="4">
        <v>2.0</v>
      </c>
    </row>
    <row r="55">
      <c r="A55" s="4" t="s">
        <v>8</v>
      </c>
      <c r="B55" s="4" t="s">
        <v>62</v>
      </c>
      <c r="C55" s="4">
        <v>1165.0</v>
      </c>
      <c r="D55" s="4">
        <v>725.0</v>
      </c>
      <c r="E55" s="4">
        <v>1165.0</v>
      </c>
      <c r="F55" s="4">
        <v>725.0</v>
      </c>
      <c r="G55" s="4">
        <v>940.0</v>
      </c>
      <c r="H55" s="4">
        <v>940.0</v>
      </c>
      <c r="I55" s="4">
        <v>940.0</v>
      </c>
      <c r="J55" s="4">
        <v>725.0</v>
      </c>
      <c r="K55" s="4">
        <v>725.0</v>
      </c>
      <c r="L55" s="4">
        <v>580.0</v>
      </c>
      <c r="M55" s="4">
        <v>940.0</v>
      </c>
      <c r="N55" s="4">
        <v>940.0</v>
      </c>
      <c r="O55" s="4">
        <v>940.0</v>
      </c>
      <c r="P55" s="4">
        <v>1165.0</v>
      </c>
      <c r="Q55" s="4">
        <v>940.0</v>
      </c>
      <c r="R55" s="4">
        <v>940.0</v>
      </c>
      <c r="S55" s="4">
        <v>580.0</v>
      </c>
      <c r="T55" s="4">
        <v>940.0</v>
      </c>
      <c r="U55" s="4">
        <v>1165.0</v>
      </c>
      <c r="V55" s="4">
        <v>940.0</v>
      </c>
      <c r="W55" s="4">
        <v>1165.0</v>
      </c>
      <c r="X55" s="4">
        <v>725.0</v>
      </c>
      <c r="Y55" s="4">
        <v>940.0</v>
      </c>
      <c r="Z55" s="4">
        <v>940.0</v>
      </c>
      <c r="AA55" s="4">
        <v>940.0</v>
      </c>
      <c r="AB55" s="4">
        <v>1165.0</v>
      </c>
      <c r="AC55" s="4">
        <v>1165.0</v>
      </c>
      <c r="AD55" s="4">
        <v>1165.0</v>
      </c>
      <c r="AE55" s="4">
        <v>940.0</v>
      </c>
      <c r="AF55" s="4">
        <v>580.0</v>
      </c>
      <c r="AG55" s="4">
        <v>940.0</v>
      </c>
      <c r="AH55" s="4">
        <v>940.0</v>
      </c>
      <c r="AI55" s="4">
        <v>580.0</v>
      </c>
      <c r="AJ55" s="4">
        <v>1165.0</v>
      </c>
      <c r="AK55" s="4">
        <v>940.0</v>
      </c>
      <c r="AL55" s="4">
        <v>940.0</v>
      </c>
      <c r="AM55" s="4">
        <v>1165.0</v>
      </c>
      <c r="AN55" s="4">
        <v>940.0</v>
      </c>
      <c r="AO55" s="4">
        <v>1165.0</v>
      </c>
      <c r="AP55" s="4">
        <v>1165.0</v>
      </c>
      <c r="AQ55" s="4">
        <v>940.0</v>
      </c>
      <c r="AR55" s="4">
        <v>940.0</v>
      </c>
      <c r="AS55" s="4">
        <v>940.0</v>
      </c>
      <c r="AT55" s="4">
        <v>940.0</v>
      </c>
      <c r="AU55" s="4">
        <v>725.0</v>
      </c>
      <c r="AV55" s="4">
        <v>940.0</v>
      </c>
      <c r="AW55" s="4">
        <v>725.0</v>
      </c>
      <c r="AX55" s="4">
        <v>940.0</v>
      </c>
      <c r="AY55" s="4">
        <v>940.0</v>
      </c>
      <c r="AZ55" s="4">
        <v>1165.0</v>
      </c>
      <c r="BA55" s="4">
        <v>1165.0</v>
      </c>
      <c r="BB55" s="4">
        <v>1165.0</v>
      </c>
      <c r="BC55" s="4">
        <v>1165.0</v>
      </c>
      <c r="BD55" s="4">
        <v>940.0</v>
      </c>
      <c r="BE55" s="4">
        <v>940.0</v>
      </c>
      <c r="BF55" s="4">
        <v>940.0</v>
      </c>
      <c r="BG55" s="4">
        <v>1165.0</v>
      </c>
      <c r="BH55" s="4">
        <v>725.0</v>
      </c>
      <c r="BI55" s="4">
        <v>1165.0</v>
      </c>
      <c r="BJ55" s="4">
        <v>1165.0</v>
      </c>
      <c r="BK55" s="4">
        <v>1165.0</v>
      </c>
      <c r="BL55" s="4">
        <v>725.0</v>
      </c>
      <c r="BM55" s="4">
        <v>1165.0</v>
      </c>
      <c r="BN55" s="4">
        <v>1165.0</v>
      </c>
      <c r="BO55" s="4">
        <v>940.0</v>
      </c>
      <c r="BP55" s="4">
        <v>725.0</v>
      </c>
      <c r="BQ55" s="4">
        <v>940.0</v>
      </c>
      <c r="BR55" s="4">
        <v>940.0</v>
      </c>
      <c r="BS55" s="4">
        <v>725.0</v>
      </c>
      <c r="BT55" s="4">
        <v>1165.0</v>
      </c>
      <c r="BU55" s="4">
        <v>1165.0</v>
      </c>
      <c r="BV55" s="4">
        <v>1165.0</v>
      </c>
      <c r="BW55" s="4">
        <v>1165.0</v>
      </c>
      <c r="BX55" s="4">
        <v>1165.0</v>
      </c>
      <c r="BY55" s="4">
        <v>580.0</v>
      </c>
      <c r="BZ55" s="4">
        <v>940.0</v>
      </c>
      <c r="CA55" s="4">
        <v>1165.0</v>
      </c>
      <c r="CB55" s="4">
        <v>725.0</v>
      </c>
      <c r="CC55" s="4">
        <v>580.0</v>
      </c>
      <c r="CD55" s="4">
        <v>1165.0</v>
      </c>
      <c r="CE55" s="4">
        <v>1165.0</v>
      </c>
      <c r="CF55" s="4">
        <v>725.0</v>
      </c>
      <c r="CG55" s="4">
        <v>580.0</v>
      </c>
      <c r="CH55" s="4">
        <v>940.0</v>
      </c>
      <c r="CI55" s="4">
        <v>725.0</v>
      </c>
      <c r="CJ55" s="4">
        <v>580.0</v>
      </c>
      <c r="CK55" s="4">
        <v>580.0</v>
      </c>
      <c r="CL55" s="4">
        <v>1165.0</v>
      </c>
      <c r="CM55" s="4">
        <v>1165.0</v>
      </c>
      <c r="CN55" s="4">
        <v>1165.0</v>
      </c>
      <c r="CO55" s="4">
        <v>1165.0</v>
      </c>
      <c r="CP55" s="4">
        <v>725.0</v>
      </c>
      <c r="CQ55" s="4">
        <v>1165.0</v>
      </c>
      <c r="CR55" s="4">
        <v>1165.0</v>
      </c>
      <c r="CS55" s="4">
        <v>940.0</v>
      </c>
      <c r="CT55" s="4">
        <v>1165.0</v>
      </c>
      <c r="CU55" s="4">
        <v>725.0</v>
      </c>
      <c r="CV55" s="4">
        <v>1165.0</v>
      </c>
      <c r="CW55" s="4">
        <v>1165.0</v>
      </c>
      <c r="CX55" s="4">
        <v>1165.0</v>
      </c>
      <c r="CY55" s="4" t="s">
        <v>74</v>
      </c>
      <c r="CZ55" s="4">
        <v>1165.0</v>
      </c>
      <c r="DA55" s="4">
        <v>940.0</v>
      </c>
      <c r="DB55" s="4">
        <v>725.0</v>
      </c>
      <c r="DC55" s="4">
        <v>940.0</v>
      </c>
      <c r="DD55" s="4">
        <v>1165.0</v>
      </c>
      <c r="DE55" s="4">
        <v>580.0</v>
      </c>
      <c r="DF55" s="4">
        <v>1165.0</v>
      </c>
      <c r="DG55" s="4">
        <v>580.0</v>
      </c>
      <c r="DH55" s="4">
        <v>940.0</v>
      </c>
      <c r="DI55" s="4">
        <v>580.0</v>
      </c>
      <c r="DJ55" s="4">
        <v>725.0</v>
      </c>
      <c r="DK55" s="4">
        <v>725.0</v>
      </c>
      <c r="DL55" s="4">
        <v>1165.0</v>
      </c>
      <c r="DM55" s="4">
        <v>940.0</v>
      </c>
      <c r="DN55" s="4">
        <v>1165.0</v>
      </c>
      <c r="DO55" s="4">
        <v>725.0</v>
      </c>
      <c r="DP55" s="4">
        <v>725.0</v>
      </c>
      <c r="DQ55" s="4">
        <v>940.0</v>
      </c>
      <c r="DR55" s="4">
        <v>1165.0</v>
      </c>
      <c r="DS55" s="4">
        <v>940.0</v>
      </c>
      <c r="DT55" s="4">
        <v>940.0</v>
      </c>
      <c r="DU55" s="4">
        <v>580.0</v>
      </c>
      <c r="DV55" s="4">
        <v>940.0</v>
      </c>
      <c r="DW55" s="4">
        <v>725.0</v>
      </c>
    </row>
    <row r="56">
      <c r="A56" s="4" t="s">
        <v>8</v>
      </c>
      <c r="B56" s="4" t="s">
        <v>63</v>
      </c>
      <c r="C56" s="4">
        <v>345.0</v>
      </c>
      <c r="D56" s="4">
        <v>690.0</v>
      </c>
      <c r="E56" s="4">
        <v>500.0</v>
      </c>
      <c r="F56" s="4">
        <v>690.0</v>
      </c>
      <c r="G56" s="4">
        <v>500.0</v>
      </c>
      <c r="H56" s="4">
        <v>345.0</v>
      </c>
      <c r="I56" s="4">
        <v>690.0</v>
      </c>
      <c r="J56" s="4">
        <v>500.0</v>
      </c>
      <c r="K56" s="4">
        <v>345.0</v>
      </c>
      <c r="L56" s="4">
        <v>345.0</v>
      </c>
      <c r="M56" s="4">
        <v>345.0</v>
      </c>
      <c r="N56" s="4">
        <v>500.0</v>
      </c>
      <c r="O56" s="4">
        <v>500.0</v>
      </c>
      <c r="P56" s="4">
        <v>850.0</v>
      </c>
      <c r="Q56" s="4">
        <v>500.0</v>
      </c>
      <c r="R56" s="4">
        <v>345.0</v>
      </c>
      <c r="S56" s="4">
        <v>345.0</v>
      </c>
      <c r="T56" s="4">
        <v>500.0</v>
      </c>
      <c r="U56" s="4">
        <v>690.0</v>
      </c>
      <c r="V56" s="4">
        <v>345.0</v>
      </c>
      <c r="W56" s="4">
        <v>850.0</v>
      </c>
      <c r="X56" s="4">
        <v>500.0</v>
      </c>
      <c r="Y56" s="4">
        <v>850.0</v>
      </c>
      <c r="Z56" s="4">
        <v>690.0</v>
      </c>
      <c r="AA56" s="4">
        <v>500.0</v>
      </c>
      <c r="AB56" s="4">
        <v>690.0</v>
      </c>
      <c r="AC56" s="4">
        <v>850.0</v>
      </c>
      <c r="AD56" s="4">
        <v>500.0</v>
      </c>
      <c r="AE56" s="4">
        <v>500.0</v>
      </c>
      <c r="AF56" s="4">
        <v>500.0</v>
      </c>
      <c r="AG56" s="4">
        <v>500.0</v>
      </c>
      <c r="AH56" s="4">
        <v>690.0</v>
      </c>
      <c r="AI56" s="4">
        <v>345.0</v>
      </c>
      <c r="AJ56" s="4">
        <v>500.0</v>
      </c>
      <c r="AK56" s="4">
        <v>345.0</v>
      </c>
      <c r="AL56" s="4">
        <v>690.0</v>
      </c>
      <c r="AM56" s="4">
        <v>500.0</v>
      </c>
      <c r="AN56" s="4">
        <v>500.0</v>
      </c>
      <c r="AO56" s="4">
        <v>690.0</v>
      </c>
      <c r="AP56" s="4">
        <v>690.0</v>
      </c>
      <c r="AQ56" s="4">
        <v>500.0</v>
      </c>
      <c r="AR56" s="4">
        <v>690.0</v>
      </c>
      <c r="AS56" s="4">
        <v>500.0</v>
      </c>
      <c r="AT56" s="4">
        <v>345.0</v>
      </c>
      <c r="AU56" s="4">
        <v>500.0</v>
      </c>
      <c r="AV56" s="4">
        <v>500.0</v>
      </c>
      <c r="AW56" s="4">
        <v>345.0</v>
      </c>
      <c r="AX56" s="4">
        <v>345.0</v>
      </c>
      <c r="AY56" s="4">
        <v>345.0</v>
      </c>
      <c r="AZ56" s="4">
        <v>690.0</v>
      </c>
      <c r="BA56" s="4">
        <v>500.0</v>
      </c>
      <c r="BB56" s="4">
        <v>500.0</v>
      </c>
      <c r="BC56" s="4">
        <v>500.0</v>
      </c>
      <c r="BD56" s="4">
        <v>500.0</v>
      </c>
      <c r="BE56" s="4">
        <v>690.0</v>
      </c>
      <c r="BF56" s="4">
        <v>500.0</v>
      </c>
      <c r="BG56" s="4">
        <v>500.0</v>
      </c>
      <c r="BH56" s="4">
        <v>345.0</v>
      </c>
      <c r="BI56" s="4">
        <v>690.0</v>
      </c>
      <c r="BJ56" s="4">
        <v>500.0</v>
      </c>
      <c r="BK56" s="4">
        <v>690.0</v>
      </c>
      <c r="BL56" s="4">
        <v>500.0</v>
      </c>
      <c r="BM56" s="4">
        <v>850.0</v>
      </c>
      <c r="BN56" s="4">
        <v>690.0</v>
      </c>
      <c r="BO56" s="4">
        <v>500.0</v>
      </c>
      <c r="BP56" s="4">
        <v>500.0</v>
      </c>
      <c r="BQ56" s="4">
        <v>500.0</v>
      </c>
      <c r="BR56" s="4">
        <v>690.0</v>
      </c>
      <c r="BS56" s="4">
        <v>500.0</v>
      </c>
      <c r="BT56" s="4">
        <v>690.0</v>
      </c>
      <c r="BU56" s="4">
        <v>500.0</v>
      </c>
      <c r="BV56" s="4">
        <v>690.0</v>
      </c>
      <c r="BW56" s="4">
        <v>345.0</v>
      </c>
      <c r="BX56" s="4">
        <v>850.0</v>
      </c>
      <c r="BY56" s="4">
        <v>345.0</v>
      </c>
      <c r="BZ56" s="4">
        <v>500.0</v>
      </c>
      <c r="CA56" s="4">
        <v>690.0</v>
      </c>
      <c r="CB56" s="4">
        <v>345.0</v>
      </c>
      <c r="CC56" s="4">
        <v>345.0</v>
      </c>
      <c r="CD56" s="4">
        <v>850.0</v>
      </c>
      <c r="CE56" s="4">
        <v>500.0</v>
      </c>
      <c r="CF56" s="4">
        <v>500.0</v>
      </c>
      <c r="CG56" s="4">
        <v>345.0</v>
      </c>
      <c r="CH56" s="4">
        <v>690.0</v>
      </c>
      <c r="CI56" s="4">
        <v>690.0</v>
      </c>
      <c r="CJ56" s="4">
        <v>500.0</v>
      </c>
      <c r="CK56" s="4">
        <v>500.0</v>
      </c>
      <c r="CL56" s="4">
        <v>690.0</v>
      </c>
      <c r="CM56" s="4">
        <v>850.0</v>
      </c>
      <c r="CN56" s="4">
        <v>500.0</v>
      </c>
      <c r="CO56" s="4">
        <v>850.0</v>
      </c>
      <c r="CP56" s="4">
        <v>500.0</v>
      </c>
      <c r="CQ56" s="4">
        <v>690.0</v>
      </c>
      <c r="CR56" s="4">
        <v>690.0</v>
      </c>
      <c r="CS56" s="4">
        <v>690.0</v>
      </c>
      <c r="CT56" s="4">
        <v>690.0</v>
      </c>
      <c r="CU56" s="4">
        <v>500.0</v>
      </c>
      <c r="CV56" s="4">
        <v>500.0</v>
      </c>
      <c r="CW56" s="4">
        <v>690.0</v>
      </c>
      <c r="CX56" s="4">
        <v>690.0</v>
      </c>
      <c r="CY56" s="4">
        <v>500.0</v>
      </c>
      <c r="CZ56" s="4">
        <v>500.0</v>
      </c>
      <c r="DA56" s="4">
        <v>500.0</v>
      </c>
      <c r="DB56" s="4">
        <v>345.0</v>
      </c>
      <c r="DC56" s="4">
        <v>690.0</v>
      </c>
      <c r="DD56" s="4">
        <v>690.0</v>
      </c>
      <c r="DE56" s="4">
        <v>500.0</v>
      </c>
      <c r="DF56" s="4">
        <v>690.0</v>
      </c>
      <c r="DG56" s="4">
        <v>345.0</v>
      </c>
      <c r="DH56" s="4">
        <v>690.0</v>
      </c>
      <c r="DI56" s="4">
        <v>690.0</v>
      </c>
      <c r="DJ56" s="4">
        <v>345.0</v>
      </c>
      <c r="DK56" s="4">
        <v>500.0</v>
      </c>
      <c r="DL56" s="4">
        <v>690.0</v>
      </c>
      <c r="DM56" s="4">
        <v>850.0</v>
      </c>
      <c r="DN56" s="4">
        <v>690.0</v>
      </c>
      <c r="DO56" s="4">
        <v>345.0</v>
      </c>
      <c r="DP56" s="4">
        <v>690.0</v>
      </c>
      <c r="DQ56" s="4">
        <v>345.0</v>
      </c>
      <c r="DR56" s="4">
        <v>690.0</v>
      </c>
      <c r="DS56" s="4">
        <v>500.0</v>
      </c>
      <c r="DT56" s="4">
        <v>500.0</v>
      </c>
      <c r="DU56" s="4">
        <v>690.0</v>
      </c>
      <c r="DV56" s="4">
        <v>500.0</v>
      </c>
      <c r="DW56" s="4">
        <v>345.0</v>
      </c>
    </row>
    <row r="57" hidden="1">
      <c r="A57" s="3" t="s">
        <v>14</v>
      </c>
      <c r="B57" s="5" t="s">
        <v>64</v>
      </c>
      <c r="C57" s="5" t="s">
        <v>84</v>
      </c>
      <c r="D57" s="5" t="s">
        <v>96</v>
      </c>
      <c r="E57" s="5" t="s">
        <v>72</v>
      </c>
      <c r="F57" s="5" t="s">
        <v>74</v>
      </c>
      <c r="G57" s="5" t="s">
        <v>129</v>
      </c>
      <c r="H57" s="5" t="s">
        <v>141</v>
      </c>
      <c r="I57" s="5" t="s">
        <v>153</v>
      </c>
      <c r="J57" s="5" t="s">
        <v>72</v>
      </c>
      <c r="K57" s="5" t="s">
        <v>72</v>
      </c>
      <c r="L57" s="5" t="s">
        <v>184</v>
      </c>
      <c r="M57" s="5" t="s">
        <v>153</v>
      </c>
      <c r="N57" s="5" t="s">
        <v>205</v>
      </c>
      <c r="O57" s="5" t="s">
        <v>217</v>
      </c>
      <c r="P57" s="5" t="s">
        <v>227</v>
      </c>
      <c r="Q57" s="5" t="s">
        <v>238</v>
      </c>
      <c r="R57" s="5" t="s">
        <v>238</v>
      </c>
      <c r="S57" s="5" t="s">
        <v>74</v>
      </c>
      <c r="T57" s="5" t="s">
        <v>238</v>
      </c>
      <c r="U57" s="5" t="s">
        <v>280</v>
      </c>
      <c r="V57" s="5" t="s">
        <v>96</v>
      </c>
      <c r="W57" s="5" t="s">
        <v>153</v>
      </c>
      <c r="X57" s="5" t="s">
        <v>313</v>
      </c>
      <c r="Y57" s="5" t="s">
        <v>323</v>
      </c>
      <c r="Z57" s="5" t="s">
        <v>335</v>
      </c>
      <c r="AA57" s="5" t="s">
        <v>72</v>
      </c>
      <c r="AB57" s="5" t="s">
        <v>355</v>
      </c>
      <c r="AC57" s="5" t="s">
        <v>238</v>
      </c>
      <c r="AD57" s="5" t="s">
        <v>374</v>
      </c>
      <c r="AE57" s="5" t="s">
        <v>74</v>
      </c>
      <c r="AF57" s="5" t="s">
        <v>74</v>
      </c>
      <c r="AG57" s="5" t="s">
        <v>405</v>
      </c>
      <c r="AH57" s="5" t="s">
        <v>414</v>
      </c>
      <c r="AI57" s="5" t="s">
        <v>153</v>
      </c>
      <c r="AJ57" s="5" t="s">
        <v>74</v>
      </c>
      <c r="AK57" s="5" t="s">
        <v>129</v>
      </c>
      <c r="AL57" s="5" t="s">
        <v>374</v>
      </c>
      <c r="AM57" s="5" t="s">
        <v>129</v>
      </c>
      <c r="AN57" s="5" t="s">
        <v>280</v>
      </c>
      <c r="AO57" s="5" t="s">
        <v>374</v>
      </c>
      <c r="AP57" s="5" t="s">
        <v>238</v>
      </c>
      <c r="AQ57" s="5" t="s">
        <v>501</v>
      </c>
      <c r="AR57" s="5" t="s">
        <v>74</v>
      </c>
      <c r="AS57" s="5" t="s">
        <v>74</v>
      </c>
      <c r="AT57" s="5" t="s">
        <v>532</v>
      </c>
      <c r="AU57" s="5" t="s">
        <v>543</v>
      </c>
      <c r="AV57" s="5" t="s">
        <v>72</v>
      </c>
      <c r="AW57" s="5" t="s">
        <v>153</v>
      </c>
      <c r="AX57" s="5" t="s">
        <v>573</v>
      </c>
      <c r="AY57" s="5" t="s">
        <v>501</v>
      </c>
      <c r="AZ57" s="5" t="s">
        <v>72</v>
      </c>
      <c r="BA57" s="5" t="s">
        <v>74</v>
      </c>
      <c r="BB57" s="5" t="s">
        <v>238</v>
      </c>
      <c r="BC57" s="5" t="s">
        <v>374</v>
      </c>
      <c r="BD57" s="5" t="s">
        <v>74</v>
      </c>
      <c r="BE57" s="5" t="s">
        <v>238</v>
      </c>
      <c r="BF57" s="5" t="s">
        <v>129</v>
      </c>
      <c r="BG57" s="5" t="s">
        <v>238</v>
      </c>
      <c r="BH57" s="5" t="s">
        <v>129</v>
      </c>
      <c r="BI57" s="5" t="s">
        <v>675</v>
      </c>
      <c r="BJ57" s="5" t="s">
        <v>675</v>
      </c>
      <c r="BK57" s="5" t="s">
        <v>696</v>
      </c>
      <c r="BL57" s="5" t="s">
        <v>74</v>
      </c>
      <c r="BM57" s="5" t="s">
        <v>355</v>
      </c>
      <c r="BN57" s="5" t="s">
        <v>725</v>
      </c>
      <c r="BO57" s="5" t="s">
        <v>543</v>
      </c>
      <c r="BP57" s="5" t="s">
        <v>72</v>
      </c>
      <c r="BQ57" s="5" t="s">
        <v>313</v>
      </c>
      <c r="BR57" s="5" t="s">
        <v>760</v>
      </c>
      <c r="BS57" s="5" t="s">
        <v>153</v>
      </c>
      <c r="BT57" s="5" t="s">
        <v>72</v>
      </c>
      <c r="BU57" s="5" t="s">
        <v>790</v>
      </c>
      <c r="BV57" s="5" t="s">
        <v>129</v>
      </c>
      <c r="BW57" s="5" t="s">
        <v>74</v>
      </c>
      <c r="BX57" s="5" t="s">
        <v>818</v>
      </c>
      <c r="BY57" s="5" t="s">
        <v>74</v>
      </c>
      <c r="BZ57" s="5" t="s">
        <v>831</v>
      </c>
      <c r="CA57" s="5" t="s">
        <v>842</v>
      </c>
      <c r="CB57" s="5" t="s">
        <v>96</v>
      </c>
      <c r="CC57" s="5" t="s">
        <v>860</v>
      </c>
      <c r="CD57" s="5" t="s">
        <v>869</v>
      </c>
      <c r="CE57" s="5" t="s">
        <v>74</v>
      </c>
      <c r="CF57" s="5" t="s">
        <v>886</v>
      </c>
      <c r="CG57" s="5" t="s">
        <v>501</v>
      </c>
      <c r="CH57" s="5" t="s">
        <v>907</v>
      </c>
      <c r="CI57" s="5" t="s">
        <v>919</v>
      </c>
      <c r="CJ57" s="5" t="s">
        <v>927</v>
      </c>
      <c r="CK57" s="5" t="s">
        <v>938</v>
      </c>
      <c r="CL57" s="5" t="s">
        <v>184</v>
      </c>
      <c r="CM57" s="5" t="s">
        <v>74</v>
      </c>
      <c r="CN57" s="5" t="s">
        <v>72</v>
      </c>
      <c r="CO57" s="5" t="s">
        <v>976</v>
      </c>
      <c r="CP57" s="5" t="s">
        <v>983</v>
      </c>
      <c r="CQ57" s="5" t="s">
        <v>994</v>
      </c>
      <c r="CR57" s="5" t="s">
        <v>74</v>
      </c>
      <c r="CS57" s="5" t="s">
        <v>1014</v>
      </c>
      <c r="CT57" s="5" t="s">
        <v>501</v>
      </c>
      <c r="CU57" s="5" t="s">
        <v>153</v>
      </c>
      <c r="CV57" s="5" t="s">
        <v>205</v>
      </c>
      <c r="CW57" s="5" t="s">
        <v>313</v>
      </c>
      <c r="CX57" s="5" t="s">
        <v>129</v>
      </c>
      <c r="CY57" s="5" t="s">
        <v>1068</v>
      </c>
      <c r="CZ57" s="5" t="s">
        <v>74</v>
      </c>
      <c r="DA57" s="5" t="s">
        <v>74</v>
      </c>
      <c r="DB57" s="5" t="s">
        <v>1095</v>
      </c>
      <c r="DC57" s="5" t="s">
        <v>1105</v>
      </c>
      <c r="DD57" s="5" t="s">
        <v>543</v>
      </c>
      <c r="DE57" s="5" t="s">
        <v>72</v>
      </c>
      <c r="DF57" s="5" t="s">
        <v>1137</v>
      </c>
      <c r="DG57" s="5" t="s">
        <v>355</v>
      </c>
      <c r="DH57" s="5" t="s">
        <v>72</v>
      </c>
      <c r="DI57" s="5" t="s">
        <v>543</v>
      </c>
      <c r="DJ57" s="5" t="s">
        <v>74</v>
      </c>
      <c r="DK57" s="5" t="s">
        <v>74</v>
      </c>
      <c r="DL57" s="5" t="s">
        <v>72</v>
      </c>
      <c r="DM57" s="5" t="s">
        <v>1195</v>
      </c>
      <c r="DN57" s="5" t="s">
        <v>238</v>
      </c>
      <c r="DO57" s="5" t="s">
        <v>72</v>
      </c>
      <c r="DP57" s="5" t="s">
        <v>1227</v>
      </c>
      <c r="DQ57" s="5" t="s">
        <v>72</v>
      </c>
      <c r="DR57" s="5" t="s">
        <v>153</v>
      </c>
      <c r="DS57" s="5" t="s">
        <v>129</v>
      </c>
      <c r="DT57" s="5" t="s">
        <v>96</v>
      </c>
      <c r="DU57" s="5" t="s">
        <v>72</v>
      </c>
      <c r="DV57" s="5" t="s">
        <v>74</v>
      </c>
      <c r="DW57" s="5" t="s">
        <v>74</v>
      </c>
    </row>
    <row r="58" hidden="1">
      <c r="A58" s="4" t="s">
        <v>10</v>
      </c>
      <c r="B58" s="4" t="s">
        <v>65</v>
      </c>
      <c r="C58" s="4">
        <v>5.0</v>
      </c>
      <c r="D58" s="4">
        <v>4.0</v>
      </c>
      <c r="E58" s="4">
        <v>5.0</v>
      </c>
      <c r="F58" s="4">
        <v>3.0</v>
      </c>
      <c r="G58" s="4">
        <v>4.0</v>
      </c>
      <c r="H58" s="4">
        <v>1.0</v>
      </c>
      <c r="I58" s="4">
        <v>4.0</v>
      </c>
      <c r="J58" s="4">
        <v>4.0</v>
      </c>
      <c r="K58" s="4">
        <v>3.0</v>
      </c>
      <c r="L58" s="4">
        <v>5.0</v>
      </c>
      <c r="M58" s="4">
        <v>5.0</v>
      </c>
      <c r="N58" s="4">
        <v>5.0</v>
      </c>
      <c r="O58" s="4">
        <v>3.0</v>
      </c>
      <c r="P58" s="4">
        <v>5.0</v>
      </c>
      <c r="Q58" s="4">
        <v>5.0</v>
      </c>
      <c r="R58" s="4">
        <v>1.0</v>
      </c>
      <c r="S58" s="4">
        <v>5.0</v>
      </c>
      <c r="T58" s="4">
        <v>4.0</v>
      </c>
      <c r="U58" s="4">
        <v>5.0</v>
      </c>
      <c r="V58" s="4">
        <v>2.0</v>
      </c>
      <c r="W58" s="4">
        <v>3.0</v>
      </c>
      <c r="X58" s="4">
        <v>2.0</v>
      </c>
      <c r="Y58" s="4">
        <v>3.0</v>
      </c>
      <c r="Z58" s="4">
        <v>4.0</v>
      </c>
      <c r="AA58" s="4">
        <v>4.0</v>
      </c>
      <c r="AB58" s="4">
        <v>3.0</v>
      </c>
      <c r="AC58" s="4">
        <v>3.0</v>
      </c>
      <c r="AD58" s="4">
        <v>5.0</v>
      </c>
      <c r="AE58" s="4">
        <v>2.0</v>
      </c>
      <c r="AF58" s="4">
        <v>4.0</v>
      </c>
      <c r="AG58" s="4">
        <v>5.0</v>
      </c>
      <c r="AH58" s="4">
        <v>5.0</v>
      </c>
      <c r="AI58" s="4">
        <v>5.0</v>
      </c>
      <c r="AJ58" s="4">
        <v>3.0</v>
      </c>
      <c r="AK58" s="4">
        <v>4.0</v>
      </c>
      <c r="AL58" s="4">
        <v>5.0</v>
      </c>
      <c r="AM58" s="4">
        <v>5.0</v>
      </c>
      <c r="AN58" s="4">
        <v>4.0</v>
      </c>
      <c r="AO58" s="4">
        <v>3.0</v>
      </c>
      <c r="AP58" s="4">
        <v>3.0</v>
      </c>
      <c r="AQ58" s="4">
        <v>4.0</v>
      </c>
      <c r="AR58" s="4">
        <v>5.0</v>
      </c>
      <c r="AS58" s="4">
        <v>4.0</v>
      </c>
      <c r="AT58" s="4">
        <v>4.0</v>
      </c>
      <c r="AU58" s="4">
        <v>5.0</v>
      </c>
      <c r="AV58" s="4">
        <v>5.0</v>
      </c>
      <c r="AW58" s="4">
        <v>4.0</v>
      </c>
      <c r="AX58" s="4">
        <v>5.0</v>
      </c>
      <c r="AY58" s="4">
        <v>5.0</v>
      </c>
      <c r="AZ58" s="4">
        <v>3.0</v>
      </c>
      <c r="BA58" s="4">
        <v>5.0</v>
      </c>
      <c r="BB58" s="4">
        <v>4.0</v>
      </c>
      <c r="BC58" s="4">
        <v>5.0</v>
      </c>
      <c r="BD58" s="4">
        <v>4.0</v>
      </c>
      <c r="BE58" s="4">
        <v>5.0</v>
      </c>
      <c r="BF58" s="4">
        <v>4.0</v>
      </c>
      <c r="BG58" s="4">
        <v>5.0</v>
      </c>
      <c r="BH58" s="4">
        <v>4.0</v>
      </c>
      <c r="BI58" s="4">
        <v>5.0</v>
      </c>
      <c r="BJ58" s="4">
        <v>4.0</v>
      </c>
      <c r="BK58" s="4">
        <v>5.0</v>
      </c>
      <c r="BL58" s="4">
        <v>3.0</v>
      </c>
      <c r="BM58" s="4">
        <v>4.0</v>
      </c>
      <c r="BN58" s="4">
        <v>5.0</v>
      </c>
      <c r="BO58" s="4">
        <v>5.0</v>
      </c>
      <c r="BP58" s="4">
        <v>3.0</v>
      </c>
      <c r="BQ58" s="4">
        <v>5.0</v>
      </c>
      <c r="BR58" s="4">
        <v>5.0</v>
      </c>
      <c r="BS58" s="4">
        <v>5.0</v>
      </c>
      <c r="BT58" s="4">
        <v>5.0</v>
      </c>
      <c r="BU58" s="4">
        <v>5.0</v>
      </c>
      <c r="BV58" s="4">
        <v>5.0</v>
      </c>
      <c r="BW58" s="4">
        <v>5.0</v>
      </c>
      <c r="BX58" s="4">
        <v>4.0</v>
      </c>
      <c r="BY58" s="4">
        <v>4.0</v>
      </c>
      <c r="BZ58" s="4">
        <v>4.0</v>
      </c>
      <c r="CA58" s="4">
        <v>2.0</v>
      </c>
      <c r="CB58" s="4">
        <v>2.0</v>
      </c>
      <c r="CC58" s="4">
        <v>4.0</v>
      </c>
      <c r="CD58" s="4">
        <v>4.0</v>
      </c>
      <c r="CE58" s="4">
        <v>2.0</v>
      </c>
      <c r="CF58" s="4">
        <v>2.0</v>
      </c>
      <c r="CG58" s="4">
        <v>3.0</v>
      </c>
      <c r="CH58" s="4">
        <v>4.0</v>
      </c>
      <c r="CI58" s="4">
        <v>5.0</v>
      </c>
      <c r="CJ58" s="4">
        <v>4.0</v>
      </c>
      <c r="CK58" s="4">
        <v>4.0</v>
      </c>
      <c r="CL58" s="4">
        <v>4.0</v>
      </c>
      <c r="CM58" s="4">
        <v>4.0</v>
      </c>
      <c r="CN58" s="4">
        <v>5.0</v>
      </c>
      <c r="CO58" s="4">
        <v>4.0</v>
      </c>
      <c r="CP58" s="4">
        <v>1.0</v>
      </c>
      <c r="CQ58" s="4">
        <v>4.0</v>
      </c>
      <c r="CR58" s="4">
        <v>5.0</v>
      </c>
      <c r="CS58" s="4">
        <v>5.0</v>
      </c>
      <c r="CT58" s="4">
        <v>4.0</v>
      </c>
      <c r="CU58" s="4">
        <v>2.0</v>
      </c>
      <c r="CV58" s="4">
        <v>5.0</v>
      </c>
      <c r="CW58" s="4">
        <v>4.0</v>
      </c>
      <c r="CX58" s="4">
        <v>5.0</v>
      </c>
      <c r="CY58" s="4">
        <v>5.0</v>
      </c>
      <c r="CZ58" s="4">
        <v>5.0</v>
      </c>
      <c r="DA58" s="4">
        <v>5.0</v>
      </c>
      <c r="DB58" s="4">
        <v>5.0</v>
      </c>
      <c r="DC58" s="4">
        <v>5.0</v>
      </c>
      <c r="DD58" s="4">
        <v>2.0</v>
      </c>
      <c r="DE58" s="4">
        <v>5.0</v>
      </c>
      <c r="DF58" s="4">
        <v>4.0</v>
      </c>
      <c r="DG58" s="4">
        <v>5.0</v>
      </c>
      <c r="DH58" s="4">
        <v>3.0</v>
      </c>
      <c r="DI58" s="4">
        <v>3.0</v>
      </c>
      <c r="DJ58" s="4">
        <v>3.0</v>
      </c>
      <c r="DK58" s="4">
        <v>3.0</v>
      </c>
      <c r="DL58" s="4">
        <v>2.0</v>
      </c>
      <c r="DM58" s="4">
        <v>3.0</v>
      </c>
      <c r="DN58" s="4">
        <v>2.0</v>
      </c>
      <c r="DO58" s="4">
        <v>5.0</v>
      </c>
      <c r="DP58" s="4">
        <v>3.0</v>
      </c>
      <c r="DQ58" s="4">
        <v>5.0</v>
      </c>
      <c r="DR58" s="4">
        <v>5.0</v>
      </c>
      <c r="DS58" s="4">
        <v>5.0</v>
      </c>
      <c r="DT58" s="4">
        <v>5.0</v>
      </c>
      <c r="DU58" s="4">
        <v>4.0</v>
      </c>
      <c r="DV58" s="4">
        <v>3.0</v>
      </c>
      <c r="DW58" s="4">
        <v>4.0</v>
      </c>
    </row>
    <row r="59" hidden="1">
      <c r="A59" s="4" t="s">
        <v>30</v>
      </c>
      <c r="B59" s="4" t="s">
        <v>66</v>
      </c>
      <c r="C59" s="4">
        <v>1.0</v>
      </c>
      <c r="D59" s="4">
        <v>2.0</v>
      </c>
      <c r="E59" s="4">
        <v>1.0</v>
      </c>
      <c r="F59" s="4">
        <v>1.0</v>
      </c>
      <c r="G59" s="4">
        <v>2.0</v>
      </c>
      <c r="H59" s="4">
        <v>2.0</v>
      </c>
      <c r="I59" s="4">
        <v>1.0</v>
      </c>
      <c r="J59" s="4">
        <v>2.0</v>
      </c>
      <c r="K59" s="4">
        <v>2.0</v>
      </c>
      <c r="L59" s="4">
        <v>1.0</v>
      </c>
      <c r="M59" s="4">
        <v>2.0</v>
      </c>
      <c r="N59" s="4">
        <v>1.0</v>
      </c>
      <c r="O59" s="4">
        <v>2.0</v>
      </c>
      <c r="P59" s="4">
        <v>2.0</v>
      </c>
      <c r="Q59" s="4">
        <v>1.0</v>
      </c>
      <c r="R59" s="4">
        <v>2.0</v>
      </c>
      <c r="S59" s="4">
        <v>1.0</v>
      </c>
      <c r="T59" s="4">
        <v>2.0</v>
      </c>
      <c r="U59" s="4">
        <v>1.0</v>
      </c>
      <c r="V59" s="4">
        <v>2.0</v>
      </c>
      <c r="W59" s="4">
        <v>2.0</v>
      </c>
      <c r="X59" s="4">
        <v>2.0</v>
      </c>
      <c r="Y59" s="4">
        <v>1.0</v>
      </c>
      <c r="Z59" s="4">
        <v>1.0</v>
      </c>
      <c r="AA59" s="4">
        <v>2.0</v>
      </c>
      <c r="AB59" s="4">
        <v>2.0</v>
      </c>
      <c r="AC59" s="4">
        <v>2.0</v>
      </c>
      <c r="AD59" s="4">
        <v>1.0</v>
      </c>
      <c r="AE59" s="4">
        <v>1.0</v>
      </c>
      <c r="AF59" s="4">
        <v>1.0</v>
      </c>
      <c r="AG59" s="4">
        <v>1.0</v>
      </c>
      <c r="AH59" s="4">
        <v>1.0</v>
      </c>
      <c r="AI59" s="4">
        <v>1.0</v>
      </c>
      <c r="AJ59" s="4">
        <v>1.0</v>
      </c>
      <c r="AK59" s="4">
        <v>1.0</v>
      </c>
      <c r="AL59" s="4">
        <v>2.0</v>
      </c>
      <c r="AM59" s="4">
        <v>2.0</v>
      </c>
      <c r="AN59" s="4">
        <v>2.0</v>
      </c>
      <c r="AO59" s="4">
        <v>2.0</v>
      </c>
      <c r="AP59" s="4">
        <v>2.0</v>
      </c>
      <c r="AQ59" s="4">
        <v>2.0</v>
      </c>
      <c r="AR59" s="4">
        <v>1.0</v>
      </c>
      <c r="AS59" s="4">
        <v>2.0</v>
      </c>
      <c r="AT59" s="4">
        <v>1.0</v>
      </c>
      <c r="AU59" s="4">
        <v>1.0</v>
      </c>
      <c r="AV59" s="4">
        <v>2.0</v>
      </c>
      <c r="AW59" s="4">
        <v>2.0</v>
      </c>
      <c r="AX59" s="4">
        <v>2.0</v>
      </c>
      <c r="AY59" s="4">
        <v>1.0</v>
      </c>
      <c r="AZ59" s="4">
        <v>2.0</v>
      </c>
      <c r="BA59" s="4">
        <v>2.0</v>
      </c>
      <c r="BB59" s="4">
        <v>1.0</v>
      </c>
      <c r="BC59" s="4">
        <v>2.0</v>
      </c>
      <c r="BD59" s="4">
        <v>1.0</v>
      </c>
      <c r="BE59" s="4">
        <v>1.0</v>
      </c>
      <c r="BF59" s="4">
        <v>2.0</v>
      </c>
      <c r="BG59" s="4">
        <v>1.0</v>
      </c>
      <c r="BH59" s="4">
        <v>1.0</v>
      </c>
      <c r="BI59" s="4">
        <v>1.0</v>
      </c>
      <c r="BJ59" s="4">
        <v>2.0</v>
      </c>
      <c r="BK59" s="4">
        <v>1.0</v>
      </c>
      <c r="BL59" s="4">
        <v>1.0</v>
      </c>
      <c r="BM59" s="4">
        <v>1.0</v>
      </c>
      <c r="BN59" s="4">
        <v>2.0</v>
      </c>
      <c r="BO59" s="4">
        <v>1.0</v>
      </c>
      <c r="BP59" s="4">
        <v>2.0</v>
      </c>
      <c r="BQ59" s="4">
        <v>1.0</v>
      </c>
      <c r="BR59" s="4">
        <v>2.0</v>
      </c>
      <c r="BS59" s="4">
        <v>2.0</v>
      </c>
      <c r="BT59" s="4">
        <v>1.0</v>
      </c>
      <c r="BU59" s="4">
        <v>1.0</v>
      </c>
      <c r="BV59" s="4">
        <v>1.0</v>
      </c>
      <c r="BW59" s="4">
        <v>1.0</v>
      </c>
      <c r="BX59" s="4">
        <v>1.0</v>
      </c>
      <c r="BY59" s="4">
        <v>2.0</v>
      </c>
      <c r="BZ59" s="4">
        <v>1.0</v>
      </c>
      <c r="CA59" s="4">
        <v>2.0</v>
      </c>
      <c r="CB59" s="4">
        <v>2.0</v>
      </c>
      <c r="CC59" s="4">
        <v>1.0</v>
      </c>
      <c r="CD59" s="4">
        <v>2.0</v>
      </c>
      <c r="CE59" s="4">
        <v>1.0</v>
      </c>
      <c r="CF59" s="4">
        <v>2.0</v>
      </c>
      <c r="CG59" s="4">
        <v>2.0</v>
      </c>
      <c r="CH59" s="4">
        <v>2.0</v>
      </c>
      <c r="CI59" s="4">
        <v>1.0</v>
      </c>
      <c r="CJ59" s="4">
        <v>1.0</v>
      </c>
      <c r="CK59" s="4">
        <v>1.0</v>
      </c>
      <c r="CL59" s="4">
        <v>1.0</v>
      </c>
      <c r="CM59" s="4">
        <v>1.0</v>
      </c>
      <c r="CN59" s="4">
        <v>1.0</v>
      </c>
      <c r="CO59" s="4">
        <v>1.0</v>
      </c>
      <c r="CP59" s="4">
        <v>2.0</v>
      </c>
      <c r="CQ59" s="4">
        <v>2.0</v>
      </c>
      <c r="CR59" s="4">
        <v>2.0</v>
      </c>
      <c r="CS59" s="4">
        <v>1.0</v>
      </c>
      <c r="CT59" s="4">
        <v>2.0</v>
      </c>
      <c r="CU59" s="4">
        <v>1.0</v>
      </c>
      <c r="CV59" s="4">
        <v>2.0</v>
      </c>
      <c r="CW59" s="4">
        <v>1.0</v>
      </c>
      <c r="CX59" s="4">
        <v>1.0</v>
      </c>
      <c r="CY59" s="4">
        <v>2.0</v>
      </c>
      <c r="CZ59" s="4">
        <v>2.0</v>
      </c>
      <c r="DA59" s="4">
        <v>1.0</v>
      </c>
      <c r="DB59" s="4">
        <v>1.0</v>
      </c>
      <c r="DC59" s="4">
        <v>1.0</v>
      </c>
      <c r="DD59" s="4">
        <v>2.0</v>
      </c>
      <c r="DE59" s="4">
        <v>2.0</v>
      </c>
      <c r="DF59" s="4">
        <v>2.0</v>
      </c>
      <c r="DG59" s="4">
        <v>2.0</v>
      </c>
      <c r="DH59" s="4">
        <v>1.0</v>
      </c>
      <c r="DI59" s="4">
        <v>2.0</v>
      </c>
      <c r="DJ59" s="4">
        <v>2.0</v>
      </c>
      <c r="DK59" s="4">
        <v>2.0</v>
      </c>
      <c r="DL59" s="4">
        <v>2.0</v>
      </c>
      <c r="DM59" s="4">
        <v>2.0</v>
      </c>
      <c r="DN59" s="4">
        <v>2.0</v>
      </c>
      <c r="DO59" s="4">
        <v>1.0</v>
      </c>
      <c r="DP59" s="4">
        <v>1.0</v>
      </c>
      <c r="DQ59" s="4">
        <v>2.0</v>
      </c>
      <c r="DR59" s="4">
        <v>2.0</v>
      </c>
      <c r="DS59" s="4">
        <v>1.0</v>
      </c>
      <c r="DT59" s="4">
        <v>2.0</v>
      </c>
      <c r="DU59" s="4">
        <v>2.0</v>
      </c>
      <c r="DV59" s="4">
        <v>1.0</v>
      </c>
      <c r="DW59" s="4">
        <v>2.0</v>
      </c>
    </row>
    <row r="60">
      <c r="A60" s="4" t="s">
        <v>8</v>
      </c>
      <c r="B60" s="4" t="s">
        <v>67</v>
      </c>
      <c r="C60" s="4">
        <v>1315.0</v>
      </c>
      <c r="D60" s="4">
        <v>900.0</v>
      </c>
      <c r="E60" s="4">
        <v>900.0</v>
      </c>
      <c r="F60" s="4">
        <v>1315.0</v>
      </c>
      <c r="G60" s="4">
        <v>760.0</v>
      </c>
      <c r="H60" s="4">
        <v>1315.0</v>
      </c>
      <c r="I60" s="4">
        <v>1315.0</v>
      </c>
      <c r="J60" s="4">
        <v>1315.0</v>
      </c>
      <c r="K60" s="4">
        <v>760.0</v>
      </c>
      <c r="L60" s="4">
        <v>900.0</v>
      </c>
      <c r="M60" s="4">
        <v>900.0</v>
      </c>
      <c r="N60" s="4">
        <v>900.0</v>
      </c>
      <c r="O60" s="4">
        <v>575.0</v>
      </c>
      <c r="P60" s="4">
        <v>1315.0</v>
      </c>
      <c r="Q60" s="4">
        <v>900.0</v>
      </c>
      <c r="R60" s="4">
        <v>1315.0</v>
      </c>
      <c r="S60" s="4">
        <v>760.0</v>
      </c>
      <c r="T60" s="4">
        <v>900.0</v>
      </c>
      <c r="U60" s="4">
        <v>1315.0</v>
      </c>
      <c r="V60" s="4">
        <v>900.0</v>
      </c>
      <c r="W60" s="4">
        <v>1315.0</v>
      </c>
      <c r="X60" s="4">
        <v>900.0</v>
      </c>
      <c r="Y60" s="4">
        <v>1315.0</v>
      </c>
      <c r="Z60" s="4">
        <v>1315.0</v>
      </c>
      <c r="AA60" s="4">
        <v>1315.0</v>
      </c>
      <c r="AB60" s="4">
        <v>760.0</v>
      </c>
      <c r="AC60" s="4">
        <v>1315.0</v>
      </c>
      <c r="AD60" s="4">
        <v>1315.0</v>
      </c>
      <c r="AE60" s="4">
        <v>1315.0</v>
      </c>
      <c r="AF60" s="4">
        <v>760.0</v>
      </c>
      <c r="AG60" s="4">
        <v>1315.0</v>
      </c>
      <c r="AH60" s="4">
        <v>1315.0</v>
      </c>
      <c r="AI60" s="4">
        <v>760.0</v>
      </c>
      <c r="AJ60" s="4">
        <v>900.0</v>
      </c>
      <c r="AK60" s="4">
        <v>1315.0</v>
      </c>
      <c r="AL60" s="4">
        <v>760.0</v>
      </c>
      <c r="AM60" s="4">
        <v>900.0</v>
      </c>
      <c r="AN60" s="4">
        <v>1315.0</v>
      </c>
      <c r="AO60" s="4">
        <v>1315.0</v>
      </c>
      <c r="AP60" s="4">
        <v>1315.0</v>
      </c>
      <c r="AQ60" s="4">
        <v>760.0</v>
      </c>
      <c r="AR60" s="4">
        <v>1315.0</v>
      </c>
      <c r="AS60" s="4">
        <v>900.0</v>
      </c>
      <c r="AT60" s="4">
        <v>900.0</v>
      </c>
      <c r="AU60" s="4">
        <v>760.0</v>
      </c>
      <c r="AV60" s="4">
        <v>900.0</v>
      </c>
      <c r="AW60" s="4">
        <v>900.0</v>
      </c>
      <c r="AX60" s="4">
        <v>900.0</v>
      </c>
      <c r="AY60" s="4">
        <v>760.0</v>
      </c>
      <c r="AZ60" s="4">
        <v>900.0</v>
      </c>
      <c r="BA60" s="4">
        <v>760.0</v>
      </c>
      <c r="BB60" s="4">
        <v>1315.0</v>
      </c>
      <c r="BC60" s="4">
        <v>900.0</v>
      </c>
      <c r="BD60" s="4">
        <v>1315.0</v>
      </c>
      <c r="BE60" s="4">
        <v>900.0</v>
      </c>
      <c r="BF60" s="4">
        <v>900.0</v>
      </c>
      <c r="BG60" s="4">
        <v>1315.0</v>
      </c>
      <c r="BH60" s="4">
        <v>1315.0</v>
      </c>
      <c r="BI60" s="4">
        <v>1315.0</v>
      </c>
      <c r="BJ60" s="4">
        <v>1315.0</v>
      </c>
      <c r="BK60" s="4">
        <v>1315.0</v>
      </c>
      <c r="BL60" s="4">
        <v>1315.0</v>
      </c>
      <c r="BM60" s="4">
        <v>1315.0</v>
      </c>
      <c r="BN60" s="4">
        <v>1315.0</v>
      </c>
      <c r="BO60" s="4">
        <v>760.0</v>
      </c>
      <c r="BP60" s="4">
        <v>900.0</v>
      </c>
      <c r="BQ60" s="4">
        <v>900.0</v>
      </c>
      <c r="BR60" s="4">
        <v>1315.0</v>
      </c>
      <c r="BS60" s="4">
        <v>760.0</v>
      </c>
      <c r="BT60" s="4">
        <v>1315.0</v>
      </c>
      <c r="BU60" s="4">
        <v>1315.0</v>
      </c>
      <c r="BV60" s="4">
        <v>1315.0</v>
      </c>
      <c r="BW60" s="4">
        <v>1315.0</v>
      </c>
      <c r="BX60" s="4">
        <v>1315.0</v>
      </c>
      <c r="BY60" s="4">
        <v>760.0</v>
      </c>
      <c r="BZ60" s="4">
        <v>900.0</v>
      </c>
      <c r="CA60" s="4">
        <v>1315.0</v>
      </c>
      <c r="CB60" s="4">
        <v>900.0</v>
      </c>
      <c r="CC60" s="4">
        <v>1315.0</v>
      </c>
      <c r="CD60" s="4">
        <v>1315.0</v>
      </c>
      <c r="CE60" s="4">
        <v>900.0</v>
      </c>
      <c r="CF60" s="4">
        <v>900.0</v>
      </c>
      <c r="CG60" s="4">
        <v>575.0</v>
      </c>
      <c r="CH60" s="4">
        <v>1315.0</v>
      </c>
      <c r="CI60" s="4">
        <v>760.0</v>
      </c>
      <c r="CJ60" s="4">
        <v>760.0</v>
      </c>
      <c r="CK60" s="4">
        <v>900.0</v>
      </c>
      <c r="CL60" s="4">
        <v>1315.0</v>
      </c>
      <c r="CM60" s="4">
        <v>1315.0</v>
      </c>
      <c r="CN60" s="4">
        <v>900.0</v>
      </c>
      <c r="CO60" s="4">
        <v>1315.0</v>
      </c>
      <c r="CP60" s="4">
        <v>900.0</v>
      </c>
      <c r="CQ60" s="4">
        <v>900.0</v>
      </c>
      <c r="CR60" s="4">
        <v>1315.0</v>
      </c>
      <c r="CS60" s="4">
        <v>1315.0</v>
      </c>
      <c r="CT60" s="4">
        <v>1315.0</v>
      </c>
      <c r="CU60" s="4">
        <v>900.0</v>
      </c>
      <c r="CV60" s="4">
        <v>760.0</v>
      </c>
      <c r="CW60" s="4">
        <v>1315.0</v>
      </c>
      <c r="CX60" s="4">
        <v>900.0</v>
      </c>
      <c r="CY60" s="4">
        <v>900.0</v>
      </c>
      <c r="CZ60" s="4">
        <v>1315.0</v>
      </c>
      <c r="DA60" s="4">
        <v>900.0</v>
      </c>
      <c r="DB60" s="4">
        <v>760.0</v>
      </c>
      <c r="DC60" s="4">
        <v>1315.0</v>
      </c>
      <c r="DD60" s="4">
        <v>1315.0</v>
      </c>
      <c r="DE60" s="4">
        <v>760.0</v>
      </c>
      <c r="DF60" s="4">
        <v>900.0</v>
      </c>
      <c r="DG60" s="4">
        <v>760.0</v>
      </c>
      <c r="DH60" s="4">
        <v>1315.0</v>
      </c>
      <c r="DI60" s="4">
        <v>900.0</v>
      </c>
      <c r="DJ60" s="4">
        <v>1315.0</v>
      </c>
      <c r="DK60" s="4">
        <v>900.0</v>
      </c>
      <c r="DL60" s="4">
        <v>900.0</v>
      </c>
      <c r="DM60" s="4">
        <v>760.0</v>
      </c>
      <c r="DN60" s="4">
        <v>1315.0</v>
      </c>
      <c r="DO60" s="4">
        <v>1315.0</v>
      </c>
      <c r="DP60" s="4">
        <v>760.0</v>
      </c>
      <c r="DQ60" s="4">
        <v>1315.0</v>
      </c>
      <c r="DR60" s="4">
        <v>1315.0</v>
      </c>
      <c r="DS60" s="4">
        <v>1315.0</v>
      </c>
      <c r="DT60" s="4">
        <v>1315.0</v>
      </c>
      <c r="DU60" s="4">
        <v>1315.0</v>
      </c>
      <c r="DV60" s="4">
        <v>1315.0</v>
      </c>
      <c r="DW60" s="4">
        <v>575.0</v>
      </c>
    </row>
    <row r="61" hidden="1">
      <c r="A61" s="4" t="s">
        <v>30</v>
      </c>
      <c r="B61" s="4" t="s">
        <v>68</v>
      </c>
      <c r="C61" s="4">
        <v>187.0</v>
      </c>
      <c r="D61" s="4">
        <v>155.0</v>
      </c>
      <c r="E61" s="4" t="s">
        <v>106</v>
      </c>
      <c r="F61" s="4" t="s">
        <v>118</v>
      </c>
      <c r="G61" s="4">
        <v>190.0</v>
      </c>
      <c r="H61" s="4">
        <v>190.0</v>
      </c>
      <c r="I61" s="4">
        <v>180.0</v>
      </c>
      <c r="J61" s="4">
        <v>137.0</v>
      </c>
      <c r="K61" s="4">
        <v>180.0</v>
      </c>
      <c r="L61" s="4">
        <v>125.0</v>
      </c>
      <c r="M61" s="4">
        <v>116.0</v>
      </c>
      <c r="N61" s="4">
        <v>110.0</v>
      </c>
      <c r="O61" s="4">
        <v>264.0</v>
      </c>
      <c r="P61" s="4">
        <v>123.0</v>
      </c>
      <c r="Q61" s="4">
        <v>185.0</v>
      </c>
      <c r="R61" s="4">
        <v>180.0</v>
      </c>
      <c r="S61" s="4">
        <v>145.0</v>
      </c>
      <c r="T61" s="4">
        <v>170.0</v>
      </c>
      <c r="U61" s="4">
        <v>135.0</v>
      </c>
      <c r="V61" s="4">
        <v>165.0</v>
      </c>
      <c r="W61" s="4">
        <v>175.0</v>
      </c>
      <c r="X61" s="4">
        <v>195.0</v>
      </c>
      <c r="Y61" s="4">
        <v>185.0</v>
      </c>
      <c r="Z61" s="4">
        <v>185.0</v>
      </c>
      <c r="AA61" s="4">
        <v>105.0</v>
      </c>
      <c r="AB61" s="4">
        <v>125.0</v>
      </c>
      <c r="AC61" s="4">
        <v>160.0</v>
      </c>
      <c r="AD61" s="4">
        <v>175.0</v>
      </c>
      <c r="AE61" s="4">
        <v>180.0</v>
      </c>
      <c r="AF61" s="4">
        <v>167.0</v>
      </c>
      <c r="AG61" s="4">
        <v>115.0</v>
      </c>
      <c r="AH61" s="4">
        <v>205.0</v>
      </c>
      <c r="AI61" s="4" t="s">
        <v>74</v>
      </c>
      <c r="AJ61" s="4">
        <v>128.0</v>
      </c>
      <c r="AK61" s="4">
        <v>150.0</v>
      </c>
      <c r="AL61" s="4">
        <v>150.0</v>
      </c>
      <c r="AM61" s="4">
        <v>150.0</v>
      </c>
      <c r="AN61" s="4">
        <v>170.0</v>
      </c>
      <c r="AO61" s="4">
        <v>150.0</v>
      </c>
      <c r="AP61" s="4">
        <v>175.0</v>
      </c>
      <c r="AQ61" s="4">
        <v>140.0</v>
      </c>
      <c r="AR61" s="4">
        <v>120.0</v>
      </c>
      <c r="AS61" s="4">
        <v>135.0</v>
      </c>
      <c r="AT61" s="4">
        <v>100.0</v>
      </c>
      <c r="AU61" s="4">
        <v>170.0</v>
      </c>
      <c r="AV61" s="4">
        <v>113.0</v>
      </c>
      <c r="AW61" s="4">
        <v>168.0</v>
      </c>
      <c r="AX61" s="4">
        <v>145.0</v>
      </c>
      <c r="AY61" s="4">
        <v>155.0</v>
      </c>
      <c r="AZ61" s="4">
        <v>150.0</v>
      </c>
      <c r="BA61" s="4">
        <v>169.0</v>
      </c>
      <c r="BB61" s="4">
        <v>185.0</v>
      </c>
      <c r="BC61" s="4">
        <v>200.0</v>
      </c>
      <c r="BD61" s="4">
        <v>265.0</v>
      </c>
      <c r="BE61" s="4">
        <v>165.0</v>
      </c>
      <c r="BF61" s="4">
        <v>192.0</v>
      </c>
      <c r="BG61" s="4">
        <v>175.0</v>
      </c>
      <c r="BH61" s="4">
        <v>140.0</v>
      </c>
      <c r="BI61" s="4">
        <v>155.0</v>
      </c>
      <c r="BJ61" s="4">
        <v>155.0</v>
      </c>
      <c r="BK61" s="4">
        <v>135.0</v>
      </c>
      <c r="BL61" s="4">
        <v>118.0</v>
      </c>
      <c r="BM61" s="4">
        <v>210.0</v>
      </c>
      <c r="BN61" s="4">
        <v>180.0</v>
      </c>
      <c r="BO61" s="4">
        <v>140.0</v>
      </c>
      <c r="BP61" s="4">
        <v>112.0</v>
      </c>
      <c r="BQ61" s="4">
        <v>125.0</v>
      </c>
      <c r="BR61" s="4" t="s">
        <v>761</v>
      </c>
      <c r="BS61" s="4">
        <v>145.0</v>
      </c>
      <c r="BT61" s="4">
        <v>130.0</v>
      </c>
      <c r="BU61" s="4">
        <v>140.0</v>
      </c>
      <c r="BV61" s="4">
        <v>140.0</v>
      </c>
      <c r="BW61" s="4">
        <v>140.0</v>
      </c>
      <c r="BX61" s="4">
        <v>200.0</v>
      </c>
      <c r="BY61" s="4" t="s">
        <v>74</v>
      </c>
      <c r="BZ61" s="4">
        <v>120.0</v>
      </c>
      <c r="CA61" s="4">
        <v>150.0</v>
      </c>
      <c r="CB61" s="4">
        <v>200.0</v>
      </c>
      <c r="CC61" s="4">
        <v>135.0</v>
      </c>
      <c r="CD61" s="4">
        <v>145.0</v>
      </c>
      <c r="CE61" s="4">
        <v>130.0</v>
      </c>
      <c r="CF61" s="4">
        <v>190.0</v>
      </c>
      <c r="CG61" s="4">
        <v>170.0</v>
      </c>
      <c r="CH61" s="4">
        <v>127.0</v>
      </c>
      <c r="CI61" s="4">
        <v>167.0</v>
      </c>
      <c r="CJ61" s="4">
        <v>140.0</v>
      </c>
      <c r="CK61" s="4">
        <v>190.0</v>
      </c>
      <c r="CL61" s="4">
        <v>155.0</v>
      </c>
      <c r="CM61" s="4">
        <v>175.0</v>
      </c>
      <c r="CN61" s="4">
        <v>129.0</v>
      </c>
      <c r="CO61" s="4">
        <v>260.0</v>
      </c>
      <c r="CP61" s="4">
        <v>135.0</v>
      </c>
      <c r="CQ61" s="4">
        <v>190.0</v>
      </c>
      <c r="CR61" s="4">
        <v>165.0</v>
      </c>
      <c r="CS61" s="4">
        <v>175.0</v>
      </c>
      <c r="CT61" s="4">
        <v>184.0</v>
      </c>
      <c r="CU61" s="4">
        <v>210.0</v>
      </c>
      <c r="CV61" s="4">
        <v>155.0</v>
      </c>
      <c r="CW61" s="4">
        <v>185.0</v>
      </c>
      <c r="CX61" s="4">
        <v>165.0</v>
      </c>
      <c r="CY61" s="4">
        <v>125.0</v>
      </c>
      <c r="CZ61" s="4">
        <v>160.0</v>
      </c>
      <c r="DA61" s="4">
        <v>135.0</v>
      </c>
      <c r="DB61" s="4">
        <v>130.0</v>
      </c>
      <c r="DC61" s="4">
        <v>230.0</v>
      </c>
      <c r="DD61" s="4">
        <v>125.0</v>
      </c>
      <c r="DE61" s="4">
        <v>130.0</v>
      </c>
      <c r="DF61" s="4">
        <v>165.0</v>
      </c>
      <c r="DG61" s="4">
        <v>128.0</v>
      </c>
      <c r="DH61" s="4">
        <v>200.0</v>
      </c>
      <c r="DI61" s="4">
        <v>160.0</v>
      </c>
      <c r="DJ61" s="4">
        <v>170.0</v>
      </c>
      <c r="DK61" s="4">
        <v>129.0</v>
      </c>
      <c r="DL61" s="4">
        <v>170.0</v>
      </c>
      <c r="DM61" s="4">
        <v>138.0</v>
      </c>
      <c r="DN61" s="4">
        <v>150.0</v>
      </c>
      <c r="DO61" s="4">
        <v>170.0</v>
      </c>
      <c r="DP61" s="4">
        <v>113.0</v>
      </c>
      <c r="DQ61" s="4">
        <v>140.0</v>
      </c>
      <c r="DR61" s="4">
        <v>185.0</v>
      </c>
      <c r="DS61" s="4">
        <v>156.0</v>
      </c>
      <c r="DT61" s="4">
        <v>180.0</v>
      </c>
      <c r="DU61" s="4">
        <v>120.0</v>
      </c>
      <c r="DV61" s="4">
        <v>135.0</v>
      </c>
      <c r="DW61" s="4">
        <v>135.0</v>
      </c>
    </row>
  </sheetData>
  <autoFilter ref="$A$1:$DW$62">
    <filterColumn colId="0">
      <filters blank="1">
        <filter val="calories guessing"/>
      </filters>
    </filterColumn>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0"/>
  </cols>
  <sheetData>
    <row r="1">
      <c r="A1" s="8" t="str">
        <f t="array" ref="A1:DW61">TRANSPOSE(food_coded!A2:BI128)</f>
        <v>question type</v>
      </c>
      <c r="B1" s="3" t="s">
        <v>71</v>
      </c>
      <c r="C1" s="4">
        <v>1.0</v>
      </c>
      <c r="D1" s="4">
        <v>2.0</v>
      </c>
      <c r="E1" s="4">
        <v>3.0</v>
      </c>
      <c r="F1" s="4">
        <v>4.0</v>
      </c>
      <c r="G1" s="4">
        <v>5.0</v>
      </c>
      <c r="H1" s="4">
        <v>6.0</v>
      </c>
      <c r="I1" s="4">
        <v>7.0</v>
      </c>
      <c r="J1" s="4">
        <v>8.0</v>
      </c>
      <c r="K1" s="4">
        <v>9.0</v>
      </c>
      <c r="L1" s="4">
        <v>10.0</v>
      </c>
      <c r="M1" s="4">
        <v>11.0</v>
      </c>
      <c r="N1" s="4">
        <v>12.0</v>
      </c>
      <c r="O1" s="4">
        <v>13.0</v>
      </c>
      <c r="P1" s="4">
        <v>14.0</v>
      </c>
      <c r="Q1" s="4">
        <v>15.0</v>
      </c>
      <c r="R1" s="4">
        <v>16.0</v>
      </c>
      <c r="S1" s="4">
        <v>17.0</v>
      </c>
      <c r="T1" s="4">
        <v>18.0</v>
      </c>
      <c r="U1" s="4">
        <v>19.0</v>
      </c>
      <c r="V1" s="4">
        <v>20.0</v>
      </c>
      <c r="W1" s="4">
        <v>21.0</v>
      </c>
      <c r="X1" s="4">
        <v>22.0</v>
      </c>
      <c r="Y1" s="4">
        <v>23.0</v>
      </c>
      <c r="Z1" s="4">
        <v>24.0</v>
      </c>
      <c r="AA1" s="4">
        <v>25.0</v>
      </c>
      <c r="AB1" s="4">
        <v>26.0</v>
      </c>
      <c r="AC1" s="4">
        <v>27.0</v>
      </c>
      <c r="AD1" s="4">
        <v>28.0</v>
      </c>
      <c r="AE1" s="4">
        <v>29.0</v>
      </c>
      <c r="AF1" s="4">
        <v>30.0</v>
      </c>
      <c r="AG1" s="4">
        <v>31.0</v>
      </c>
      <c r="AH1" s="4">
        <v>32.0</v>
      </c>
      <c r="AI1" s="4">
        <v>33.0</v>
      </c>
      <c r="AJ1" s="4">
        <v>34.0</v>
      </c>
      <c r="AK1" s="4">
        <v>35.0</v>
      </c>
      <c r="AL1" s="4">
        <v>36.0</v>
      </c>
      <c r="AM1" s="4">
        <v>37.0</v>
      </c>
      <c r="AN1" s="4">
        <v>38.0</v>
      </c>
      <c r="AO1" s="4">
        <v>39.0</v>
      </c>
      <c r="AP1" s="4">
        <v>40.0</v>
      </c>
      <c r="AQ1" s="4">
        <v>41.0</v>
      </c>
      <c r="AR1" s="4">
        <v>42.0</v>
      </c>
      <c r="AS1" s="4">
        <v>43.0</v>
      </c>
      <c r="AT1" s="4">
        <v>44.0</v>
      </c>
      <c r="AU1" s="4">
        <v>45.0</v>
      </c>
      <c r="AV1" s="4">
        <v>46.0</v>
      </c>
      <c r="AW1" s="4">
        <v>47.0</v>
      </c>
      <c r="AX1" s="4">
        <v>48.0</v>
      </c>
      <c r="AY1" s="4">
        <v>49.0</v>
      </c>
      <c r="AZ1" s="4">
        <v>50.0</v>
      </c>
      <c r="BA1" s="4">
        <v>51.0</v>
      </c>
      <c r="BB1" s="4">
        <v>52.0</v>
      </c>
      <c r="BC1" s="4">
        <v>53.0</v>
      </c>
      <c r="BD1" s="4">
        <v>54.0</v>
      </c>
      <c r="BE1" s="4">
        <v>55.0</v>
      </c>
      <c r="BF1" s="4">
        <v>56.0</v>
      </c>
      <c r="BG1" s="4">
        <v>57.0</v>
      </c>
      <c r="BH1" s="4">
        <v>58.0</v>
      </c>
      <c r="BI1" s="4">
        <v>59.0</v>
      </c>
      <c r="BJ1" s="4">
        <v>60.0</v>
      </c>
      <c r="BK1" s="4">
        <v>61.0</v>
      </c>
      <c r="BL1" s="4">
        <v>62.0</v>
      </c>
      <c r="BM1" s="4">
        <v>63.0</v>
      </c>
      <c r="BN1" s="4">
        <v>64.0</v>
      </c>
      <c r="BO1" s="4">
        <v>65.0</v>
      </c>
      <c r="BP1" s="4">
        <v>66.0</v>
      </c>
      <c r="BQ1" s="4">
        <v>67.0</v>
      </c>
      <c r="BR1" s="4">
        <v>68.0</v>
      </c>
      <c r="BS1" s="4">
        <v>69.0</v>
      </c>
      <c r="BT1" s="4">
        <v>70.0</v>
      </c>
      <c r="BU1" s="4">
        <v>71.0</v>
      </c>
      <c r="BV1" s="4">
        <v>72.0</v>
      </c>
      <c r="BW1" s="4">
        <v>73.0</v>
      </c>
      <c r="BX1" s="4">
        <v>74.0</v>
      </c>
      <c r="BY1" s="4">
        <v>75.0</v>
      </c>
      <c r="BZ1" s="4">
        <v>76.0</v>
      </c>
      <c r="CA1" s="4">
        <v>77.0</v>
      </c>
      <c r="CB1" s="4">
        <v>78.0</v>
      </c>
      <c r="CC1" s="4">
        <v>79.0</v>
      </c>
      <c r="CD1" s="4">
        <v>80.0</v>
      </c>
      <c r="CE1" s="4">
        <v>81.0</v>
      </c>
      <c r="CF1" s="4">
        <v>82.0</v>
      </c>
      <c r="CG1" s="4">
        <v>83.0</v>
      </c>
      <c r="CH1" s="4">
        <v>84.0</v>
      </c>
      <c r="CI1" s="4">
        <v>85.0</v>
      </c>
      <c r="CJ1" s="4">
        <v>86.0</v>
      </c>
      <c r="CK1" s="4">
        <v>87.0</v>
      </c>
      <c r="CL1" s="4">
        <v>88.0</v>
      </c>
      <c r="CM1" s="4">
        <v>89.0</v>
      </c>
      <c r="CN1" s="4">
        <v>90.0</v>
      </c>
      <c r="CO1" s="4">
        <v>91.0</v>
      </c>
      <c r="CP1" s="4">
        <v>92.0</v>
      </c>
      <c r="CQ1" s="4">
        <v>93.0</v>
      </c>
      <c r="CR1" s="4">
        <v>94.0</v>
      </c>
      <c r="CS1" s="4">
        <v>95.0</v>
      </c>
      <c r="CT1" s="4">
        <v>96.0</v>
      </c>
      <c r="CU1" s="4">
        <v>97.0</v>
      </c>
      <c r="CV1" s="4">
        <v>98.0</v>
      </c>
      <c r="CW1" s="4">
        <v>99.0</v>
      </c>
      <c r="CX1" s="4">
        <v>100.0</v>
      </c>
      <c r="CY1" s="4">
        <v>101.0</v>
      </c>
      <c r="CZ1" s="4">
        <v>102.0</v>
      </c>
      <c r="DA1" s="4">
        <v>103.0</v>
      </c>
      <c r="DB1" s="4">
        <v>104.0</v>
      </c>
      <c r="DC1" s="4">
        <v>105.0</v>
      </c>
      <c r="DD1" s="4">
        <v>106.0</v>
      </c>
      <c r="DE1" s="4">
        <v>107.0</v>
      </c>
      <c r="DF1" s="4">
        <v>108.0</v>
      </c>
      <c r="DG1" s="4">
        <v>109.0</v>
      </c>
      <c r="DH1" s="4">
        <v>110.0</v>
      </c>
      <c r="DI1" s="4">
        <v>111.0</v>
      </c>
      <c r="DJ1" s="4">
        <v>112.0</v>
      </c>
      <c r="DK1" s="4">
        <v>113.0</v>
      </c>
      <c r="DL1" s="4">
        <v>114.0</v>
      </c>
      <c r="DM1" s="4">
        <v>115.0</v>
      </c>
      <c r="DN1" s="4">
        <v>116.0</v>
      </c>
      <c r="DO1" s="4">
        <v>117.0</v>
      </c>
      <c r="DP1" s="4">
        <v>118.0</v>
      </c>
      <c r="DQ1" s="4">
        <v>119.0</v>
      </c>
      <c r="DR1" s="4">
        <v>120.0</v>
      </c>
      <c r="DS1" s="4">
        <v>121.0</v>
      </c>
      <c r="DT1" s="4">
        <v>122.0</v>
      </c>
      <c r="DU1" s="4">
        <v>123.0</v>
      </c>
      <c r="DV1" s="4">
        <v>124.0</v>
      </c>
      <c r="DW1" s="4">
        <v>125.0</v>
      </c>
    </row>
    <row r="2" hidden="1">
      <c r="A2" s="3" t="s">
        <v>3</v>
      </c>
      <c r="B2" s="3" t="s">
        <v>2</v>
      </c>
      <c r="C2" s="3">
        <v>2.4</v>
      </c>
      <c r="D2" s="3">
        <v>3.654</v>
      </c>
      <c r="E2" s="3">
        <v>3.3</v>
      </c>
      <c r="F2" s="3">
        <v>3.2</v>
      </c>
      <c r="G2" s="3">
        <v>3.5</v>
      </c>
      <c r="H2" s="3">
        <v>2.25</v>
      </c>
      <c r="I2" s="3">
        <v>3.8</v>
      </c>
      <c r="J2" s="3">
        <v>3.3</v>
      </c>
      <c r="K2" s="3">
        <v>3.3</v>
      </c>
      <c r="L2" s="3">
        <v>3.3</v>
      </c>
      <c r="M2" s="3">
        <v>3.5</v>
      </c>
      <c r="N2" s="3">
        <v>3.904</v>
      </c>
      <c r="O2" s="3">
        <v>3.4</v>
      </c>
      <c r="P2" s="3">
        <v>3.6</v>
      </c>
      <c r="Q2" s="3">
        <v>3.1</v>
      </c>
      <c r="R2" s="3">
        <v>3.42</v>
      </c>
      <c r="S2" s="3">
        <v>4.0</v>
      </c>
      <c r="T2" s="3">
        <v>3.6</v>
      </c>
      <c r="U2" s="3">
        <v>3.4</v>
      </c>
      <c r="V2" s="3">
        <v>2.2</v>
      </c>
      <c r="W2" s="3">
        <v>3.3</v>
      </c>
      <c r="X2" s="3">
        <v>3.87</v>
      </c>
      <c r="Y2" s="3">
        <v>3.7</v>
      </c>
      <c r="Z2" s="3">
        <v>3.7</v>
      </c>
      <c r="AA2" s="3">
        <v>3.9</v>
      </c>
      <c r="AB2" s="3">
        <v>2.8</v>
      </c>
      <c r="AC2" s="3">
        <v>3.7</v>
      </c>
      <c r="AD2" s="3">
        <v>3.0</v>
      </c>
      <c r="AE2" s="3">
        <v>3.2</v>
      </c>
      <c r="AF2" s="3">
        <v>3.5</v>
      </c>
      <c r="AG2" s="3">
        <v>4.0</v>
      </c>
      <c r="AH2" s="3">
        <v>4.0</v>
      </c>
      <c r="AI2" s="3">
        <v>3.4</v>
      </c>
      <c r="AJ2" s="3">
        <v>2.8</v>
      </c>
      <c r="AK2" s="3">
        <v>3.65</v>
      </c>
      <c r="AL2" s="3">
        <v>3.0</v>
      </c>
      <c r="AM2" s="3">
        <v>3.7</v>
      </c>
      <c r="AN2" s="3">
        <v>3.4</v>
      </c>
      <c r="AO2" s="3">
        <v>3.89</v>
      </c>
      <c r="AP2" s="3">
        <v>3.0</v>
      </c>
      <c r="AQ2" s="3">
        <v>3.4</v>
      </c>
      <c r="AR2" s="3">
        <v>2.9</v>
      </c>
      <c r="AS2" s="3">
        <v>3.6</v>
      </c>
      <c r="AT2" s="3">
        <v>3.5</v>
      </c>
      <c r="AU2" s="3">
        <v>3.2</v>
      </c>
      <c r="AV2" s="3">
        <v>3.605</v>
      </c>
      <c r="AW2" s="3">
        <v>3.8</v>
      </c>
      <c r="AX2" s="3">
        <v>2.8</v>
      </c>
      <c r="AY2" s="3">
        <v>3.5</v>
      </c>
      <c r="AZ2" s="3">
        <v>3.83</v>
      </c>
      <c r="BA2" s="3">
        <v>3.6</v>
      </c>
      <c r="BB2" s="3">
        <v>3.3</v>
      </c>
      <c r="BC2" s="3">
        <v>3.3</v>
      </c>
      <c r="BD2" s="3">
        <v>3.292</v>
      </c>
      <c r="BE2" s="3">
        <v>3.5</v>
      </c>
      <c r="BF2" s="3">
        <v>3.35</v>
      </c>
      <c r="BG2" s="3">
        <v>3.8</v>
      </c>
      <c r="BH2" s="3">
        <v>2.8</v>
      </c>
      <c r="BI2" s="3">
        <v>3.5</v>
      </c>
      <c r="BJ2" s="3">
        <v>3.7</v>
      </c>
      <c r="BK2" s="3">
        <v>3.6</v>
      </c>
      <c r="BL2" s="3">
        <v>3.42</v>
      </c>
      <c r="BM2" s="3">
        <v>3.9</v>
      </c>
      <c r="BN2" s="3">
        <v>2.6</v>
      </c>
      <c r="BO2" s="3">
        <v>3.5</v>
      </c>
      <c r="BP2" s="3">
        <v>3.2</v>
      </c>
      <c r="BQ2" s="3">
        <v>3.0</v>
      </c>
      <c r="BR2" s="3">
        <v>3.6</v>
      </c>
      <c r="BS2" s="3">
        <v>3.2</v>
      </c>
      <c r="BT2" s="3">
        <v>3.67</v>
      </c>
      <c r="BU2" s="3">
        <v>3.73</v>
      </c>
      <c r="BV2" s="3">
        <v>4.0</v>
      </c>
      <c r="BW2" s="3">
        <v>3.1</v>
      </c>
      <c r="BX2" s="3">
        <v>3.79</v>
      </c>
      <c r="BY2" s="3">
        <v>2.71</v>
      </c>
      <c r="BZ2" s="3">
        <v>3.0</v>
      </c>
      <c r="CA2" s="3">
        <v>3.7</v>
      </c>
      <c r="CB2" s="3">
        <v>3.1</v>
      </c>
      <c r="CC2" s="3">
        <v>3.0</v>
      </c>
      <c r="CD2" s="3">
        <v>3.9</v>
      </c>
      <c r="CE2" s="3">
        <v>3.4</v>
      </c>
      <c r="CF2" s="3">
        <v>3.5</v>
      </c>
      <c r="CG2" s="3">
        <v>3.7</v>
      </c>
      <c r="CH2" s="3">
        <v>3.7</v>
      </c>
      <c r="CI2" s="3">
        <v>3.83</v>
      </c>
      <c r="CJ2" s="3">
        <v>2.6</v>
      </c>
      <c r="CK2" s="3">
        <v>3.0</v>
      </c>
      <c r="CL2" s="3">
        <v>3.2</v>
      </c>
      <c r="CM2" s="3">
        <v>3.5</v>
      </c>
      <c r="CN2" s="3">
        <v>3.2</v>
      </c>
      <c r="CO2" s="3">
        <v>3.68</v>
      </c>
      <c r="CP2" s="3">
        <v>3.8</v>
      </c>
      <c r="CQ2" s="3">
        <v>3.3</v>
      </c>
      <c r="CR2" s="3">
        <v>3.2</v>
      </c>
      <c r="CS2" s="3">
        <v>3.75</v>
      </c>
      <c r="CT2" s="3">
        <v>3.5</v>
      </c>
      <c r="CU2" s="3">
        <v>3.92</v>
      </c>
      <c r="CV2" s="3">
        <v>3.9</v>
      </c>
      <c r="CW2" s="3">
        <v>3.9</v>
      </c>
      <c r="CX2" s="3">
        <v>3.2</v>
      </c>
      <c r="CY2" s="3">
        <v>3.5</v>
      </c>
      <c r="CZ2" s="3">
        <v>3.4</v>
      </c>
      <c r="DA2" s="3">
        <v>3.42</v>
      </c>
      <c r="DB2" s="3">
        <v>3.7</v>
      </c>
      <c r="DC2" s="3">
        <v>3.42</v>
      </c>
      <c r="DD2" s="3">
        <v>3.0</v>
      </c>
      <c r="DE2" s="3">
        <v>3.0</v>
      </c>
      <c r="DF2" s="3">
        <v>3.8</v>
      </c>
      <c r="DG2" s="3">
        <v>3.8</v>
      </c>
      <c r="DH2" s="3">
        <v>3.4</v>
      </c>
      <c r="DI2" s="3">
        <v>3.7</v>
      </c>
      <c r="DJ2" s="3">
        <v>2.9</v>
      </c>
      <c r="DK2" s="3">
        <v>3.9</v>
      </c>
      <c r="DL2" s="3">
        <v>3.6</v>
      </c>
      <c r="DM2" s="3">
        <v>2.8</v>
      </c>
      <c r="DN2" s="3">
        <v>3.3</v>
      </c>
      <c r="DO2" s="3">
        <v>3.4</v>
      </c>
      <c r="DP2" s="3">
        <v>3.77</v>
      </c>
      <c r="DQ2" s="3">
        <v>3.63</v>
      </c>
      <c r="DR2" s="3">
        <v>3.2</v>
      </c>
      <c r="DS2" s="3">
        <v>3.5</v>
      </c>
      <c r="DT2" s="3">
        <v>3.0</v>
      </c>
      <c r="DU2" s="3">
        <v>3.882</v>
      </c>
      <c r="DV2" s="3">
        <v>3.0</v>
      </c>
      <c r="DW2" s="3">
        <v>3.9</v>
      </c>
    </row>
    <row r="3" hidden="1">
      <c r="A3" s="3" t="s">
        <v>3</v>
      </c>
      <c r="B3" s="4" t="s">
        <v>4</v>
      </c>
      <c r="C3" s="4">
        <v>2.0</v>
      </c>
      <c r="D3" s="4">
        <v>1.0</v>
      </c>
      <c r="E3" s="4">
        <v>1.0</v>
      </c>
      <c r="F3" s="4">
        <v>1.0</v>
      </c>
      <c r="G3" s="4">
        <v>1.0</v>
      </c>
      <c r="H3" s="4">
        <v>1.0</v>
      </c>
      <c r="I3" s="4">
        <v>2.0</v>
      </c>
      <c r="J3" s="4">
        <v>1.0</v>
      </c>
      <c r="K3" s="4">
        <v>1.0</v>
      </c>
      <c r="L3" s="4">
        <v>1.0</v>
      </c>
      <c r="M3" s="4">
        <v>1.0</v>
      </c>
      <c r="N3" s="4">
        <v>1.0</v>
      </c>
      <c r="O3" s="4">
        <v>2.0</v>
      </c>
      <c r="P3" s="4">
        <v>1.0</v>
      </c>
      <c r="Q3" s="4">
        <v>2.0</v>
      </c>
      <c r="R3" s="4">
        <v>2.0</v>
      </c>
      <c r="S3" s="4">
        <v>1.0</v>
      </c>
      <c r="T3" s="4">
        <v>2.0</v>
      </c>
      <c r="U3" s="4">
        <v>1.0</v>
      </c>
      <c r="V3" s="4">
        <v>2.0</v>
      </c>
      <c r="W3" s="4">
        <v>2.0</v>
      </c>
      <c r="X3" s="4">
        <v>2.0</v>
      </c>
      <c r="Y3" s="4">
        <v>2.0</v>
      </c>
      <c r="Z3" s="4">
        <v>2.0</v>
      </c>
      <c r="AA3" s="4">
        <v>1.0</v>
      </c>
      <c r="AB3" s="4">
        <v>1.0</v>
      </c>
      <c r="AC3" s="4">
        <v>2.0</v>
      </c>
      <c r="AD3" s="4">
        <v>2.0</v>
      </c>
      <c r="AE3" s="4">
        <v>2.0</v>
      </c>
      <c r="AF3" s="4">
        <v>2.0</v>
      </c>
      <c r="AG3" s="4">
        <v>1.0</v>
      </c>
      <c r="AH3" s="4">
        <v>2.0</v>
      </c>
      <c r="AI3" s="4">
        <v>2.0</v>
      </c>
      <c r="AJ3" s="4">
        <v>1.0</v>
      </c>
      <c r="AK3" s="4">
        <v>1.0</v>
      </c>
      <c r="AL3" s="4">
        <v>1.0</v>
      </c>
      <c r="AM3" s="4">
        <v>1.0</v>
      </c>
      <c r="AN3" s="4">
        <v>1.0</v>
      </c>
      <c r="AO3" s="4">
        <v>1.0</v>
      </c>
      <c r="AP3" s="4">
        <v>2.0</v>
      </c>
      <c r="AQ3" s="4">
        <v>2.0</v>
      </c>
      <c r="AR3" s="4">
        <v>1.0</v>
      </c>
      <c r="AS3" s="4">
        <v>1.0</v>
      </c>
      <c r="AT3" s="4">
        <v>1.0</v>
      </c>
      <c r="AU3" s="4">
        <v>1.0</v>
      </c>
      <c r="AV3" s="4">
        <v>1.0</v>
      </c>
      <c r="AW3" s="4">
        <v>2.0</v>
      </c>
      <c r="AX3" s="4">
        <v>2.0</v>
      </c>
      <c r="AY3" s="4">
        <v>2.0</v>
      </c>
      <c r="AZ3" s="4">
        <v>2.0</v>
      </c>
      <c r="BA3" s="4">
        <v>2.0</v>
      </c>
      <c r="BB3" s="4">
        <v>2.0</v>
      </c>
      <c r="BC3" s="4">
        <v>2.0</v>
      </c>
      <c r="BD3" s="4">
        <v>2.0</v>
      </c>
      <c r="BE3" s="4">
        <v>2.0</v>
      </c>
      <c r="BF3" s="4">
        <v>1.0</v>
      </c>
      <c r="BG3" s="4">
        <v>2.0</v>
      </c>
      <c r="BH3" s="4">
        <v>1.0</v>
      </c>
      <c r="BI3" s="4">
        <v>1.0</v>
      </c>
      <c r="BJ3" s="4">
        <v>1.0</v>
      </c>
      <c r="BK3" s="4">
        <v>1.0</v>
      </c>
      <c r="BL3" s="4">
        <v>1.0</v>
      </c>
      <c r="BM3" s="4">
        <v>2.0</v>
      </c>
      <c r="BN3" s="4">
        <v>1.0</v>
      </c>
      <c r="BO3" s="4">
        <v>1.0</v>
      </c>
      <c r="BP3" s="4">
        <v>1.0</v>
      </c>
      <c r="BQ3" s="4">
        <v>1.0</v>
      </c>
      <c r="BR3" s="4">
        <v>1.0</v>
      </c>
      <c r="BS3" s="4">
        <v>1.0</v>
      </c>
      <c r="BT3" s="4">
        <v>1.0</v>
      </c>
      <c r="BU3" s="4">
        <v>1.0</v>
      </c>
      <c r="BV3" s="4">
        <v>1.0</v>
      </c>
      <c r="BW3" s="4">
        <v>2.0</v>
      </c>
      <c r="BX3" s="4">
        <v>2.0</v>
      </c>
      <c r="BY3" s="4">
        <v>2.0</v>
      </c>
      <c r="BZ3" s="4">
        <v>1.0</v>
      </c>
      <c r="CA3" s="4">
        <v>1.0</v>
      </c>
      <c r="CB3" s="4">
        <v>2.0</v>
      </c>
      <c r="CC3" s="4">
        <v>1.0</v>
      </c>
      <c r="CD3" s="4">
        <v>2.0</v>
      </c>
      <c r="CE3" s="4">
        <v>1.0</v>
      </c>
      <c r="CF3" s="4">
        <v>1.0</v>
      </c>
      <c r="CG3" s="4">
        <v>1.0</v>
      </c>
      <c r="CH3" s="4">
        <v>1.0</v>
      </c>
      <c r="CI3" s="4">
        <v>1.0</v>
      </c>
      <c r="CJ3" s="4">
        <v>1.0</v>
      </c>
      <c r="CK3" s="4">
        <v>1.0</v>
      </c>
      <c r="CL3" s="4">
        <v>2.0</v>
      </c>
      <c r="CM3" s="4">
        <v>2.0</v>
      </c>
      <c r="CN3" s="4">
        <v>1.0</v>
      </c>
      <c r="CO3" s="4">
        <v>2.0</v>
      </c>
      <c r="CP3" s="4">
        <v>1.0</v>
      </c>
      <c r="CQ3" s="4">
        <v>2.0</v>
      </c>
      <c r="CR3" s="4">
        <v>2.0</v>
      </c>
      <c r="CS3" s="4">
        <v>2.0</v>
      </c>
      <c r="CT3" s="4">
        <v>2.0</v>
      </c>
      <c r="CU3" s="4">
        <v>2.0</v>
      </c>
      <c r="CV3" s="4">
        <v>1.0</v>
      </c>
      <c r="CW3" s="4">
        <v>2.0</v>
      </c>
      <c r="CX3" s="4">
        <v>1.0</v>
      </c>
      <c r="CY3" s="4">
        <v>1.0</v>
      </c>
      <c r="CZ3" s="4">
        <v>1.0</v>
      </c>
      <c r="DA3" s="4">
        <v>1.0</v>
      </c>
      <c r="DB3" s="4">
        <v>1.0</v>
      </c>
      <c r="DC3" s="4">
        <v>1.0</v>
      </c>
      <c r="DD3" s="4">
        <v>1.0</v>
      </c>
      <c r="DE3" s="4">
        <v>1.0</v>
      </c>
      <c r="DF3" s="4">
        <v>1.0</v>
      </c>
      <c r="DG3" s="4">
        <v>1.0</v>
      </c>
      <c r="DH3" s="4">
        <v>1.0</v>
      </c>
      <c r="DI3" s="4">
        <v>1.0</v>
      </c>
      <c r="DJ3" s="4">
        <v>2.0</v>
      </c>
      <c r="DK3" s="4">
        <v>1.0</v>
      </c>
      <c r="DL3" s="4">
        <v>1.0</v>
      </c>
      <c r="DM3" s="4">
        <v>2.0</v>
      </c>
      <c r="DN3" s="4">
        <v>2.0</v>
      </c>
      <c r="DO3" s="4">
        <v>1.0</v>
      </c>
      <c r="DP3" s="4">
        <v>1.0</v>
      </c>
      <c r="DQ3" s="4">
        <v>1.0</v>
      </c>
      <c r="DR3" s="4">
        <v>2.0</v>
      </c>
      <c r="DS3" s="4">
        <v>1.0</v>
      </c>
      <c r="DT3" s="4">
        <v>1.0</v>
      </c>
      <c r="DU3" s="4">
        <v>1.0</v>
      </c>
      <c r="DV3" s="4">
        <v>2.0</v>
      </c>
      <c r="DW3" s="4">
        <v>1.0</v>
      </c>
    </row>
    <row r="4" hidden="1">
      <c r="A4" s="3" t="s">
        <v>6</v>
      </c>
      <c r="B4" s="4" t="s">
        <v>5</v>
      </c>
      <c r="C4" s="4">
        <v>1.0</v>
      </c>
      <c r="D4" s="4">
        <v>1.0</v>
      </c>
      <c r="E4" s="4">
        <v>1.0</v>
      </c>
      <c r="F4" s="4">
        <v>1.0</v>
      </c>
      <c r="G4" s="4">
        <v>1.0</v>
      </c>
      <c r="H4" s="4">
        <v>1.0</v>
      </c>
      <c r="I4" s="4">
        <v>1.0</v>
      </c>
      <c r="J4" s="4">
        <v>1.0</v>
      </c>
      <c r="K4" s="4">
        <v>1.0</v>
      </c>
      <c r="L4" s="4">
        <v>1.0</v>
      </c>
      <c r="M4" s="4">
        <v>1.0</v>
      </c>
      <c r="N4" s="4">
        <v>1.0</v>
      </c>
      <c r="O4" s="4">
        <v>1.0</v>
      </c>
      <c r="P4" s="4">
        <v>1.0</v>
      </c>
      <c r="Q4" s="4">
        <v>1.0</v>
      </c>
      <c r="R4" s="4">
        <v>2.0</v>
      </c>
      <c r="S4" s="4">
        <v>1.0</v>
      </c>
      <c r="T4" s="4">
        <v>1.0</v>
      </c>
      <c r="U4" s="4">
        <v>1.0</v>
      </c>
      <c r="V4" s="4">
        <v>1.0</v>
      </c>
      <c r="W4" s="4">
        <v>1.0</v>
      </c>
      <c r="X4" s="4">
        <v>1.0</v>
      </c>
      <c r="Y4" s="4">
        <v>1.0</v>
      </c>
      <c r="Z4" s="4">
        <v>2.0</v>
      </c>
      <c r="AA4" s="4">
        <v>1.0</v>
      </c>
      <c r="AB4" s="4">
        <v>2.0</v>
      </c>
      <c r="AC4" s="4">
        <v>1.0</v>
      </c>
      <c r="AD4" s="4">
        <v>1.0</v>
      </c>
      <c r="AE4" s="4">
        <v>1.0</v>
      </c>
      <c r="AF4" s="4">
        <v>1.0</v>
      </c>
      <c r="AG4" s="4">
        <v>1.0</v>
      </c>
      <c r="AH4" s="4">
        <v>1.0</v>
      </c>
      <c r="AI4" s="4">
        <v>1.0</v>
      </c>
      <c r="AJ4" s="4">
        <v>1.0</v>
      </c>
      <c r="AK4" s="4">
        <v>1.0</v>
      </c>
      <c r="AL4" s="4">
        <v>1.0</v>
      </c>
      <c r="AM4" s="4">
        <v>1.0</v>
      </c>
      <c r="AN4" s="4">
        <v>1.0</v>
      </c>
      <c r="AO4" s="4">
        <v>1.0</v>
      </c>
      <c r="AP4" s="4">
        <v>1.0</v>
      </c>
      <c r="AQ4" s="4">
        <v>1.0</v>
      </c>
      <c r="AR4" s="4">
        <v>1.0</v>
      </c>
      <c r="AS4" s="4">
        <v>1.0</v>
      </c>
      <c r="AT4" s="4">
        <v>1.0</v>
      </c>
      <c r="AU4" s="4">
        <v>1.0</v>
      </c>
      <c r="AV4" s="4">
        <v>1.0</v>
      </c>
      <c r="AW4" s="4">
        <v>1.0</v>
      </c>
      <c r="AX4" s="4">
        <v>1.0</v>
      </c>
      <c r="AY4" s="4">
        <v>2.0</v>
      </c>
      <c r="AZ4" s="4">
        <v>1.0</v>
      </c>
      <c r="BA4" s="4">
        <v>1.0</v>
      </c>
      <c r="BB4" s="4">
        <v>1.0</v>
      </c>
      <c r="BC4" s="4">
        <v>1.0</v>
      </c>
      <c r="BD4" s="4">
        <v>1.0</v>
      </c>
      <c r="BE4" s="4">
        <v>1.0</v>
      </c>
      <c r="BF4" s="4">
        <v>2.0</v>
      </c>
      <c r="BG4" s="4">
        <v>1.0</v>
      </c>
      <c r="BH4" s="4">
        <v>1.0</v>
      </c>
      <c r="BI4" s="4">
        <v>1.0</v>
      </c>
      <c r="BJ4" s="4">
        <v>1.0</v>
      </c>
      <c r="BK4" s="4">
        <v>1.0</v>
      </c>
      <c r="BL4" s="4">
        <v>1.0</v>
      </c>
      <c r="BM4" s="4">
        <v>1.0</v>
      </c>
      <c r="BN4" s="4">
        <v>1.0</v>
      </c>
      <c r="BO4" s="4">
        <v>1.0</v>
      </c>
      <c r="BP4" s="4">
        <v>1.0</v>
      </c>
      <c r="BQ4" s="4">
        <v>1.0</v>
      </c>
      <c r="BR4" s="4">
        <v>1.0</v>
      </c>
      <c r="BS4" s="4">
        <v>1.0</v>
      </c>
      <c r="BT4" s="4">
        <v>2.0</v>
      </c>
      <c r="BU4" s="4">
        <v>1.0</v>
      </c>
      <c r="BV4" s="4">
        <v>1.0</v>
      </c>
      <c r="BW4" s="4">
        <v>2.0</v>
      </c>
      <c r="BX4" s="4">
        <v>1.0</v>
      </c>
      <c r="BY4" s="4">
        <v>2.0</v>
      </c>
      <c r="BZ4" s="4">
        <v>1.0</v>
      </c>
      <c r="CA4" s="4">
        <v>2.0</v>
      </c>
      <c r="CB4" s="4">
        <v>2.0</v>
      </c>
      <c r="CC4" s="4">
        <v>1.0</v>
      </c>
      <c r="CD4" s="4">
        <v>1.0</v>
      </c>
      <c r="CE4" s="4">
        <v>1.0</v>
      </c>
      <c r="CF4" s="4">
        <v>2.0</v>
      </c>
      <c r="CG4" s="4">
        <v>1.0</v>
      </c>
      <c r="CH4" s="4">
        <v>1.0</v>
      </c>
      <c r="CI4" s="4">
        <v>1.0</v>
      </c>
      <c r="CJ4" s="4">
        <v>1.0</v>
      </c>
      <c r="CK4" s="4">
        <v>1.0</v>
      </c>
      <c r="CL4" s="4">
        <v>1.0</v>
      </c>
      <c r="CM4" s="4">
        <v>2.0</v>
      </c>
      <c r="CN4" s="4">
        <v>1.0</v>
      </c>
      <c r="CO4" s="4">
        <v>1.0</v>
      </c>
      <c r="CP4" s="4">
        <v>2.0</v>
      </c>
      <c r="CQ4" s="4">
        <v>2.0</v>
      </c>
      <c r="CR4" s="4">
        <v>1.0</v>
      </c>
      <c r="CS4" s="4">
        <v>1.0</v>
      </c>
      <c r="CT4" s="4">
        <v>1.0</v>
      </c>
      <c r="CU4" s="4">
        <v>1.0</v>
      </c>
      <c r="CV4" s="4">
        <v>1.0</v>
      </c>
      <c r="CW4" s="4">
        <v>1.0</v>
      </c>
      <c r="CX4" s="4">
        <v>1.0</v>
      </c>
      <c r="CY4" s="4">
        <v>1.0</v>
      </c>
      <c r="CZ4" s="4">
        <v>1.0</v>
      </c>
      <c r="DA4" s="4">
        <v>1.0</v>
      </c>
      <c r="DB4" s="4">
        <v>1.0</v>
      </c>
      <c r="DC4" s="4">
        <v>1.0</v>
      </c>
      <c r="DD4" s="4">
        <v>1.0</v>
      </c>
      <c r="DE4" s="4">
        <v>1.0</v>
      </c>
      <c r="DF4" s="4">
        <v>1.0</v>
      </c>
      <c r="DG4" s="4">
        <v>1.0</v>
      </c>
      <c r="DH4" s="4">
        <v>1.0</v>
      </c>
      <c r="DI4" s="4">
        <v>1.0</v>
      </c>
      <c r="DJ4" s="4">
        <v>1.0</v>
      </c>
      <c r="DK4" s="4">
        <v>1.0</v>
      </c>
      <c r="DL4" s="4">
        <v>1.0</v>
      </c>
      <c r="DM4" s="4">
        <v>1.0</v>
      </c>
      <c r="DN4" s="4">
        <v>1.0</v>
      </c>
      <c r="DO4" s="4">
        <v>1.0</v>
      </c>
      <c r="DP4" s="4">
        <v>1.0</v>
      </c>
      <c r="DQ4" s="4">
        <v>1.0</v>
      </c>
      <c r="DR4" s="4">
        <v>1.0</v>
      </c>
      <c r="DS4" s="4">
        <v>1.0</v>
      </c>
      <c r="DT4" s="4">
        <v>1.0</v>
      </c>
      <c r="DU4" s="4">
        <v>1.0</v>
      </c>
      <c r="DV4" s="4">
        <v>1.0</v>
      </c>
      <c r="DW4" s="4">
        <v>1.0</v>
      </c>
    </row>
    <row r="5" hidden="1">
      <c r="A5" s="3" t="s">
        <v>8</v>
      </c>
      <c r="B5" s="4" t="s">
        <v>7</v>
      </c>
      <c r="C5" s="4">
        <v>430.0</v>
      </c>
      <c r="D5" s="4">
        <v>610.0</v>
      </c>
      <c r="E5" s="4">
        <v>720.0</v>
      </c>
      <c r="F5" s="4">
        <v>430.0</v>
      </c>
      <c r="G5" s="4">
        <v>720.0</v>
      </c>
      <c r="H5" s="4">
        <v>610.0</v>
      </c>
      <c r="I5" s="4">
        <v>610.0</v>
      </c>
      <c r="J5" s="4">
        <v>720.0</v>
      </c>
      <c r="K5" s="4">
        <v>430.0</v>
      </c>
      <c r="L5" s="4">
        <v>430.0</v>
      </c>
      <c r="M5" s="4">
        <v>610.0</v>
      </c>
      <c r="N5" s="4">
        <v>720.0</v>
      </c>
      <c r="O5" s="4">
        <v>430.0</v>
      </c>
      <c r="P5" s="4">
        <v>610.0</v>
      </c>
      <c r="Q5" s="4">
        <v>610.0</v>
      </c>
      <c r="R5" s="4">
        <v>430.0</v>
      </c>
      <c r="S5" s="4">
        <v>265.0</v>
      </c>
      <c r="T5" s="4">
        <v>430.0</v>
      </c>
      <c r="U5" s="4">
        <v>720.0</v>
      </c>
      <c r="V5" s="4">
        <v>430.0</v>
      </c>
      <c r="W5" s="4">
        <v>610.0</v>
      </c>
      <c r="X5" s="4">
        <v>610.0</v>
      </c>
      <c r="Y5" s="4">
        <v>610.0</v>
      </c>
      <c r="Z5" s="4">
        <v>610.0</v>
      </c>
      <c r="AA5" s="4">
        <v>720.0</v>
      </c>
      <c r="AB5" s="4">
        <v>720.0</v>
      </c>
      <c r="AC5" s="4">
        <v>610.0</v>
      </c>
      <c r="AD5" s="4">
        <v>610.0</v>
      </c>
      <c r="AE5" s="4">
        <v>610.0</v>
      </c>
      <c r="AF5" s="4">
        <v>265.0</v>
      </c>
      <c r="AG5" s="4">
        <v>720.0</v>
      </c>
      <c r="AH5" s="4">
        <v>610.0</v>
      </c>
      <c r="AI5" s="4">
        <v>610.0</v>
      </c>
      <c r="AJ5" s="4">
        <v>720.0</v>
      </c>
      <c r="AK5" s="4">
        <v>610.0</v>
      </c>
      <c r="AL5" s="4">
        <v>610.0</v>
      </c>
      <c r="AM5" s="4">
        <v>610.0</v>
      </c>
      <c r="AN5" s="4">
        <v>720.0</v>
      </c>
      <c r="AO5" s="4">
        <v>610.0</v>
      </c>
      <c r="AP5" s="4">
        <v>720.0</v>
      </c>
      <c r="AQ5" s="4">
        <v>430.0</v>
      </c>
      <c r="AR5" s="4">
        <v>720.0</v>
      </c>
      <c r="AS5" s="4">
        <v>610.0</v>
      </c>
      <c r="AT5" s="4">
        <v>430.0</v>
      </c>
      <c r="AU5" s="4">
        <v>610.0</v>
      </c>
      <c r="AV5" s="4">
        <v>610.0</v>
      </c>
      <c r="AW5" s="4">
        <v>430.0</v>
      </c>
      <c r="AX5" s="4">
        <v>430.0</v>
      </c>
      <c r="AY5" s="4">
        <v>430.0</v>
      </c>
      <c r="AZ5" s="4">
        <v>430.0</v>
      </c>
      <c r="BA5" s="4">
        <v>720.0</v>
      </c>
      <c r="BB5" s="4">
        <v>610.0</v>
      </c>
      <c r="BC5" s="4">
        <v>610.0</v>
      </c>
      <c r="BD5" s="4">
        <v>610.0</v>
      </c>
      <c r="BE5" s="4">
        <v>610.0</v>
      </c>
      <c r="BF5" s="4">
        <v>610.0</v>
      </c>
      <c r="BG5" s="4">
        <v>720.0</v>
      </c>
      <c r="BH5" s="4">
        <v>610.0</v>
      </c>
      <c r="BI5" s="4">
        <v>610.0</v>
      </c>
      <c r="BJ5" s="4">
        <v>610.0</v>
      </c>
      <c r="BK5" s="4">
        <v>610.0</v>
      </c>
      <c r="BL5" s="4">
        <v>610.0</v>
      </c>
      <c r="BM5" s="4">
        <v>610.0</v>
      </c>
      <c r="BN5" s="4">
        <v>610.0</v>
      </c>
      <c r="BO5" s="4">
        <v>610.0</v>
      </c>
      <c r="BP5" s="4">
        <v>610.0</v>
      </c>
      <c r="BQ5" s="4">
        <v>720.0</v>
      </c>
      <c r="BR5" s="4">
        <v>610.0</v>
      </c>
      <c r="BS5" s="4">
        <v>430.0</v>
      </c>
      <c r="BT5" s="4">
        <v>720.0</v>
      </c>
      <c r="BU5" s="4">
        <v>610.0</v>
      </c>
      <c r="BV5" s="4">
        <v>720.0</v>
      </c>
      <c r="BW5" s="4">
        <v>610.0</v>
      </c>
      <c r="BX5" s="4">
        <v>720.0</v>
      </c>
      <c r="BY5" s="4">
        <v>265.0</v>
      </c>
      <c r="BZ5" s="4">
        <v>610.0</v>
      </c>
      <c r="CA5" s="4">
        <v>610.0</v>
      </c>
      <c r="CB5" s="4">
        <v>265.0</v>
      </c>
      <c r="CC5" s="4">
        <v>720.0</v>
      </c>
      <c r="CD5" s="4">
        <v>720.0</v>
      </c>
      <c r="CE5" s="4">
        <v>430.0</v>
      </c>
      <c r="CF5" s="4">
        <v>610.0</v>
      </c>
      <c r="CG5" s="4">
        <v>265.0</v>
      </c>
      <c r="CH5" s="4">
        <v>430.0</v>
      </c>
      <c r="CI5" s="4">
        <v>720.0</v>
      </c>
      <c r="CJ5" s="4">
        <v>265.0</v>
      </c>
      <c r="CK5" s="4">
        <v>610.0</v>
      </c>
      <c r="CL5" s="4">
        <v>720.0</v>
      </c>
      <c r="CM5" s="4">
        <v>720.0</v>
      </c>
      <c r="CN5" s="4">
        <v>610.0</v>
      </c>
      <c r="CO5" s="4">
        <v>720.0</v>
      </c>
      <c r="CP5" s="4">
        <v>610.0</v>
      </c>
      <c r="CQ5" s="4">
        <v>720.0</v>
      </c>
      <c r="CR5" s="4">
        <v>720.0</v>
      </c>
      <c r="CS5" s="4">
        <v>610.0</v>
      </c>
      <c r="CT5" s="4">
        <v>265.0</v>
      </c>
      <c r="CU5" s="4">
        <v>430.0</v>
      </c>
      <c r="CV5" s="4">
        <v>720.0</v>
      </c>
      <c r="CW5" s="4">
        <v>720.0</v>
      </c>
      <c r="CX5" s="4">
        <v>430.0</v>
      </c>
      <c r="CY5" s="4">
        <v>610.0</v>
      </c>
      <c r="CZ5" s="4">
        <v>610.0</v>
      </c>
      <c r="DA5" s="4">
        <v>610.0</v>
      </c>
      <c r="DB5" s="4">
        <v>610.0</v>
      </c>
      <c r="DC5" s="4">
        <v>720.0</v>
      </c>
      <c r="DD5" s="4">
        <v>720.0</v>
      </c>
      <c r="DE5" s="4">
        <v>430.0</v>
      </c>
      <c r="DF5" s="4">
        <v>430.0</v>
      </c>
      <c r="DG5" s="4">
        <v>430.0</v>
      </c>
      <c r="DH5" s="4">
        <v>610.0</v>
      </c>
      <c r="DI5" s="4">
        <v>610.0</v>
      </c>
      <c r="DJ5" s="4">
        <v>265.0</v>
      </c>
      <c r="DK5" s="4">
        <v>610.0</v>
      </c>
      <c r="DL5" s="4">
        <v>430.0</v>
      </c>
      <c r="DM5" s="4">
        <v>610.0</v>
      </c>
      <c r="DN5" s="4">
        <v>610.0</v>
      </c>
      <c r="DO5" s="4">
        <v>610.0</v>
      </c>
      <c r="DP5" s="4">
        <v>610.0</v>
      </c>
      <c r="DQ5" s="4">
        <v>430.0</v>
      </c>
      <c r="DR5" s="4">
        <v>610.0</v>
      </c>
      <c r="DS5" s="4">
        <v>610.0</v>
      </c>
      <c r="DT5" s="4">
        <v>265.0</v>
      </c>
      <c r="DU5" s="4">
        <v>720.0</v>
      </c>
      <c r="DV5" s="4">
        <v>720.0</v>
      </c>
      <c r="DW5" s="4">
        <v>430.0</v>
      </c>
    </row>
    <row r="6" hidden="1">
      <c r="A6" s="3" t="s">
        <v>10</v>
      </c>
      <c r="B6" s="4" t="s">
        <v>9</v>
      </c>
      <c r="C6" s="4">
        <v>2.0</v>
      </c>
      <c r="D6" s="4">
        <v>3.0</v>
      </c>
      <c r="E6" s="4">
        <v>4.0</v>
      </c>
      <c r="F6" s="4">
        <v>3.0</v>
      </c>
      <c r="G6" s="4">
        <v>2.0</v>
      </c>
      <c r="H6" s="4">
        <v>3.0</v>
      </c>
      <c r="I6" s="4">
        <v>3.0</v>
      </c>
      <c r="J6" s="4">
        <v>3.0</v>
      </c>
      <c r="K6" s="4">
        <v>2.0</v>
      </c>
      <c r="L6" s="4">
        <v>3.0</v>
      </c>
      <c r="M6" s="4">
        <v>3.0</v>
      </c>
      <c r="N6" s="4">
        <v>4.0</v>
      </c>
      <c r="O6" s="4">
        <v>3.0</v>
      </c>
      <c r="P6" s="4">
        <v>3.0</v>
      </c>
      <c r="Q6" s="4">
        <v>3.0</v>
      </c>
      <c r="R6" s="4">
        <v>2.0</v>
      </c>
      <c r="S6" s="4">
        <v>3.0</v>
      </c>
      <c r="T6" s="4">
        <v>3.0</v>
      </c>
      <c r="U6" s="4">
        <v>3.0</v>
      </c>
      <c r="V6" s="4">
        <v>2.0</v>
      </c>
      <c r="W6" s="4">
        <v>3.0</v>
      </c>
      <c r="X6" s="4">
        <v>3.0</v>
      </c>
      <c r="Y6" s="4">
        <v>3.0</v>
      </c>
      <c r="Z6" s="4">
        <v>3.0</v>
      </c>
      <c r="AA6" s="4">
        <v>2.0</v>
      </c>
      <c r="AB6" s="4">
        <v>3.0</v>
      </c>
      <c r="AC6" s="4">
        <v>2.0</v>
      </c>
      <c r="AD6" s="4">
        <v>4.0</v>
      </c>
      <c r="AE6" s="4">
        <v>2.0</v>
      </c>
      <c r="AF6" s="4">
        <v>2.0</v>
      </c>
      <c r="AG6" s="4">
        <v>3.0</v>
      </c>
      <c r="AH6" s="4">
        <v>3.0</v>
      </c>
      <c r="AI6" s="4">
        <v>3.0</v>
      </c>
      <c r="AJ6" s="4">
        <v>3.0</v>
      </c>
      <c r="AK6" s="4">
        <v>3.0</v>
      </c>
      <c r="AL6" s="4">
        <v>2.0</v>
      </c>
      <c r="AM6" s="4">
        <v>3.0</v>
      </c>
      <c r="AN6" s="4">
        <v>4.0</v>
      </c>
      <c r="AO6" s="4">
        <v>3.0</v>
      </c>
      <c r="AP6" s="4">
        <v>2.0</v>
      </c>
      <c r="AQ6" s="4">
        <v>3.0</v>
      </c>
      <c r="AR6" s="4">
        <v>4.0</v>
      </c>
      <c r="AS6" s="4">
        <v>3.0</v>
      </c>
      <c r="AT6" s="4">
        <v>2.0</v>
      </c>
      <c r="AU6" s="4">
        <v>4.0</v>
      </c>
      <c r="AV6" s="4">
        <v>3.0</v>
      </c>
      <c r="AW6" s="4">
        <v>2.0</v>
      </c>
      <c r="AX6" s="4">
        <v>2.0</v>
      </c>
      <c r="AY6" s="4">
        <v>2.0</v>
      </c>
      <c r="AZ6" s="4">
        <v>3.0</v>
      </c>
      <c r="BA6" s="4">
        <v>3.0</v>
      </c>
      <c r="BB6" s="4">
        <v>4.0</v>
      </c>
      <c r="BC6" s="4">
        <v>4.0</v>
      </c>
      <c r="BD6" s="4">
        <v>2.0</v>
      </c>
      <c r="BE6" s="4">
        <v>3.0</v>
      </c>
      <c r="BF6" s="4">
        <v>2.0</v>
      </c>
      <c r="BG6" s="4">
        <v>4.0</v>
      </c>
      <c r="BH6" s="4">
        <v>4.0</v>
      </c>
      <c r="BI6" s="4">
        <v>3.0</v>
      </c>
      <c r="BJ6" s="4">
        <v>2.0</v>
      </c>
      <c r="BK6" s="4">
        <v>4.0</v>
      </c>
      <c r="BL6" s="4">
        <v>2.0</v>
      </c>
      <c r="BM6" s="4">
        <v>4.0</v>
      </c>
      <c r="BN6" s="4">
        <v>4.0</v>
      </c>
      <c r="BO6" s="4">
        <v>3.0</v>
      </c>
      <c r="BP6" s="4">
        <v>2.0</v>
      </c>
      <c r="BQ6" s="4">
        <v>3.0</v>
      </c>
      <c r="BR6" s="4">
        <v>2.0</v>
      </c>
      <c r="BS6" s="4">
        <v>3.0</v>
      </c>
      <c r="BT6" s="4">
        <v>4.0</v>
      </c>
      <c r="BU6" s="4">
        <v>3.0</v>
      </c>
      <c r="BV6" s="4">
        <v>2.0</v>
      </c>
      <c r="BW6" s="4">
        <v>3.0</v>
      </c>
      <c r="BX6" s="4">
        <v>4.0</v>
      </c>
      <c r="BY6" s="4">
        <v>2.0</v>
      </c>
      <c r="BZ6" s="4">
        <v>3.0</v>
      </c>
      <c r="CA6" s="4">
        <v>3.0</v>
      </c>
      <c r="CB6" s="4">
        <v>2.0</v>
      </c>
      <c r="CC6" s="4">
        <v>3.0</v>
      </c>
      <c r="CD6" s="4">
        <v>3.0</v>
      </c>
      <c r="CE6" s="4">
        <v>2.0</v>
      </c>
      <c r="CF6" s="4">
        <v>3.0</v>
      </c>
      <c r="CG6" s="4">
        <v>2.0</v>
      </c>
      <c r="CH6" s="4">
        <v>3.0</v>
      </c>
      <c r="CI6" s="4">
        <v>3.0</v>
      </c>
      <c r="CJ6" s="4">
        <v>3.0</v>
      </c>
      <c r="CK6" s="4">
        <v>3.0</v>
      </c>
      <c r="CL6" s="4">
        <v>3.0</v>
      </c>
      <c r="CM6" s="4">
        <v>4.0</v>
      </c>
      <c r="CN6" s="4">
        <v>3.0</v>
      </c>
      <c r="CO6" s="4">
        <v>4.0</v>
      </c>
      <c r="CP6" s="4">
        <v>2.0</v>
      </c>
      <c r="CQ6" s="4">
        <v>2.0</v>
      </c>
      <c r="CR6" s="4">
        <v>2.0</v>
      </c>
      <c r="CS6" s="4">
        <v>3.0</v>
      </c>
      <c r="CT6" s="4">
        <v>2.0</v>
      </c>
      <c r="CU6" s="4">
        <v>3.0</v>
      </c>
      <c r="CV6" s="4">
        <v>3.0</v>
      </c>
      <c r="CW6" s="4">
        <v>3.0</v>
      </c>
      <c r="CX6" s="4">
        <v>4.0</v>
      </c>
      <c r="CY6" s="4">
        <v>3.0</v>
      </c>
      <c r="CZ6" s="4">
        <v>2.0</v>
      </c>
      <c r="DA6" s="4">
        <v>4.0</v>
      </c>
      <c r="DB6" s="4">
        <v>3.0</v>
      </c>
      <c r="DC6" s="4">
        <v>3.0</v>
      </c>
      <c r="DD6" s="4">
        <v>3.0</v>
      </c>
      <c r="DE6" s="4">
        <v>3.0</v>
      </c>
      <c r="DF6" s="4">
        <v>3.0</v>
      </c>
      <c r="DG6" s="4">
        <v>2.0</v>
      </c>
      <c r="DH6" s="4">
        <v>3.0</v>
      </c>
      <c r="DI6" s="4">
        <v>3.0</v>
      </c>
      <c r="DJ6" s="4">
        <v>2.0</v>
      </c>
      <c r="DK6" s="4">
        <v>4.0</v>
      </c>
      <c r="DL6" s="4">
        <v>2.0</v>
      </c>
      <c r="DM6" s="4">
        <v>3.0</v>
      </c>
      <c r="DN6" s="4">
        <v>4.0</v>
      </c>
      <c r="DO6" s="4">
        <v>2.0</v>
      </c>
      <c r="DP6" s="4">
        <v>2.0</v>
      </c>
      <c r="DQ6" s="4">
        <v>3.0</v>
      </c>
      <c r="DR6" s="4">
        <v>3.0</v>
      </c>
      <c r="DS6" s="4">
        <v>4.0</v>
      </c>
      <c r="DT6" s="4">
        <v>2.0</v>
      </c>
      <c r="DU6" s="4">
        <v>2.0</v>
      </c>
      <c r="DV6" s="4">
        <v>4.0</v>
      </c>
      <c r="DW6" s="4">
        <v>2.0</v>
      </c>
    </row>
    <row r="7" hidden="1">
      <c r="A7" s="3" t="s">
        <v>8</v>
      </c>
      <c r="B7" s="4" t="s">
        <v>11</v>
      </c>
      <c r="C7" s="4">
        <v>315.0</v>
      </c>
      <c r="D7" s="4">
        <v>420.0</v>
      </c>
      <c r="E7" s="4">
        <v>420.0</v>
      </c>
      <c r="F7" s="4">
        <v>420.0</v>
      </c>
      <c r="G7" s="4">
        <v>420.0</v>
      </c>
      <c r="H7" s="4">
        <v>980.0</v>
      </c>
      <c r="I7" s="4">
        <v>420.0</v>
      </c>
      <c r="J7" s="4">
        <v>420.0</v>
      </c>
      <c r="K7" s="4">
        <v>420.0</v>
      </c>
      <c r="L7" s="4">
        <v>315.0</v>
      </c>
      <c r="M7" s="4">
        <v>980.0</v>
      </c>
      <c r="N7" s="4">
        <v>420.0</v>
      </c>
      <c r="O7" s="4">
        <v>420.0</v>
      </c>
      <c r="P7" s="4">
        <v>420.0</v>
      </c>
      <c r="Q7" s="4">
        <v>420.0</v>
      </c>
      <c r="R7" s="4">
        <v>980.0</v>
      </c>
      <c r="S7" s="4">
        <v>420.0</v>
      </c>
      <c r="T7" s="4">
        <v>980.0</v>
      </c>
      <c r="U7" s="4">
        <v>980.0</v>
      </c>
      <c r="V7" s="4">
        <v>420.0</v>
      </c>
      <c r="W7" s="4">
        <v>980.0</v>
      </c>
      <c r="X7" s="4">
        <v>315.0</v>
      </c>
      <c r="Y7" s="4">
        <v>420.0</v>
      </c>
      <c r="Z7" s="4">
        <v>420.0</v>
      </c>
      <c r="AA7" s="4">
        <v>420.0</v>
      </c>
      <c r="AB7" s="4">
        <v>420.0</v>
      </c>
      <c r="AC7" s="4">
        <v>420.0</v>
      </c>
      <c r="AD7" s="4">
        <v>980.0</v>
      </c>
      <c r="AE7" s="4">
        <v>420.0</v>
      </c>
      <c r="AF7" s="4">
        <v>420.0</v>
      </c>
      <c r="AG7" s="4">
        <v>420.0</v>
      </c>
      <c r="AH7" s="4">
        <v>420.0</v>
      </c>
      <c r="AI7" s="4">
        <v>315.0</v>
      </c>
      <c r="AJ7" s="4">
        <v>420.0</v>
      </c>
      <c r="AK7" s="4">
        <v>420.0</v>
      </c>
      <c r="AL7" s="4">
        <v>420.0</v>
      </c>
      <c r="AM7" s="4">
        <v>420.0</v>
      </c>
      <c r="AN7" s="4">
        <v>420.0</v>
      </c>
      <c r="AO7" s="4">
        <v>980.0</v>
      </c>
      <c r="AP7" s="4">
        <v>980.0</v>
      </c>
      <c r="AQ7" s="4">
        <v>315.0</v>
      </c>
      <c r="AR7" s="4">
        <v>980.0</v>
      </c>
      <c r="AS7" s="4">
        <v>420.0</v>
      </c>
      <c r="AT7" s="4">
        <v>980.0</v>
      </c>
      <c r="AU7" s="4">
        <v>420.0</v>
      </c>
      <c r="AV7" s="4">
        <v>315.0</v>
      </c>
      <c r="AW7" s="4">
        <v>420.0</v>
      </c>
      <c r="AX7" s="4">
        <v>980.0</v>
      </c>
      <c r="AY7" s="4">
        <v>315.0</v>
      </c>
      <c r="AZ7" s="4">
        <v>315.0</v>
      </c>
      <c r="BA7" s="4">
        <v>420.0</v>
      </c>
      <c r="BB7" s="4">
        <v>980.0</v>
      </c>
      <c r="BC7" s="4">
        <v>420.0</v>
      </c>
      <c r="BD7" s="4">
        <v>980.0</v>
      </c>
      <c r="BE7" s="4">
        <v>420.0</v>
      </c>
      <c r="BF7" s="4">
        <v>315.0</v>
      </c>
      <c r="BG7" s="4">
        <v>315.0</v>
      </c>
      <c r="BH7" s="4">
        <v>980.0</v>
      </c>
      <c r="BI7" s="4">
        <v>420.0</v>
      </c>
      <c r="BJ7" s="4">
        <v>420.0</v>
      </c>
      <c r="BK7" s="4">
        <v>420.0</v>
      </c>
      <c r="BL7" s="4">
        <v>980.0</v>
      </c>
      <c r="BM7" s="4">
        <v>980.0</v>
      </c>
      <c r="BN7" s="4">
        <v>980.0</v>
      </c>
      <c r="BO7" s="4">
        <v>420.0</v>
      </c>
      <c r="BP7" s="4">
        <v>315.0</v>
      </c>
      <c r="BQ7" s="4">
        <v>420.0</v>
      </c>
      <c r="BR7" s="4">
        <v>420.0</v>
      </c>
      <c r="BS7" s="4">
        <v>315.0</v>
      </c>
      <c r="BT7" s="4">
        <v>420.0</v>
      </c>
      <c r="BU7" s="4">
        <v>980.0</v>
      </c>
      <c r="BV7" s="4">
        <v>420.0</v>
      </c>
      <c r="BW7" s="4">
        <v>980.0</v>
      </c>
      <c r="BX7" s="4">
        <v>420.0</v>
      </c>
      <c r="BY7" s="4">
        <v>420.0</v>
      </c>
      <c r="BZ7" s="4">
        <v>420.0</v>
      </c>
      <c r="CA7" s="4">
        <v>420.0</v>
      </c>
      <c r="CB7" s="4">
        <v>420.0</v>
      </c>
      <c r="CC7" s="4">
        <v>420.0</v>
      </c>
      <c r="CD7" s="4">
        <v>420.0</v>
      </c>
      <c r="CE7" s="4">
        <v>420.0</v>
      </c>
      <c r="CF7" s="4">
        <v>420.0</v>
      </c>
      <c r="CG7" s="4">
        <v>315.0</v>
      </c>
      <c r="CH7" s="4">
        <v>420.0</v>
      </c>
      <c r="CI7" s="4">
        <v>420.0</v>
      </c>
      <c r="CJ7" s="4">
        <v>315.0</v>
      </c>
      <c r="CK7" s="4">
        <v>420.0</v>
      </c>
      <c r="CL7" s="4">
        <v>420.0</v>
      </c>
      <c r="CM7" s="4">
        <v>980.0</v>
      </c>
      <c r="CN7" s="4">
        <v>420.0</v>
      </c>
      <c r="CO7" s="4">
        <v>420.0</v>
      </c>
      <c r="CP7" s="4">
        <v>420.0</v>
      </c>
      <c r="CQ7" s="4">
        <v>420.0</v>
      </c>
      <c r="CR7" s="4">
        <v>420.0</v>
      </c>
      <c r="CS7" s="4">
        <v>420.0</v>
      </c>
      <c r="CT7" s="4">
        <v>420.0</v>
      </c>
      <c r="CU7" s="4">
        <v>420.0</v>
      </c>
      <c r="CV7" s="4">
        <v>420.0</v>
      </c>
      <c r="CW7" s="4">
        <v>315.0</v>
      </c>
      <c r="CX7" s="4">
        <v>420.0</v>
      </c>
      <c r="CY7" s="4">
        <v>0.0</v>
      </c>
      <c r="CZ7" s="4">
        <v>420.0</v>
      </c>
      <c r="DA7" s="4">
        <v>420.0</v>
      </c>
      <c r="DB7" s="4">
        <v>420.0</v>
      </c>
      <c r="DC7" s="4">
        <v>420.0</v>
      </c>
      <c r="DD7" s="4">
        <v>420.0</v>
      </c>
      <c r="DE7" s="4">
        <v>315.0</v>
      </c>
      <c r="DF7" s="4">
        <v>420.0</v>
      </c>
      <c r="DG7" s="4">
        <v>420.0</v>
      </c>
      <c r="DH7" s="4">
        <v>420.0</v>
      </c>
      <c r="DI7" s="4">
        <v>315.0</v>
      </c>
      <c r="DJ7" s="4">
        <v>980.0</v>
      </c>
      <c r="DK7" s="4">
        <v>315.0</v>
      </c>
      <c r="DL7" s="4">
        <v>420.0</v>
      </c>
      <c r="DM7" s="4">
        <v>315.0</v>
      </c>
      <c r="DN7" s="4">
        <v>980.0</v>
      </c>
      <c r="DO7" s="4">
        <v>420.0</v>
      </c>
      <c r="DP7" s="4">
        <v>315.0</v>
      </c>
      <c r="DQ7" s="4">
        <v>420.0</v>
      </c>
      <c r="DR7" s="4">
        <v>420.0</v>
      </c>
      <c r="DS7" s="4">
        <v>420.0</v>
      </c>
      <c r="DT7" s="4">
        <v>315.0</v>
      </c>
      <c r="DU7" s="4">
        <v>420.0</v>
      </c>
      <c r="DV7" s="4">
        <v>420.0</v>
      </c>
      <c r="DW7" s="4">
        <v>315.0</v>
      </c>
    </row>
    <row r="8" hidden="1">
      <c r="A8" s="3" t="s">
        <v>6</v>
      </c>
      <c r="B8" s="4" t="s">
        <v>12</v>
      </c>
      <c r="C8" s="4">
        <v>1.0</v>
      </c>
      <c r="D8" s="4">
        <v>2.0</v>
      </c>
      <c r="E8" s="4">
        <v>2.0</v>
      </c>
      <c r="F8" s="4">
        <v>2.0</v>
      </c>
      <c r="G8" s="4">
        <v>2.0</v>
      </c>
      <c r="H8" s="4">
        <v>2.0</v>
      </c>
      <c r="I8" s="4">
        <v>2.0</v>
      </c>
      <c r="J8" s="4">
        <v>1.0</v>
      </c>
      <c r="K8" s="4">
        <v>1.0</v>
      </c>
      <c r="L8" s="4">
        <v>2.0</v>
      </c>
      <c r="M8" s="4">
        <v>2.0</v>
      </c>
      <c r="N8" s="4">
        <v>2.0</v>
      </c>
      <c r="O8" s="4">
        <v>2.0</v>
      </c>
      <c r="P8" s="4">
        <v>2.0</v>
      </c>
      <c r="Q8" s="4">
        <v>2.0</v>
      </c>
      <c r="R8" s="4">
        <v>2.0</v>
      </c>
      <c r="S8" s="4">
        <v>1.0</v>
      </c>
      <c r="T8" s="4">
        <v>2.0</v>
      </c>
      <c r="U8" s="4">
        <v>1.0</v>
      </c>
      <c r="V8" s="4">
        <v>2.0</v>
      </c>
      <c r="W8" s="4">
        <v>2.0</v>
      </c>
      <c r="X8" s="4">
        <v>1.0</v>
      </c>
      <c r="Y8" s="4">
        <v>1.0</v>
      </c>
      <c r="Z8" s="4">
        <v>2.0</v>
      </c>
      <c r="AA8" s="4">
        <v>2.0</v>
      </c>
      <c r="AB8" s="4">
        <v>2.0</v>
      </c>
      <c r="AC8" s="4">
        <v>1.0</v>
      </c>
      <c r="AD8" s="4">
        <v>2.0</v>
      </c>
      <c r="AE8" s="4">
        <v>2.0</v>
      </c>
      <c r="AF8" s="4">
        <v>2.0</v>
      </c>
      <c r="AG8" s="4">
        <v>2.0</v>
      </c>
      <c r="AH8" s="4">
        <v>2.0</v>
      </c>
      <c r="AI8" s="4">
        <v>2.0</v>
      </c>
      <c r="AJ8" s="4">
        <v>1.0</v>
      </c>
      <c r="AK8" s="4">
        <v>2.0</v>
      </c>
      <c r="AL8" s="4">
        <v>2.0</v>
      </c>
      <c r="AM8" s="4">
        <v>2.0</v>
      </c>
      <c r="AN8" s="4">
        <v>2.0</v>
      </c>
      <c r="AO8" s="4">
        <v>2.0</v>
      </c>
      <c r="AP8" s="4">
        <v>2.0</v>
      </c>
      <c r="AQ8" s="4">
        <v>1.0</v>
      </c>
      <c r="AR8" s="4">
        <v>2.0</v>
      </c>
      <c r="AS8" s="4">
        <v>2.0</v>
      </c>
      <c r="AT8" s="4">
        <v>1.0</v>
      </c>
      <c r="AU8" s="4">
        <v>2.0</v>
      </c>
      <c r="AV8" s="4">
        <v>2.0</v>
      </c>
      <c r="AW8" s="4">
        <v>1.0</v>
      </c>
      <c r="AX8" s="4">
        <v>2.0</v>
      </c>
      <c r="AY8" s="4">
        <v>1.0</v>
      </c>
      <c r="AZ8" s="4">
        <v>2.0</v>
      </c>
      <c r="BA8" s="4">
        <v>2.0</v>
      </c>
      <c r="BB8" s="4">
        <v>1.0</v>
      </c>
      <c r="BC8" s="4">
        <v>2.0</v>
      </c>
      <c r="BD8" s="4">
        <v>2.0</v>
      </c>
      <c r="BE8" s="4">
        <v>2.0</v>
      </c>
      <c r="BF8" s="4">
        <v>2.0</v>
      </c>
      <c r="BG8" s="4">
        <v>2.0</v>
      </c>
      <c r="BH8" s="4">
        <v>2.0</v>
      </c>
      <c r="BI8" s="4">
        <v>2.0</v>
      </c>
      <c r="BJ8" s="4">
        <v>2.0</v>
      </c>
      <c r="BK8" s="4">
        <v>2.0</v>
      </c>
      <c r="BL8" s="4">
        <v>2.0</v>
      </c>
      <c r="BM8" s="4">
        <v>2.0</v>
      </c>
      <c r="BN8" s="4">
        <v>2.0</v>
      </c>
      <c r="BO8" s="4">
        <v>1.0</v>
      </c>
      <c r="BP8" s="4">
        <v>2.0</v>
      </c>
      <c r="BQ8" s="4">
        <v>1.0</v>
      </c>
      <c r="BR8" s="4">
        <v>1.0</v>
      </c>
      <c r="BS8" s="4">
        <v>1.0</v>
      </c>
      <c r="BT8" s="4">
        <v>2.0</v>
      </c>
      <c r="BU8" s="4">
        <v>2.0</v>
      </c>
      <c r="BV8" s="4">
        <v>2.0</v>
      </c>
      <c r="BW8" s="4">
        <v>2.0</v>
      </c>
      <c r="BX8" s="4">
        <v>2.0</v>
      </c>
      <c r="BY8" s="4">
        <v>1.0</v>
      </c>
      <c r="BZ8" s="4">
        <v>2.0</v>
      </c>
      <c r="CA8" s="4">
        <v>1.0</v>
      </c>
      <c r="CB8" s="4">
        <v>1.0</v>
      </c>
      <c r="CC8" s="4">
        <v>2.0</v>
      </c>
      <c r="CD8" s="4">
        <v>2.0</v>
      </c>
      <c r="CE8" s="4">
        <v>2.0</v>
      </c>
      <c r="CF8" s="4">
        <v>1.0</v>
      </c>
      <c r="CG8" s="4">
        <v>2.0</v>
      </c>
      <c r="CH8" s="4">
        <v>2.0</v>
      </c>
      <c r="CI8" s="4">
        <v>2.0</v>
      </c>
      <c r="CJ8" s="4">
        <v>2.0</v>
      </c>
      <c r="CK8" s="4">
        <v>2.0</v>
      </c>
      <c r="CL8" s="4">
        <v>1.0</v>
      </c>
      <c r="CM8" s="4">
        <v>2.0</v>
      </c>
      <c r="CN8" s="4">
        <v>2.0</v>
      </c>
      <c r="CO8" s="4">
        <v>2.0</v>
      </c>
      <c r="CP8" s="4">
        <v>2.0</v>
      </c>
      <c r="CQ8" s="4">
        <v>2.0</v>
      </c>
      <c r="CR8" s="4">
        <v>2.0</v>
      </c>
      <c r="CS8" s="4">
        <v>2.0</v>
      </c>
      <c r="CT8" s="4">
        <v>2.0</v>
      </c>
      <c r="CU8" s="4">
        <v>2.0</v>
      </c>
      <c r="CV8" s="4">
        <v>2.0</v>
      </c>
      <c r="CW8" s="4">
        <v>1.0</v>
      </c>
      <c r="CX8" s="4">
        <v>1.0</v>
      </c>
      <c r="CY8" s="4">
        <v>2.0</v>
      </c>
      <c r="CZ8" s="4">
        <v>2.0</v>
      </c>
      <c r="DA8" s="4">
        <v>2.0</v>
      </c>
      <c r="DB8" s="4">
        <v>2.0</v>
      </c>
      <c r="DC8" s="4">
        <v>2.0</v>
      </c>
      <c r="DD8" s="4">
        <v>2.0</v>
      </c>
      <c r="DE8" s="4">
        <v>2.0</v>
      </c>
      <c r="DF8" s="4">
        <v>1.0</v>
      </c>
      <c r="DG8" s="4">
        <v>2.0</v>
      </c>
      <c r="DH8" s="4">
        <v>2.0</v>
      </c>
      <c r="DI8" s="4">
        <v>1.0</v>
      </c>
      <c r="DJ8" s="4">
        <v>2.0</v>
      </c>
      <c r="DK8" s="4">
        <v>2.0</v>
      </c>
      <c r="DL8" s="4">
        <v>1.0</v>
      </c>
      <c r="DM8" s="4">
        <v>2.0</v>
      </c>
      <c r="DN8" s="4">
        <v>2.0</v>
      </c>
      <c r="DO8" s="4">
        <v>2.0</v>
      </c>
      <c r="DP8" s="4">
        <v>2.0</v>
      </c>
      <c r="DQ8" s="4">
        <v>1.0</v>
      </c>
      <c r="DR8" s="4">
        <v>2.0</v>
      </c>
      <c r="DS8" s="4">
        <v>2.0</v>
      </c>
      <c r="DT8" s="4">
        <v>2.0</v>
      </c>
      <c r="DU8" s="4">
        <v>1.0</v>
      </c>
      <c r="DV8" s="4">
        <v>1.0</v>
      </c>
      <c r="DW8" s="4">
        <v>2.0</v>
      </c>
    </row>
    <row r="9" hidden="1">
      <c r="A9" s="3" t="s">
        <v>14</v>
      </c>
      <c r="B9" s="5" t="s">
        <v>13</v>
      </c>
      <c r="C9" s="5" t="s">
        <v>72</v>
      </c>
      <c r="D9" s="5" t="s">
        <v>85</v>
      </c>
      <c r="E9" s="5" t="s">
        <v>97</v>
      </c>
      <c r="F9" s="5" t="s">
        <v>107</v>
      </c>
      <c r="G9" s="5" t="s">
        <v>119</v>
      </c>
      <c r="H9" s="5" t="s">
        <v>130</v>
      </c>
      <c r="I9" s="5" t="s">
        <v>142</v>
      </c>
      <c r="J9" s="5" t="s">
        <v>154</v>
      </c>
      <c r="K9" s="5" t="s">
        <v>164</v>
      </c>
      <c r="L9" s="5" t="s">
        <v>174</v>
      </c>
      <c r="M9" s="5" t="s">
        <v>185</v>
      </c>
      <c r="N9" s="5" t="s">
        <v>195</v>
      </c>
      <c r="O9" s="5" t="s">
        <v>206</v>
      </c>
      <c r="P9" s="5" t="s">
        <v>218</v>
      </c>
      <c r="Q9" s="5" t="s">
        <v>228</v>
      </c>
      <c r="R9" s="5" t="s">
        <v>239</v>
      </c>
      <c r="S9" s="5" t="s">
        <v>248</v>
      </c>
      <c r="T9" s="5" t="s">
        <v>259</v>
      </c>
      <c r="U9" s="5" t="s">
        <v>270</v>
      </c>
      <c r="V9" s="5" t="s">
        <v>281</v>
      </c>
      <c r="W9" s="5" t="s">
        <v>291</v>
      </c>
      <c r="X9" s="5" t="s">
        <v>302</v>
      </c>
      <c r="Y9" s="5" t="s">
        <v>314</v>
      </c>
      <c r="Z9" s="5" t="s">
        <v>324</v>
      </c>
      <c r="AA9" s="5" t="s">
        <v>336</v>
      </c>
      <c r="AB9" s="5" t="s">
        <v>345</v>
      </c>
      <c r="AC9" s="5" t="s">
        <v>356</v>
      </c>
      <c r="AD9" s="5" t="s">
        <v>366</v>
      </c>
      <c r="AE9" s="5" t="s">
        <v>375</v>
      </c>
      <c r="AF9" s="5" t="s">
        <v>386</v>
      </c>
      <c r="AG9" s="5" t="s">
        <v>397</v>
      </c>
      <c r="AH9" s="5" t="s">
        <v>406</v>
      </c>
      <c r="AI9" s="5" t="s">
        <v>415</v>
      </c>
      <c r="AJ9" s="5" t="s">
        <v>425</v>
      </c>
      <c r="AK9" s="5" t="s">
        <v>434</v>
      </c>
      <c r="AL9" s="5" t="s">
        <v>445</v>
      </c>
      <c r="AM9" s="5" t="s">
        <v>455</v>
      </c>
      <c r="AN9" s="5" t="s">
        <v>465</v>
      </c>
      <c r="AO9" s="5" t="s">
        <v>472</v>
      </c>
      <c r="AP9" s="5" t="s">
        <v>481</v>
      </c>
      <c r="AQ9" s="5" t="s">
        <v>491</v>
      </c>
      <c r="AR9" s="5" t="s">
        <v>502</v>
      </c>
      <c r="AS9" s="5" t="s">
        <v>512</v>
      </c>
      <c r="AT9" s="5" t="s">
        <v>522</v>
      </c>
      <c r="AU9" s="5" t="s">
        <v>533</v>
      </c>
      <c r="AV9" s="5" t="s">
        <v>544</v>
      </c>
      <c r="AW9" s="5" t="s">
        <v>554</v>
      </c>
      <c r="AX9" s="5" t="s">
        <v>564</v>
      </c>
      <c r="AY9" s="5" t="s">
        <v>574</v>
      </c>
      <c r="AZ9" s="5" t="s">
        <v>583</v>
      </c>
      <c r="BA9" s="5" t="s">
        <v>593</v>
      </c>
      <c r="BB9" s="5" t="s">
        <v>601</v>
      </c>
      <c r="BC9" s="5" t="s">
        <v>610</v>
      </c>
      <c r="BD9" s="5" t="s">
        <v>618</v>
      </c>
      <c r="BE9" s="5" t="s">
        <v>629</v>
      </c>
      <c r="BF9" s="5" t="s">
        <v>637</v>
      </c>
      <c r="BG9" s="5" t="s">
        <v>647</v>
      </c>
      <c r="BH9" s="5" t="s">
        <v>656</v>
      </c>
      <c r="BI9" s="5" t="s">
        <v>667</v>
      </c>
      <c r="BJ9" s="5" t="s">
        <v>676</v>
      </c>
      <c r="BK9" s="5" t="s">
        <v>686</v>
      </c>
      <c r="BL9" s="5" t="s">
        <v>697</v>
      </c>
      <c r="BM9" s="5" t="s">
        <v>707</v>
      </c>
      <c r="BN9" s="5" t="s">
        <v>716</v>
      </c>
      <c r="BO9" s="5" t="s">
        <v>726</v>
      </c>
      <c r="BP9" s="5" t="s">
        <v>681</v>
      </c>
      <c r="BQ9" s="5" t="s">
        <v>744</v>
      </c>
      <c r="BR9" s="5" t="s">
        <v>751</v>
      </c>
      <c r="BS9" s="5" t="s">
        <v>762</v>
      </c>
      <c r="BT9" s="5" t="s">
        <v>771</v>
      </c>
      <c r="BU9" s="5" t="s">
        <v>780</v>
      </c>
      <c r="BV9" s="5" t="s">
        <v>791</v>
      </c>
      <c r="BW9" s="5" t="s">
        <v>800</v>
      </c>
      <c r="BX9" s="5" t="s">
        <v>810</v>
      </c>
      <c r="BY9" s="5" t="s">
        <v>74</v>
      </c>
      <c r="BZ9" s="5" t="s">
        <v>821</v>
      </c>
      <c r="CA9" s="5" t="s">
        <v>832</v>
      </c>
      <c r="CB9" s="5" t="s">
        <v>843</v>
      </c>
      <c r="CC9" s="5" t="s">
        <v>852</v>
      </c>
      <c r="CD9" s="5" t="s">
        <v>861</v>
      </c>
      <c r="CE9" s="5" t="s">
        <v>870</v>
      </c>
      <c r="CF9" s="5" t="s">
        <v>879</v>
      </c>
      <c r="CG9" s="5" t="s">
        <v>887</v>
      </c>
      <c r="CH9" s="5" t="s">
        <v>896</v>
      </c>
      <c r="CI9" s="5" t="s">
        <v>908</v>
      </c>
      <c r="CJ9" s="5" t="s">
        <v>920</v>
      </c>
      <c r="CK9" s="5" t="s">
        <v>928</v>
      </c>
      <c r="CL9" s="5" t="s">
        <v>939</v>
      </c>
      <c r="CM9" s="5" t="s">
        <v>948</v>
      </c>
      <c r="CN9" s="5" t="s">
        <v>957</v>
      </c>
      <c r="CO9" s="5" t="s">
        <v>968</v>
      </c>
      <c r="CP9" s="5" t="s">
        <v>977</v>
      </c>
      <c r="CQ9" s="5" t="s">
        <v>984</v>
      </c>
      <c r="CR9" s="5" t="s">
        <v>995</v>
      </c>
      <c r="CS9" s="5" t="s">
        <v>1004</v>
      </c>
      <c r="CT9" s="5" t="s">
        <v>1015</v>
      </c>
      <c r="CU9" s="5" t="s">
        <v>1024</v>
      </c>
      <c r="CV9" s="5" t="s">
        <v>1033</v>
      </c>
      <c r="CW9" s="5" t="s">
        <v>1041</v>
      </c>
      <c r="CX9" s="5" t="s">
        <v>1049</v>
      </c>
      <c r="CY9" s="5" t="s">
        <v>1058</v>
      </c>
      <c r="CZ9" s="5" t="s">
        <v>1069</v>
      </c>
      <c r="DA9" s="5" t="s">
        <v>1078</v>
      </c>
      <c r="DB9" s="5" t="s">
        <v>1085</v>
      </c>
      <c r="DC9" s="5" t="s">
        <v>1096</v>
      </c>
      <c r="DD9" s="5" t="s">
        <v>1106</v>
      </c>
      <c r="DE9" s="5" t="s">
        <v>1116</v>
      </c>
      <c r="DF9" s="5" t="s">
        <v>1126</v>
      </c>
      <c r="DG9" s="5" t="s">
        <v>1138</v>
      </c>
      <c r="DH9" s="5" t="s">
        <v>1146</v>
      </c>
      <c r="DI9" s="5" t="s">
        <v>1155</v>
      </c>
      <c r="DJ9" s="5" t="s">
        <v>1162</v>
      </c>
      <c r="DK9" s="5" t="s">
        <v>1168</v>
      </c>
      <c r="DL9" s="5" t="s">
        <v>1177</v>
      </c>
      <c r="DM9" s="5" t="s">
        <v>1184</v>
      </c>
      <c r="DN9" s="5" t="s">
        <v>1196</v>
      </c>
      <c r="DO9" s="5" t="s">
        <v>1206</v>
      </c>
      <c r="DP9" s="5" t="s">
        <v>1216</v>
      </c>
      <c r="DQ9" s="5" t="s">
        <v>1228</v>
      </c>
      <c r="DR9" s="5" t="s">
        <v>1237</v>
      </c>
      <c r="DS9" s="5" t="s">
        <v>1246</v>
      </c>
      <c r="DT9" s="5" t="s">
        <v>1253</v>
      </c>
      <c r="DU9" s="5" t="s">
        <v>1264</v>
      </c>
      <c r="DV9" s="5" t="s">
        <v>1273</v>
      </c>
      <c r="DW9" s="5" t="s">
        <v>1282</v>
      </c>
    </row>
    <row r="10" hidden="1">
      <c r="A10" s="3" t="s">
        <v>14</v>
      </c>
      <c r="B10" s="5" t="s">
        <v>15</v>
      </c>
      <c r="C10" s="5" t="s">
        <v>73</v>
      </c>
      <c r="D10" s="5" t="s">
        <v>86</v>
      </c>
      <c r="E10" s="5" t="s">
        <v>98</v>
      </c>
      <c r="F10" s="5" t="s">
        <v>108</v>
      </c>
      <c r="G10" s="5" t="s">
        <v>120</v>
      </c>
      <c r="H10" s="5" t="s">
        <v>131</v>
      </c>
      <c r="I10" s="5" t="s">
        <v>143</v>
      </c>
      <c r="J10" s="5" t="s">
        <v>155</v>
      </c>
      <c r="K10" s="5" t="s">
        <v>108</v>
      </c>
      <c r="L10" s="5" t="s">
        <v>175</v>
      </c>
      <c r="M10" s="5" t="s">
        <v>108</v>
      </c>
      <c r="N10" s="5" t="s">
        <v>196</v>
      </c>
      <c r="O10" s="5" t="s">
        <v>207</v>
      </c>
      <c r="P10" s="5" t="s">
        <v>219</v>
      </c>
      <c r="Q10" s="5" t="s">
        <v>229</v>
      </c>
      <c r="R10" s="5" t="s">
        <v>108</v>
      </c>
      <c r="S10" s="5" t="s">
        <v>249</v>
      </c>
      <c r="T10" s="5" t="s">
        <v>260</v>
      </c>
      <c r="U10" s="5" t="s">
        <v>271</v>
      </c>
      <c r="V10" s="5" t="s">
        <v>282</v>
      </c>
      <c r="W10" s="5" t="s">
        <v>292</v>
      </c>
      <c r="X10" s="5" t="s">
        <v>303</v>
      </c>
      <c r="Y10" s="5" t="s">
        <v>315</v>
      </c>
      <c r="Z10" s="5" t="s">
        <v>325</v>
      </c>
      <c r="AA10" s="5" t="s">
        <v>337</v>
      </c>
      <c r="AB10" s="5" t="s">
        <v>108</v>
      </c>
      <c r="AC10" s="5" t="s">
        <v>357</v>
      </c>
      <c r="AD10" s="5" t="s">
        <v>108</v>
      </c>
      <c r="AE10" s="5" t="s">
        <v>376</v>
      </c>
      <c r="AF10" s="5" t="s">
        <v>387</v>
      </c>
      <c r="AG10" s="5" t="s">
        <v>398</v>
      </c>
      <c r="AH10" s="5" t="s">
        <v>407</v>
      </c>
      <c r="AI10" s="5" t="s">
        <v>416</v>
      </c>
      <c r="AJ10" s="5" t="s">
        <v>426</v>
      </c>
      <c r="AK10" s="5" t="s">
        <v>435</v>
      </c>
      <c r="AL10" s="5" t="s">
        <v>446</v>
      </c>
      <c r="AM10" s="5" t="s">
        <v>108</v>
      </c>
      <c r="AN10" s="5" t="s">
        <v>249</v>
      </c>
      <c r="AO10" s="5" t="s">
        <v>473</v>
      </c>
      <c r="AP10" s="5" t="s">
        <v>482</v>
      </c>
      <c r="AQ10" s="5" t="s">
        <v>492</v>
      </c>
      <c r="AR10" s="5" t="s">
        <v>503</v>
      </c>
      <c r="AS10" s="5" t="s">
        <v>513</v>
      </c>
      <c r="AT10" s="5" t="s">
        <v>523</v>
      </c>
      <c r="AU10" s="5" t="s">
        <v>534</v>
      </c>
      <c r="AV10" s="5" t="s">
        <v>545</v>
      </c>
      <c r="AW10" s="5" t="s">
        <v>555</v>
      </c>
      <c r="AX10" s="5" t="s">
        <v>565</v>
      </c>
      <c r="AY10" s="5" t="s">
        <v>575</v>
      </c>
      <c r="AZ10" s="5" t="s">
        <v>584</v>
      </c>
      <c r="BA10" s="5" t="s">
        <v>143</v>
      </c>
      <c r="BB10" s="5" t="s">
        <v>602</v>
      </c>
      <c r="BC10" s="5" t="s">
        <v>611</v>
      </c>
      <c r="BD10" s="5" t="s">
        <v>619</v>
      </c>
      <c r="BE10" s="5" t="s">
        <v>630</v>
      </c>
      <c r="BF10" s="5" t="s">
        <v>638</v>
      </c>
      <c r="BG10" s="5" t="s">
        <v>648</v>
      </c>
      <c r="BH10" s="5" t="s">
        <v>657</v>
      </c>
      <c r="BI10" s="5" t="s">
        <v>668</v>
      </c>
      <c r="BJ10" s="5" t="s">
        <v>677</v>
      </c>
      <c r="BK10" s="5" t="s">
        <v>687</v>
      </c>
      <c r="BL10" s="5" t="s">
        <v>698</v>
      </c>
      <c r="BM10" s="5" t="s">
        <v>619</v>
      </c>
      <c r="BN10" s="5" t="s">
        <v>717</v>
      </c>
      <c r="BO10" s="5" t="s">
        <v>727</v>
      </c>
      <c r="BP10" s="5" t="s">
        <v>108</v>
      </c>
      <c r="BQ10" s="5" t="s">
        <v>717</v>
      </c>
      <c r="BR10" s="5" t="s">
        <v>108</v>
      </c>
      <c r="BS10" s="5" t="s">
        <v>763</v>
      </c>
      <c r="BT10" s="5" t="s">
        <v>772</v>
      </c>
      <c r="BU10" s="5" t="s">
        <v>781</v>
      </c>
      <c r="BV10" s="5" t="s">
        <v>792</v>
      </c>
      <c r="BW10" s="5" t="s">
        <v>801</v>
      </c>
      <c r="BX10" s="5" t="s">
        <v>473</v>
      </c>
      <c r="BY10" s="5" t="s">
        <v>74</v>
      </c>
      <c r="BZ10" s="5" t="s">
        <v>822</v>
      </c>
      <c r="CA10" s="5" t="s">
        <v>833</v>
      </c>
      <c r="CB10" s="5" t="s">
        <v>844</v>
      </c>
      <c r="CC10" s="5" t="s">
        <v>143</v>
      </c>
      <c r="CD10" s="5" t="s">
        <v>108</v>
      </c>
      <c r="CE10" s="5" t="s">
        <v>871</v>
      </c>
      <c r="CF10" s="5" t="s">
        <v>619</v>
      </c>
      <c r="CG10" s="5" t="s">
        <v>108</v>
      </c>
      <c r="CH10" s="5" t="s">
        <v>897</v>
      </c>
      <c r="CI10" s="5" t="s">
        <v>909</v>
      </c>
      <c r="CJ10" s="5" t="s">
        <v>921</v>
      </c>
      <c r="CK10" s="5" t="s">
        <v>619</v>
      </c>
      <c r="CL10" s="5" t="s">
        <v>940</v>
      </c>
      <c r="CM10" s="5" t="s">
        <v>72</v>
      </c>
      <c r="CN10" s="5" t="s">
        <v>958</v>
      </c>
      <c r="CO10" s="5" t="s">
        <v>108</v>
      </c>
      <c r="CP10" s="5" t="s">
        <v>833</v>
      </c>
      <c r="CQ10" s="5" t="s">
        <v>985</v>
      </c>
      <c r="CR10" s="5" t="s">
        <v>619</v>
      </c>
      <c r="CS10" s="5" t="s">
        <v>1005</v>
      </c>
      <c r="CT10" s="5" t="s">
        <v>1016</v>
      </c>
      <c r="CU10" s="5" t="s">
        <v>1025</v>
      </c>
      <c r="CV10" s="5" t="s">
        <v>1034</v>
      </c>
      <c r="CW10" s="5" t="s">
        <v>1042</v>
      </c>
      <c r="CX10" s="5" t="s">
        <v>1050</v>
      </c>
      <c r="CY10" s="5" t="s">
        <v>1059</v>
      </c>
      <c r="CZ10" s="5" t="s">
        <v>1070</v>
      </c>
      <c r="DA10" s="5" t="s">
        <v>1079</v>
      </c>
      <c r="DB10" s="5" t="s">
        <v>1086</v>
      </c>
      <c r="DC10" s="5" t="s">
        <v>1097</v>
      </c>
      <c r="DD10" s="5" t="s">
        <v>1107</v>
      </c>
      <c r="DE10" s="5" t="s">
        <v>1117</v>
      </c>
      <c r="DF10" s="5" t="s">
        <v>1127</v>
      </c>
      <c r="DG10" s="5" t="s">
        <v>985</v>
      </c>
      <c r="DH10" s="5" t="s">
        <v>1147</v>
      </c>
      <c r="DI10" s="5" t="s">
        <v>1156</v>
      </c>
      <c r="DJ10" s="5" t="s">
        <v>108</v>
      </c>
      <c r="DK10" s="5" t="s">
        <v>1169</v>
      </c>
      <c r="DL10" s="5" t="s">
        <v>1178</v>
      </c>
      <c r="DM10" s="5" t="s">
        <v>1185</v>
      </c>
      <c r="DN10" s="5" t="s">
        <v>1197</v>
      </c>
      <c r="DO10" s="5" t="s">
        <v>1207</v>
      </c>
      <c r="DP10" s="5" t="s">
        <v>1217</v>
      </c>
      <c r="DQ10" s="5" t="s">
        <v>325</v>
      </c>
      <c r="DR10" s="5" t="s">
        <v>1238</v>
      </c>
      <c r="DS10" s="5" t="s">
        <v>1178</v>
      </c>
      <c r="DT10" s="5" t="s">
        <v>1254</v>
      </c>
      <c r="DU10" s="5" t="s">
        <v>717</v>
      </c>
      <c r="DV10" s="5" t="s">
        <v>1274</v>
      </c>
      <c r="DW10" s="5" t="s">
        <v>1283</v>
      </c>
    </row>
    <row r="11">
      <c r="A11" s="4" t="s">
        <v>17</v>
      </c>
      <c r="B11" s="4" t="s">
        <v>16</v>
      </c>
      <c r="C11" s="4">
        <v>9.0</v>
      </c>
      <c r="D11" s="4">
        <v>1.0</v>
      </c>
      <c r="E11" s="4">
        <v>1.0</v>
      </c>
      <c r="F11" s="4">
        <v>2.0</v>
      </c>
      <c r="G11" s="4">
        <v>1.0</v>
      </c>
      <c r="H11" s="4">
        <v>4.0</v>
      </c>
      <c r="I11" s="4">
        <v>1.0</v>
      </c>
      <c r="J11" s="4">
        <v>1.0</v>
      </c>
      <c r="K11" s="4">
        <v>2.0</v>
      </c>
      <c r="L11" s="4">
        <v>1.0</v>
      </c>
      <c r="M11" s="4">
        <v>2.0</v>
      </c>
      <c r="N11" s="4">
        <v>3.0</v>
      </c>
      <c r="O11" s="4">
        <v>3.0</v>
      </c>
      <c r="P11" s="4">
        <v>1.0</v>
      </c>
      <c r="Q11" s="4">
        <v>2.0</v>
      </c>
      <c r="R11" s="4">
        <v>2.0</v>
      </c>
      <c r="S11" s="4">
        <v>1.0</v>
      </c>
      <c r="T11" s="4">
        <v>2.0</v>
      </c>
      <c r="U11" s="4">
        <v>3.0</v>
      </c>
      <c r="V11" s="4">
        <v>2.0</v>
      </c>
      <c r="W11" s="4">
        <v>7.0</v>
      </c>
      <c r="X11" s="4">
        <v>2.0</v>
      </c>
      <c r="Y11" s="4">
        <v>3.0</v>
      </c>
      <c r="Z11" s="4">
        <v>1.0</v>
      </c>
      <c r="AA11" s="4">
        <v>6.0</v>
      </c>
      <c r="AB11" s="4">
        <v>2.0</v>
      </c>
      <c r="AC11" s="4">
        <v>2.0</v>
      </c>
      <c r="AD11" s="4">
        <v>2.0</v>
      </c>
      <c r="AE11" s="4">
        <v>2.0</v>
      </c>
      <c r="AF11" s="4">
        <v>2.0</v>
      </c>
      <c r="AG11" s="4">
        <v>1.0</v>
      </c>
      <c r="AH11" s="4">
        <v>1.0</v>
      </c>
      <c r="AI11" s="4">
        <v>4.0</v>
      </c>
      <c r="AJ11" s="4">
        <v>2.0</v>
      </c>
      <c r="AK11" s="4">
        <v>2.0</v>
      </c>
      <c r="AL11" s="4">
        <v>2.0</v>
      </c>
      <c r="AM11" s="4">
        <v>2.0</v>
      </c>
      <c r="AN11" s="4">
        <v>1.0</v>
      </c>
      <c r="AO11" s="4">
        <v>2.0</v>
      </c>
      <c r="AP11" s="4">
        <v>9.0</v>
      </c>
      <c r="AQ11" s="4">
        <v>3.0</v>
      </c>
      <c r="AR11" s="4">
        <v>5.0</v>
      </c>
      <c r="AS11" s="4">
        <v>2.0</v>
      </c>
      <c r="AT11" s="4">
        <v>3.0</v>
      </c>
      <c r="AU11" s="4">
        <v>1.0</v>
      </c>
      <c r="AV11" s="4">
        <v>4.0</v>
      </c>
      <c r="AW11" s="4">
        <v>3.0</v>
      </c>
      <c r="AX11" s="4">
        <v>2.0</v>
      </c>
      <c r="AY11" s="4">
        <v>1.0</v>
      </c>
      <c r="AZ11" s="4">
        <v>5.0</v>
      </c>
      <c r="BA11" s="4">
        <v>1.0</v>
      </c>
      <c r="BB11" s="4">
        <v>5.0</v>
      </c>
      <c r="BC11" s="4">
        <v>2.0</v>
      </c>
      <c r="BD11" s="4">
        <v>2.0</v>
      </c>
      <c r="BE11" s="4">
        <v>1.0</v>
      </c>
      <c r="BF11" s="4">
        <v>2.0</v>
      </c>
      <c r="BG11" s="4">
        <v>2.0</v>
      </c>
      <c r="BH11" s="4">
        <v>9.0</v>
      </c>
      <c r="BI11" s="4">
        <v>1.0</v>
      </c>
      <c r="BJ11" s="4">
        <v>2.0</v>
      </c>
      <c r="BK11" s="4">
        <v>3.0</v>
      </c>
      <c r="BL11" s="4">
        <v>3.0</v>
      </c>
      <c r="BM11" s="4">
        <v>2.0</v>
      </c>
      <c r="BN11" s="4">
        <v>3.0</v>
      </c>
      <c r="BO11" s="4">
        <v>2.0</v>
      </c>
      <c r="BP11" s="4">
        <v>2.0</v>
      </c>
      <c r="BQ11" s="4">
        <v>3.0</v>
      </c>
      <c r="BR11" s="4">
        <v>2.0</v>
      </c>
      <c r="BS11" s="4">
        <v>1.0</v>
      </c>
      <c r="BT11" s="4">
        <v>2.0</v>
      </c>
      <c r="BU11" s="4">
        <v>2.0</v>
      </c>
      <c r="BV11" s="4">
        <v>2.0</v>
      </c>
      <c r="BW11" s="4">
        <v>2.0</v>
      </c>
      <c r="BX11" s="4">
        <v>2.0</v>
      </c>
      <c r="BY11" s="4">
        <v>9.0</v>
      </c>
      <c r="BZ11" s="4">
        <v>3.0</v>
      </c>
      <c r="CA11" s="4">
        <v>2.0</v>
      </c>
      <c r="CB11" s="4">
        <v>2.0</v>
      </c>
      <c r="CC11" s="4">
        <v>1.0</v>
      </c>
      <c r="CD11" s="4">
        <v>2.0</v>
      </c>
      <c r="CE11" s="4">
        <v>7.0</v>
      </c>
      <c r="CF11" s="4">
        <v>2.0</v>
      </c>
      <c r="CG11" s="4">
        <v>2.0</v>
      </c>
      <c r="CH11" s="4">
        <v>2.0</v>
      </c>
      <c r="CI11" s="4">
        <v>3.0</v>
      </c>
      <c r="CJ11" s="4">
        <v>1.0</v>
      </c>
      <c r="CK11" s="4">
        <v>2.0</v>
      </c>
      <c r="CL11" s="4">
        <v>3.0</v>
      </c>
      <c r="CM11" s="4">
        <v>9.0</v>
      </c>
      <c r="CN11" s="4">
        <v>1.0</v>
      </c>
      <c r="CO11" s="4">
        <v>2.0</v>
      </c>
      <c r="CP11" s="4">
        <v>2.0</v>
      </c>
      <c r="CQ11" s="4">
        <v>1.0</v>
      </c>
      <c r="CR11" s="4">
        <v>2.0</v>
      </c>
      <c r="CS11" s="4">
        <v>5.0</v>
      </c>
      <c r="CT11" s="4">
        <v>2.0</v>
      </c>
      <c r="CU11" s="4">
        <v>7.0</v>
      </c>
      <c r="CV11" s="4">
        <v>2.0</v>
      </c>
      <c r="CW11" s="4">
        <v>3.0</v>
      </c>
      <c r="CX11" s="4">
        <v>3.0</v>
      </c>
      <c r="CY11" s="4">
        <v>3.0</v>
      </c>
      <c r="CZ11" s="4">
        <v>2.0</v>
      </c>
      <c r="DA11" s="4">
        <v>3.0</v>
      </c>
      <c r="DB11" s="4">
        <v>8.0</v>
      </c>
      <c r="DC11" s="4">
        <v>2.0</v>
      </c>
      <c r="DD11" s="4">
        <v>2.0</v>
      </c>
      <c r="DE11" s="4">
        <v>9.0</v>
      </c>
      <c r="DF11" s="4">
        <v>9.0</v>
      </c>
      <c r="DG11" s="4">
        <v>9.0</v>
      </c>
      <c r="DH11" s="4">
        <v>9.0</v>
      </c>
      <c r="DI11" s="4">
        <v>9.0</v>
      </c>
      <c r="DJ11" s="4">
        <v>9.0</v>
      </c>
      <c r="DK11" s="4">
        <v>9.0</v>
      </c>
      <c r="DL11" s="4">
        <v>9.0</v>
      </c>
      <c r="DM11" s="4">
        <v>9.0</v>
      </c>
      <c r="DN11" s="4">
        <v>9.0</v>
      </c>
      <c r="DO11" s="4">
        <v>9.0</v>
      </c>
      <c r="DP11" s="4">
        <v>9.0</v>
      </c>
      <c r="DQ11" s="4">
        <v>9.0</v>
      </c>
      <c r="DR11" s="4">
        <v>9.0</v>
      </c>
      <c r="DS11" s="4">
        <v>9.0</v>
      </c>
      <c r="DT11" s="4">
        <v>9.0</v>
      </c>
      <c r="DU11" s="4">
        <v>9.0</v>
      </c>
      <c r="DV11" s="4">
        <v>9.0</v>
      </c>
      <c r="DW11" s="4">
        <v>9.0</v>
      </c>
      <c r="DX11" s="4"/>
      <c r="DY11" s="4"/>
      <c r="DZ11" s="4"/>
      <c r="EA11" s="4"/>
      <c r="EB11" s="4"/>
      <c r="EC11" s="4"/>
      <c r="ED11" s="4"/>
      <c r="EE11" s="4"/>
      <c r="EF11" s="4"/>
      <c r="EG11" s="4"/>
    </row>
    <row r="12">
      <c r="A12" s="3" t="s">
        <v>17</v>
      </c>
      <c r="B12" s="4" t="s">
        <v>18</v>
      </c>
      <c r="C12" s="4">
        <v>2.0</v>
      </c>
      <c r="D12" s="4">
        <v>3.0</v>
      </c>
      <c r="E12" s="4">
        <v>1.0</v>
      </c>
      <c r="F12" s="4">
        <v>2.0</v>
      </c>
      <c r="G12" s="4">
        <v>1.0</v>
      </c>
      <c r="H12" s="4">
        <v>3.0</v>
      </c>
      <c r="I12" s="4">
        <v>2.0</v>
      </c>
      <c r="J12" s="4">
        <v>3.0</v>
      </c>
      <c r="K12" s="4">
        <v>3.0</v>
      </c>
      <c r="L12" s="4">
        <v>3.0</v>
      </c>
      <c r="M12" s="4">
        <v>1.0</v>
      </c>
      <c r="N12" s="4">
        <v>3.0</v>
      </c>
      <c r="O12" s="4">
        <v>5.0</v>
      </c>
      <c r="P12" s="4">
        <v>2.0</v>
      </c>
      <c r="Q12" s="4">
        <v>3.0</v>
      </c>
      <c r="R12" s="4">
        <v>4.0</v>
      </c>
      <c r="S12" s="4">
        <v>3.0</v>
      </c>
      <c r="T12" s="4">
        <v>3.0</v>
      </c>
      <c r="U12" s="4">
        <v>3.0</v>
      </c>
      <c r="V12" s="4">
        <v>4.0</v>
      </c>
      <c r="W12" s="4">
        <v>5.0</v>
      </c>
      <c r="X12" s="4">
        <v>3.0</v>
      </c>
      <c r="Y12" s="4">
        <v>5.0</v>
      </c>
      <c r="Z12" s="4">
        <v>4.0</v>
      </c>
      <c r="AA12" s="4">
        <v>1.0</v>
      </c>
      <c r="AB12" s="4">
        <v>3.0</v>
      </c>
      <c r="AC12" s="4">
        <v>3.0</v>
      </c>
      <c r="AD12" s="4">
        <v>4.0</v>
      </c>
      <c r="AE12" s="4">
        <v>2.0</v>
      </c>
      <c r="AF12" s="4">
        <v>3.0</v>
      </c>
      <c r="AG12" s="4">
        <v>3.0</v>
      </c>
      <c r="AH12" s="4">
        <v>2.0</v>
      </c>
      <c r="AI12" s="4">
        <v>5.0</v>
      </c>
      <c r="AJ12" s="4">
        <v>4.0</v>
      </c>
      <c r="AK12" s="4">
        <v>4.0</v>
      </c>
      <c r="AL12" s="4">
        <v>1.0</v>
      </c>
      <c r="AM12" s="4">
        <v>3.0</v>
      </c>
      <c r="AN12" s="4">
        <v>2.0</v>
      </c>
      <c r="AO12" s="4">
        <v>3.0</v>
      </c>
      <c r="AP12" s="4">
        <v>5.0</v>
      </c>
      <c r="AQ12" s="4">
        <v>3.0</v>
      </c>
      <c r="AR12" s="4">
        <v>2.0</v>
      </c>
      <c r="AS12" s="4">
        <v>4.0</v>
      </c>
      <c r="AT12" s="4">
        <v>3.0</v>
      </c>
      <c r="AU12" s="4">
        <v>1.0</v>
      </c>
      <c r="AV12" s="4">
        <v>3.0</v>
      </c>
      <c r="AW12" s="4">
        <v>3.0</v>
      </c>
      <c r="AX12" s="4">
        <v>4.0</v>
      </c>
      <c r="AY12" s="4">
        <v>4.0</v>
      </c>
      <c r="AZ12" s="4">
        <v>3.0</v>
      </c>
      <c r="BA12" s="4">
        <v>5.0</v>
      </c>
      <c r="BB12" s="4">
        <v>3.0</v>
      </c>
      <c r="BC12" s="4">
        <v>1.0</v>
      </c>
      <c r="BD12" s="4">
        <v>4.0</v>
      </c>
      <c r="BE12" s="4">
        <v>1.0</v>
      </c>
      <c r="BF12" s="4">
        <v>3.0</v>
      </c>
      <c r="BG12" s="4">
        <v>3.0</v>
      </c>
      <c r="BH12" s="4">
        <v>2.0</v>
      </c>
      <c r="BI12" s="4">
        <v>1.0</v>
      </c>
      <c r="BJ12" s="4">
        <v>2.0</v>
      </c>
      <c r="BK12" s="4">
        <v>2.0</v>
      </c>
      <c r="BL12" s="4">
        <v>2.0</v>
      </c>
      <c r="BM12" s="4">
        <v>3.0</v>
      </c>
      <c r="BN12" s="4">
        <v>3.0</v>
      </c>
      <c r="BO12" s="4">
        <v>1.0</v>
      </c>
      <c r="BP12" s="4">
        <v>2.0</v>
      </c>
      <c r="BQ12" s="4">
        <v>2.0</v>
      </c>
      <c r="BR12" s="4">
        <v>4.0</v>
      </c>
      <c r="BS12" s="4">
        <v>3.0</v>
      </c>
      <c r="BT12" s="4">
        <v>2.0</v>
      </c>
      <c r="BU12" s="4">
        <v>3.0</v>
      </c>
      <c r="BV12" s="4">
        <v>2.0</v>
      </c>
      <c r="BW12" s="4">
        <v>3.0</v>
      </c>
      <c r="BX12" s="4">
        <v>1.0</v>
      </c>
      <c r="BY12" s="4">
        <v>2.0</v>
      </c>
      <c r="BZ12" s="4">
        <v>3.0</v>
      </c>
      <c r="CA12" s="4">
        <v>2.0</v>
      </c>
      <c r="CB12" s="4">
        <v>2.0</v>
      </c>
      <c r="CC12" s="4">
        <v>2.0</v>
      </c>
      <c r="CD12" s="4">
        <v>5.0</v>
      </c>
      <c r="CE12" s="4">
        <v>3.0</v>
      </c>
      <c r="CF12" s="4">
        <v>3.0</v>
      </c>
      <c r="CG12" s="4"/>
      <c r="CH12" s="4">
        <v>2.0</v>
      </c>
      <c r="CI12" s="4">
        <v>1.0</v>
      </c>
      <c r="CJ12" s="4">
        <v>3.0</v>
      </c>
      <c r="CK12" s="4">
        <v>2.0</v>
      </c>
      <c r="CL12" s="4">
        <v>4.0</v>
      </c>
      <c r="CM12" s="4"/>
      <c r="CN12" s="4">
        <v>3.0</v>
      </c>
      <c r="CO12" s="4">
        <v>4.0</v>
      </c>
      <c r="CP12" s="4">
        <v>2.0</v>
      </c>
      <c r="CQ12" s="4">
        <v>2.0</v>
      </c>
      <c r="CR12" s="4">
        <v>4.0</v>
      </c>
      <c r="CS12" s="4">
        <v>2.0</v>
      </c>
      <c r="CT12" s="4">
        <v>3.0</v>
      </c>
      <c r="CU12" s="4">
        <v>2.0</v>
      </c>
      <c r="CV12" s="4">
        <v>3.0</v>
      </c>
      <c r="CW12" s="4">
        <v>4.0</v>
      </c>
      <c r="CX12" s="4">
        <v>4.0</v>
      </c>
      <c r="CY12" s="4">
        <v>3.0</v>
      </c>
      <c r="CZ12" s="4">
        <v>3.0</v>
      </c>
      <c r="DA12" s="4">
        <v>2.0</v>
      </c>
      <c r="DB12" s="4">
        <v>2.0</v>
      </c>
      <c r="DC12" s="4">
        <v>4.0</v>
      </c>
      <c r="DD12" s="4">
        <v>3.0</v>
      </c>
      <c r="DE12" s="4">
        <v>2.0</v>
      </c>
      <c r="DF12" s="4">
        <v>2.0</v>
      </c>
      <c r="DG12" s="4">
        <v>5.0</v>
      </c>
      <c r="DH12" s="4">
        <v>2.0</v>
      </c>
      <c r="DI12" s="4">
        <v>3.0</v>
      </c>
      <c r="DJ12" s="4">
        <v>2.0</v>
      </c>
      <c r="DK12" s="4">
        <v>1.0</v>
      </c>
      <c r="DL12" s="4">
        <v>2.0</v>
      </c>
      <c r="DM12" s="4">
        <v>3.0</v>
      </c>
      <c r="DN12" s="4">
        <v>4.0</v>
      </c>
      <c r="DO12" s="4">
        <v>3.0</v>
      </c>
      <c r="DP12" s="4">
        <v>3.0</v>
      </c>
      <c r="DQ12" s="4">
        <v>3.0</v>
      </c>
      <c r="DR12" s="4">
        <v>2.0</v>
      </c>
      <c r="DS12" s="4">
        <v>3.0</v>
      </c>
      <c r="DT12" s="4">
        <v>3.0</v>
      </c>
      <c r="DU12" s="4">
        <v>3.0</v>
      </c>
      <c r="DV12" s="4">
        <v>3.0</v>
      </c>
      <c r="DW12" s="4"/>
    </row>
    <row r="13" hidden="1">
      <c r="A13" s="3" t="s">
        <v>10</v>
      </c>
      <c r="B13" s="4" t="s">
        <v>19</v>
      </c>
      <c r="C13" s="4" t="s">
        <v>74</v>
      </c>
      <c r="D13" s="4">
        <v>1.0</v>
      </c>
      <c r="E13" s="4">
        <v>3.0</v>
      </c>
      <c r="F13" s="4">
        <v>2.0</v>
      </c>
      <c r="G13" s="4">
        <v>2.0</v>
      </c>
      <c r="H13" s="4" t="s">
        <v>74</v>
      </c>
      <c r="I13" s="4">
        <v>1.0</v>
      </c>
      <c r="J13" s="4">
        <v>1.0</v>
      </c>
      <c r="K13" s="4">
        <v>1.0</v>
      </c>
      <c r="L13" s="4">
        <v>1.0</v>
      </c>
      <c r="M13" s="4">
        <v>1.0</v>
      </c>
      <c r="N13" s="4">
        <v>1.0</v>
      </c>
      <c r="O13" s="4">
        <v>1.0</v>
      </c>
      <c r="P13" s="4">
        <v>1.0</v>
      </c>
      <c r="Q13" s="4">
        <v>1.0</v>
      </c>
      <c r="R13" s="4">
        <v>1.0</v>
      </c>
      <c r="S13" s="4" t="s">
        <v>74</v>
      </c>
      <c r="T13" s="4">
        <v>1.0</v>
      </c>
      <c r="U13" s="4">
        <v>1.0</v>
      </c>
      <c r="V13" s="4">
        <v>1.0</v>
      </c>
      <c r="W13" s="4">
        <v>1.0</v>
      </c>
      <c r="X13" s="4">
        <v>3.0</v>
      </c>
      <c r="Y13" s="4">
        <v>2.0</v>
      </c>
      <c r="Z13" s="4">
        <v>1.0</v>
      </c>
      <c r="AA13" s="4">
        <v>1.0</v>
      </c>
      <c r="AB13" s="4">
        <v>1.0</v>
      </c>
      <c r="AC13" s="4">
        <v>1.0</v>
      </c>
      <c r="AD13" s="4">
        <v>1.0</v>
      </c>
      <c r="AE13" s="4">
        <v>2.0</v>
      </c>
      <c r="AF13" s="4" t="s">
        <v>74</v>
      </c>
      <c r="AG13" s="4">
        <v>1.0</v>
      </c>
      <c r="AH13" s="4">
        <v>1.0</v>
      </c>
      <c r="AI13" s="4" t="s">
        <v>74</v>
      </c>
      <c r="AJ13" s="4">
        <v>2.0</v>
      </c>
      <c r="AK13" s="4">
        <v>1.0</v>
      </c>
      <c r="AL13" s="4">
        <v>1.0</v>
      </c>
      <c r="AM13" s="4" t="s">
        <v>74</v>
      </c>
      <c r="AN13" s="4">
        <v>6.0</v>
      </c>
      <c r="AO13" s="4">
        <v>1.0</v>
      </c>
      <c r="AP13" s="4">
        <v>1.0</v>
      </c>
      <c r="AQ13" s="4">
        <v>1.0</v>
      </c>
      <c r="AR13" s="4">
        <v>1.0</v>
      </c>
      <c r="AS13" s="4">
        <v>1.0</v>
      </c>
      <c r="AT13" s="4">
        <v>1.0</v>
      </c>
      <c r="AU13" s="4">
        <v>1.0</v>
      </c>
      <c r="AV13" s="4">
        <v>1.0</v>
      </c>
      <c r="AW13" s="4">
        <v>1.0</v>
      </c>
      <c r="AX13" s="4">
        <v>1.0</v>
      </c>
      <c r="AY13" s="4">
        <v>1.0</v>
      </c>
      <c r="AZ13" s="4">
        <v>2.0</v>
      </c>
      <c r="BA13" s="4">
        <v>1.0</v>
      </c>
      <c r="BB13" s="4">
        <v>1.0</v>
      </c>
      <c r="BC13" s="4">
        <v>1.0</v>
      </c>
      <c r="BD13" s="4">
        <v>1.0</v>
      </c>
      <c r="BE13" s="4">
        <v>2.0</v>
      </c>
      <c r="BF13" s="4" t="s">
        <v>74</v>
      </c>
      <c r="BG13" s="4">
        <v>1.0</v>
      </c>
      <c r="BH13" s="4">
        <v>1.0</v>
      </c>
      <c r="BI13" s="4">
        <v>2.0</v>
      </c>
      <c r="BJ13" s="4">
        <v>1.0</v>
      </c>
      <c r="BK13" s="4">
        <v>1.0</v>
      </c>
      <c r="BL13" s="4" t="s">
        <v>74</v>
      </c>
      <c r="BM13" s="4">
        <v>1.0</v>
      </c>
      <c r="BN13" s="4">
        <v>2.0</v>
      </c>
      <c r="BO13" s="4">
        <v>1.0</v>
      </c>
      <c r="BP13" s="4">
        <v>2.0</v>
      </c>
      <c r="BQ13" s="4">
        <v>1.0</v>
      </c>
      <c r="BR13" s="4">
        <v>1.0</v>
      </c>
      <c r="BS13" s="4">
        <v>1.0</v>
      </c>
      <c r="BT13" s="4" t="s">
        <v>74</v>
      </c>
      <c r="BU13" s="4">
        <v>1.0</v>
      </c>
      <c r="BV13" s="4">
        <v>1.0</v>
      </c>
      <c r="BW13" s="4">
        <v>1.0</v>
      </c>
      <c r="BX13" s="4">
        <v>1.0</v>
      </c>
      <c r="BY13" s="4">
        <v>4.0</v>
      </c>
      <c r="BZ13" s="4">
        <v>1.0</v>
      </c>
      <c r="CA13" s="4">
        <v>1.0</v>
      </c>
      <c r="CB13" s="4">
        <v>1.0</v>
      </c>
      <c r="CC13" s="4">
        <v>1.0</v>
      </c>
      <c r="CD13" s="4">
        <v>1.0</v>
      </c>
      <c r="CE13" s="4">
        <v>1.0</v>
      </c>
      <c r="CF13" s="4">
        <v>1.0</v>
      </c>
      <c r="CG13" s="4">
        <v>1.0</v>
      </c>
      <c r="CH13" s="4">
        <v>1.0</v>
      </c>
      <c r="CI13" s="4">
        <v>1.0</v>
      </c>
      <c r="CJ13" s="4">
        <v>1.0</v>
      </c>
      <c r="CK13" s="4">
        <v>1.0</v>
      </c>
      <c r="CL13" s="4">
        <v>1.0</v>
      </c>
      <c r="CM13" s="4">
        <v>1.0</v>
      </c>
      <c r="CN13" s="4" t="s">
        <v>74</v>
      </c>
      <c r="CO13" s="4" t="s">
        <v>74</v>
      </c>
      <c r="CP13" s="4">
        <v>1.0</v>
      </c>
      <c r="CQ13" s="4">
        <v>1.0</v>
      </c>
      <c r="CR13" s="4">
        <v>1.0</v>
      </c>
      <c r="CS13" s="4" t="s">
        <v>74</v>
      </c>
      <c r="CT13" s="4">
        <v>1.0</v>
      </c>
      <c r="CU13" s="4">
        <v>2.0</v>
      </c>
      <c r="CV13" s="4">
        <v>1.0</v>
      </c>
      <c r="CW13" s="4">
        <v>6.0</v>
      </c>
      <c r="CX13" s="4">
        <v>2.0</v>
      </c>
      <c r="CY13" s="4">
        <v>1.0</v>
      </c>
      <c r="CZ13" s="4">
        <v>1.0</v>
      </c>
      <c r="DA13" s="4">
        <v>1.0</v>
      </c>
      <c r="DB13" s="4">
        <v>1.0</v>
      </c>
      <c r="DC13" s="4">
        <v>1.0</v>
      </c>
      <c r="DD13" s="4">
        <v>1.0</v>
      </c>
      <c r="DE13" s="4" t="s">
        <v>74</v>
      </c>
      <c r="DF13" s="4">
        <v>1.0</v>
      </c>
      <c r="DG13" s="4">
        <v>1.0</v>
      </c>
      <c r="DH13" s="4">
        <v>1.0</v>
      </c>
      <c r="DI13" s="4">
        <v>2.0</v>
      </c>
      <c r="DJ13" s="4" t="s">
        <v>74</v>
      </c>
      <c r="DK13" s="4">
        <v>1.0</v>
      </c>
      <c r="DL13" s="4">
        <v>1.0</v>
      </c>
      <c r="DM13" s="4">
        <v>4.0</v>
      </c>
      <c r="DN13" s="4">
        <v>1.0</v>
      </c>
      <c r="DO13" s="4" t="s">
        <v>74</v>
      </c>
      <c r="DP13" s="4">
        <v>4.0</v>
      </c>
      <c r="DQ13" s="4">
        <v>1.0</v>
      </c>
      <c r="DR13" s="4">
        <v>5.0</v>
      </c>
      <c r="DS13" s="4">
        <v>1.0</v>
      </c>
      <c r="DT13" s="4" t="s">
        <v>74</v>
      </c>
      <c r="DU13" s="4" t="s">
        <v>74</v>
      </c>
      <c r="DV13" s="4">
        <v>1.0</v>
      </c>
      <c r="DW13" s="4">
        <v>3.0</v>
      </c>
    </row>
    <row r="14" hidden="1">
      <c r="A14" s="3" t="s">
        <v>14</v>
      </c>
      <c r="B14" s="5" t="s">
        <v>20</v>
      </c>
      <c r="C14" s="5" t="s">
        <v>75</v>
      </c>
      <c r="D14" s="5" t="s">
        <v>87</v>
      </c>
      <c r="E14" s="5" t="s">
        <v>99</v>
      </c>
      <c r="F14" s="5" t="s">
        <v>109</v>
      </c>
      <c r="G14" s="5" t="s">
        <v>121</v>
      </c>
      <c r="H14" s="5" t="s">
        <v>132</v>
      </c>
      <c r="I14" s="5" t="s">
        <v>144</v>
      </c>
      <c r="J14" s="5" t="s">
        <v>156</v>
      </c>
      <c r="K14" s="5" t="s">
        <v>165</v>
      </c>
      <c r="L14" s="5" t="s">
        <v>176</v>
      </c>
      <c r="M14" s="5" t="s">
        <v>186</v>
      </c>
      <c r="N14" s="5" t="s">
        <v>197</v>
      </c>
      <c r="O14" s="5" t="s">
        <v>208</v>
      </c>
      <c r="P14" s="5" t="s">
        <v>220</v>
      </c>
      <c r="Q14" s="5" t="s">
        <v>230</v>
      </c>
      <c r="R14" s="5" t="s">
        <v>240</v>
      </c>
      <c r="S14" s="5" t="s">
        <v>250</v>
      </c>
      <c r="T14" s="5" t="s">
        <v>261</v>
      </c>
      <c r="U14" s="5" t="s">
        <v>272</v>
      </c>
      <c r="V14" s="5" t="s">
        <v>283</v>
      </c>
      <c r="W14" s="5" t="s">
        <v>293</v>
      </c>
      <c r="X14" s="5" t="s">
        <v>304</v>
      </c>
      <c r="Y14" s="5" t="s">
        <v>316</v>
      </c>
      <c r="Z14" s="5" t="s">
        <v>326</v>
      </c>
      <c r="AA14" s="5" t="s">
        <v>338</v>
      </c>
      <c r="AB14" s="5" t="s">
        <v>346</v>
      </c>
      <c r="AC14" s="5" t="s">
        <v>358</v>
      </c>
      <c r="AD14" s="5" t="s">
        <v>367</v>
      </c>
      <c r="AE14" s="5" t="s">
        <v>377</v>
      </c>
      <c r="AF14" s="5" t="s">
        <v>388</v>
      </c>
      <c r="AG14" s="5" t="s">
        <v>399</v>
      </c>
      <c r="AH14" s="5" t="s">
        <v>408</v>
      </c>
      <c r="AI14" s="5" t="s">
        <v>417</v>
      </c>
      <c r="AJ14" s="5" t="s">
        <v>427</v>
      </c>
      <c r="AK14" s="5" t="s">
        <v>436</v>
      </c>
      <c r="AL14" s="5" t="s">
        <v>447</v>
      </c>
      <c r="AM14" s="5" t="s">
        <v>456</v>
      </c>
      <c r="AN14" s="5" t="s">
        <v>466</v>
      </c>
      <c r="AO14" s="5" t="s">
        <v>474</v>
      </c>
      <c r="AP14" s="5" t="s">
        <v>483</v>
      </c>
      <c r="AQ14" s="5" t="s">
        <v>493</v>
      </c>
      <c r="AR14" s="5" t="s">
        <v>504</v>
      </c>
      <c r="AS14" s="5" t="s">
        <v>514</v>
      </c>
      <c r="AT14" s="5" t="s">
        <v>524</v>
      </c>
      <c r="AU14" s="5" t="s">
        <v>535</v>
      </c>
      <c r="AV14" s="5" t="s">
        <v>546</v>
      </c>
      <c r="AW14" s="5" t="s">
        <v>556</v>
      </c>
      <c r="AX14" s="5" t="s">
        <v>566</v>
      </c>
      <c r="AY14" s="5" t="s">
        <v>576</v>
      </c>
      <c r="AZ14" s="5" t="s">
        <v>585</v>
      </c>
      <c r="BA14" s="5" t="s">
        <v>594</v>
      </c>
      <c r="BB14" s="5" t="s">
        <v>603</v>
      </c>
      <c r="BC14" s="5" t="s">
        <v>612</v>
      </c>
      <c r="BD14" s="5" t="s">
        <v>620</v>
      </c>
      <c r="BE14" s="5" t="s">
        <v>631</v>
      </c>
      <c r="BF14" s="5" t="s">
        <v>639</v>
      </c>
      <c r="BG14" s="5" t="s">
        <v>649</v>
      </c>
      <c r="BH14" s="5" t="s">
        <v>658</v>
      </c>
      <c r="BI14" s="5" t="s">
        <v>669</v>
      </c>
      <c r="BJ14" s="5" t="s">
        <v>678</v>
      </c>
      <c r="BK14" s="5" t="s">
        <v>688</v>
      </c>
      <c r="BL14" s="5" t="s">
        <v>699</v>
      </c>
      <c r="BM14" s="5" t="s">
        <v>708</v>
      </c>
      <c r="BN14" s="5" t="s">
        <v>718</v>
      </c>
      <c r="BO14" s="5" t="s">
        <v>728</v>
      </c>
      <c r="BP14" s="5" t="s">
        <v>737</v>
      </c>
      <c r="BQ14" s="5" t="s">
        <v>745</v>
      </c>
      <c r="BR14" s="5" t="s">
        <v>752</v>
      </c>
      <c r="BS14" s="5" t="s">
        <v>764</v>
      </c>
      <c r="BT14" s="5" t="s">
        <v>773</v>
      </c>
      <c r="BU14" s="5" t="s">
        <v>782</v>
      </c>
      <c r="BV14" s="5" t="s">
        <v>793</v>
      </c>
      <c r="BW14" s="5" t="s">
        <v>802</v>
      </c>
      <c r="BX14" s="5" t="s">
        <v>811</v>
      </c>
      <c r="BY14" s="5" t="s">
        <v>74</v>
      </c>
      <c r="BZ14" s="5" t="s">
        <v>823</v>
      </c>
      <c r="CA14" s="5" t="s">
        <v>834</v>
      </c>
      <c r="CB14" s="5" t="s">
        <v>845</v>
      </c>
      <c r="CC14" s="5" t="s">
        <v>853</v>
      </c>
      <c r="CD14" s="5" t="s">
        <v>862</v>
      </c>
      <c r="CE14" s="5" t="s">
        <v>872</v>
      </c>
      <c r="CF14" s="5" t="s">
        <v>880</v>
      </c>
      <c r="CG14" s="5" t="s">
        <v>888</v>
      </c>
      <c r="CH14" s="5" t="s">
        <v>898</v>
      </c>
      <c r="CI14" s="5" t="s">
        <v>910</v>
      </c>
      <c r="CJ14" s="5" t="s">
        <v>922</v>
      </c>
      <c r="CK14" s="5" t="s">
        <v>929</v>
      </c>
      <c r="CL14" s="5" t="s">
        <v>941</v>
      </c>
      <c r="CM14" s="5" t="s">
        <v>949</v>
      </c>
      <c r="CN14" s="5" t="s">
        <v>959</v>
      </c>
      <c r="CO14" s="5" t="s">
        <v>969</v>
      </c>
      <c r="CP14" s="5" t="s">
        <v>978</v>
      </c>
      <c r="CQ14" s="5" t="s">
        <v>986</v>
      </c>
      <c r="CR14" s="5" t="s">
        <v>996</v>
      </c>
      <c r="CS14" s="5" t="s">
        <v>1006</v>
      </c>
      <c r="CT14" s="5" t="s">
        <v>1017</v>
      </c>
      <c r="CU14" s="5" t="s">
        <v>1026</v>
      </c>
      <c r="CV14" s="5" t="s">
        <v>1035</v>
      </c>
      <c r="CW14" s="5" t="s">
        <v>1043</v>
      </c>
      <c r="CX14" s="5" t="s">
        <v>1051</v>
      </c>
      <c r="CY14" s="5" t="s">
        <v>1060</v>
      </c>
      <c r="CZ14" s="5" t="s">
        <v>1071</v>
      </c>
      <c r="DA14" s="5" t="s">
        <v>1080</v>
      </c>
      <c r="DB14" s="5" t="s">
        <v>1087</v>
      </c>
      <c r="DC14" s="5" t="s">
        <v>1098</v>
      </c>
      <c r="DD14" s="5" t="s">
        <v>1108</v>
      </c>
      <c r="DE14" s="5" t="s">
        <v>1118</v>
      </c>
      <c r="DF14" s="5" t="s">
        <v>1128</v>
      </c>
      <c r="DG14" s="5" t="s">
        <v>1139</v>
      </c>
      <c r="DH14" s="5" t="s">
        <v>1148</v>
      </c>
      <c r="DI14" s="5" t="s">
        <v>1157</v>
      </c>
      <c r="DJ14" s="5" t="s">
        <v>1163</v>
      </c>
      <c r="DK14" s="5" t="s">
        <v>1170</v>
      </c>
      <c r="DL14" s="5" t="s">
        <v>1179</v>
      </c>
      <c r="DM14" s="5" t="s">
        <v>1186</v>
      </c>
      <c r="DN14" s="5" t="s">
        <v>1198</v>
      </c>
      <c r="DO14" s="5" t="s">
        <v>1208</v>
      </c>
      <c r="DP14" s="5" t="s">
        <v>1218</v>
      </c>
      <c r="DQ14" s="5" t="s">
        <v>1229</v>
      </c>
      <c r="DR14" s="5" t="s">
        <v>1239</v>
      </c>
      <c r="DS14" s="5" t="s">
        <v>1247</v>
      </c>
      <c r="DT14" s="5" t="s">
        <v>1255</v>
      </c>
      <c r="DU14" s="5" t="s">
        <v>1265</v>
      </c>
      <c r="DV14" s="5" t="s">
        <v>1275</v>
      </c>
      <c r="DW14" s="5" t="s">
        <v>1284</v>
      </c>
    </row>
    <row r="15" hidden="1">
      <c r="A15" s="3" t="s">
        <v>10</v>
      </c>
      <c r="B15" s="4" t="s">
        <v>21</v>
      </c>
      <c r="C15" s="4">
        <v>1.0</v>
      </c>
      <c r="D15" s="4">
        <v>2.0</v>
      </c>
      <c r="E15" s="4">
        <v>3.0</v>
      </c>
      <c r="F15" s="4">
        <v>2.0</v>
      </c>
      <c r="G15" s="4">
        <v>2.0</v>
      </c>
      <c r="H15" s="4">
        <v>2.0</v>
      </c>
      <c r="I15" s="4">
        <v>3.0</v>
      </c>
      <c r="J15" s="4">
        <v>1.0</v>
      </c>
      <c r="K15" s="4">
        <v>1.0</v>
      </c>
      <c r="L15" s="4">
        <v>1.0</v>
      </c>
      <c r="M15" s="4">
        <v>1.0</v>
      </c>
      <c r="N15" s="4">
        <v>1.0</v>
      </c>
      <c r="O15" s="4">
        <v>1.0</v>
      </c>
      <c r="P15" s="4">
        <v>2.0</v>
      </c>
      <c r="Q15" s="4">
        <v>1.0</v>
      </c>
      <c r="R15" s="4">
        <v>2.0</v>
      </c>
      <c r="S15" s="4">
        <v>1.0</v>
      </c>
      <c r="T15" s="4">
        <v>3.0</v>
      </c>
      <c r="U15" s="4">
        <v>1.0</v>
      </c>
      <c r="V15" s="4">
        <v>2.0</v>
      </c>
      <c r="W15" s="4">
        <v>2.0</v>
      </c>
      <c r="X15" s="4">
        <v>2.0</v>
      </c>
      <c r="Y15" s="4">
        <v>1.0</v>
      </c>
      <c r="Z15" s="4">
        <v>1.0</v>
      </c>
      <c r="AA15" s="4">
        <v>1.0</v>
      </c>
      <c r="AB15" s="4">
        <v>1.0</v>
      </c>
      <c r="AC15" s="4">
        <v>1.0</v>
      </c>
      <c r="AD15" s="4">
        <v>1.0</v>
      </c>
      <c r="AE15" s="4">
        <v>2.0</v>
      </c>
      <c r="AF15" s="4">
        <v>2.0</v>
      </c>
      <c r="AG15" s="4">
        <v>1.0</v>
      </c>
      <c r="AH15" s="4">
        <v>2.0</v>
      </c>
      <c r="AI15" s="4">
        <v>2.0</v>
      </c>
      <c r="AJ15" s="4">
        <v>2.0</v>
      </c>
      <c r="AK15" s="4">
        <v>2.0</v>
      </c>
      <c r="AL15" s="4">
        <v>3.0</v>
      </c>
      <c r="AM15" s="4">
        <v>2.0</v>
      </c>
      <c r="AN15" s="4">
        <v>2.0</v>
      </c>
      <c r="AO15" s="4">
        <v>1.0</v>
      </c>
      <c r="AP15" s="4">
        <v>2.0</v>
      </c>
      <c r="AQ15" s="4">
        <v>3.0</v>
      </c>
      <c r="AR15" s="4">
        <v>4.0</v>
      </c>
      <c r="AS15" s="4">
        <v>2.0</v>
      </c>
      <c r="AT15" s="4">
        <v>2.0</v>
      </c>
      <c r="AU15" s="4">
        <v>1.0</v>
      </c>
      <c r="AV15" s="4">
        <v>1.0</v>
      </c>
      <c r="AW15" s="4">
        <v>2.0</v>
      </c>
      <c r="AX15" s="4">
        <v>2.0</v>
      </c>
      <c r="AY15" s="4">
        <v>2.0</v>
      </c>
      <c r="AZ15" s="4">
        <v>2.0</v>
      </c>
      <c r="BA15" s="4">
        <v>1.0</v>
      </c>
      <c r="BB15" s="4">
        <v>4.0</v>
      </c>
      <c r="BC15" s="4">
        <v>3.0</v>
      </c>
      <c r="BD15" s="4">
        <v>4.0</v>
      </c>
      <c r="BE15" s="4">
        <v>1.0</v>
      </c>
      <c r="BF15" s="4">
        <v>2.0</v>
      </c>
      <c r="BG15" s="4">
        <v>1.0</v>
      </c>
      <c r="BH15" s="4">
        <v>1.0</v>
      </c>
      <c r="BI15" s="4">
        <v>3.0</v>
      </c>
      <c r="BJ15" s="4">
        <v>3.0</v>
      </c>
      <c r="BK15" s="4">
        <v>1.0</v>
      </c>
      <c r="BL15" s="4">
        <v>1.0</v>
      </c>
      <c r="BM15" s="4">
        <v>1.0</v>
      </c>
      <c r="BN15" s="4">
        <v>1.0</v>
      </c>
      <c r="BO15" s="4">
        <v>1.0</v>
      </c>
      <c r="BP15" s="4">
        <v>2.0</v>
      </c>
      <c r="BQ15" s="4">
        <v>1.0</v>
      </c>
      <c r="BR15" s="4">
        <v>2.0</v>
      </c>
      <c r="BS15" s="4">
        <v>1.0</v>
      </c>
      <c r="BT15" s="4">
        <v>2.0</v>
      </c>
      <c r="BU15" s="4">
        <v>1.0</v>
      </c>
      <c r="BV15" s="4">
        <v>1.0</v>
      </c>
      <c r="BW15" s="4">
        <v>2.0</v>
      </c>
      <c r="BX15" s="4">
        <v>2.0</v>
      </c>
      <c r="BY15" s="4">
        <v>4.0</v>
      </c>
      <c r="BZ15" s="4">
        <v>1.0</v>
      </c>
      <c r="CA15" s="4">
        <v>2.0</v>
      </c>
      <c r="CB15" s="4">
        <v>2.0</v>
      </c>
      <c r="CC15" s="4">
        <v>3.0</v>
      </c>
      <c r="CD15" s="4">
        <v>2.0</v>
      </c>
      <c r="CE15" s="4">
        <v>2.0</v>
      </c>
      <c r="CF15" s="4">
        <v>2.0</v>
      </c>
      <c r="CG15" s="4">
        <v>4.0</v>
      </c>
      <c r="CH15" s="4">
        <v>2.0</v>
      </c>
      <c r="CI15" s="4">
        <v>1.0</v>
      </c>
      <c r="CJ15" s="4">
        <v>3.0</v>
      </c>
      <c r="CK15" s="4">
        <v>1.0</v>
      </c>
      <c r="CL15" s="4">
        <v>2.0</v>
      </c>
      <c r="CM15" s="4">
        <v>2.0</v>
      </c>
      <c r="CN15" s="4">
        <v>2.0</v>
      </c>
      <c r="CO15" s="4">
        <v>1.0</v>
      </c>
      <c r="CP15" s="4">
        <v>2.0</v>
      </c>
      <c r="CQ15" s="4">
        <v>2.0</v>
      </c>
      <c r="CR15" s="4">
        <v>2.0</v>
      </c>
      <c r="CS15" s="4">
        <v>1.0</v>
      </c>
      <c r="CT15" s="4">
        <v>2.0</v>
      </c>
      <c r="CU15" s="4">
        <v>2.0</v>
      </c>
      <c r="CV15" s="4">
        <v>1.0</v>
      </c>
      <c r="CW15" s="4">
        <v>2.0</v>
      </c>
      <c r="CX15" s="4">
        <v>2.0</v>
      </c>
      <c r="CY15" s="4">
        <v>1.0</v>
      </c>
      <c r="CZ15" s="4">
        <v>2.0</v>
      </c>
      <c r="DA15" s="4">
        <v>1.0</v>
      </c>
      <c r="DB15" s="4">
        <v>1.0</v>
      </c>
      <c r="DC15" s="4">
        <v>2.0</v>
      </c>
      <c r="DD15" s="4">
        <v>2.0</v>
      </c>
      <c r="DE15" s="4">
        <v>1.0</v>
      </c>
      <c r="DF15" s="4">
        <v>1.0</v>
      </c>
      <c r="DG15" s="4">
        <v>1.0</v>
      </c>
      <c r="DH15" s="4">
        <v>2.0</v>
      </c>
      <c r="DI15" s="4">
        <v>2.0</v>
      </c>
      <c r="DJ15" s="4">
        <v>1.0</v>
      </c>
      <c r="DK15" s="4">
        <v>1.0</v>
      </c>
      <c r="DL15" s="4">
        <v>2.0</v>
      </c>
      <c r="DM15" s="4">
        <v>2.0</v>
      </c>
      <c r="DN15" s="4">
        <v>2.0</v>
      </c>
      <c r="DO15" s="4">
        <v>2.0</v>
      </c>
      <c r="DP15" s="4">
        <v>1.0</v>
      </c>
      <c r="DQ15" s="4">
        <v>2.0</v>
      </c>
      <c r="DR15" s="4">
        <v>2.0</v>
      </c>
      <c r="DS15" s="4">
        <v>2.0</v>
      </c>
      <c r="DT15" s="4">
        <v>2.0</v>
      </c>
      <c r="DU15" s="4">
        <v>2.0</v>
      </c>
      <c r="DV15" s="4">
        <v>1.0</v>
      </c>
      <c r="DW15" s="4">
        <v>1.0</v>
      </c>
    </row>
    <row r="16" hidden="1">
      <c r="A16" s="3" t="s">
        <v>6</v>
      </c>
      <c r="B16" s="4" t="s">
        <v>22</v>
      </c>
      <c r="C16" s="4">
        <v>1.0</v>
      </c>
      <c r="D16" s="4">
        <v>2.0</v>
      </c>
      <c r="E16" s="4">
        <v>1.0</v>
      </c>
      <c r="F16" s="4">
        <v>2.0</v>
      </c>
      <c r="G16" s="4">
        <v>2.0</v>
      </c>
      <c r="H16" s="4">
        <v>2.0</v>
      </c>
      <c r="I16" s="4">
        <v>1.0</v>
      </c>
      <c r="J16" s="4">
        <v>2.0</v>
      </c>
      <c r="K16" s="4">
        <v>1.0</v>
      </c>
      <c r="L16" s="4">
        <v>1.0</v>
      </c>
      <c r="M16" s="4">
        <v>2.0</v>
      </c>
      <c r="N16" s="4">
        <v>1.0</v>
      </c>
      <c r="O16" s="4">
        <v>2.0</v>
      </c>
      <c r="P16" s="4">
        <v>2.0</v>
      </c>
      <c r="Q16" s="4">
        <v>2.0</v>
      </c>
      <c r="R16" s="4">
        <v>2.0</v>
      </c>
      <c r="S16" s="4">
        <v>1.0</v>
      </c>
      <c r="T16" s="4">
        <v>2.0</v>
      </c>
      <c r="U16" s="4">
        <v>1.0</v>
      </c>
      <c r="V16" s="4">
        <v>2.0</v>
      </c>
      <c r="W16" s="4">
        <v>2.0</v>
      </c>
      <c r="X16" s="4"/>
      <c r="Y16" s="4">
        <v>1.0</v>
      </c>
      <c r="Z16" s="4">
        <v>1.0</v>
      </c>
      <c r="AA16" s="4">
        <v>2.0</v>
      </c>
      <c r="AB16" s="4">
        <v>1.0</v>
      </c>
      <c r="AC16" s="4">
        <v>1.0</v>
      </c>
      <c r="AD16" s="4">
        <v>2.0</v>
      </c>
      <c r="AE16" s="4">
        <v>1.0</v>
      </c>
      <c r="AF16" s="4">
        <v>2.0</v>
      </c>
      <c r="AG16" s="4">
        <v>1.0</v>
      </c>
      <c r="AH16" s="4">
        <v>2.0</v>
      </c>
      <c r="AI16" s="4">
        <v>2.0</v>
      </c>
      <c r="AJ16" s="4">
        <v>1.0</v>
      </c>
      <c r="AK16" s="4">
        <v>1.0</v>
      </c>
      <c r="AL16" s="4">
        <v>1.0</v>
      </c>
      <c r="AM16" s="4">
        <v>2.0</v>
      </c>
      <c r="AN16" s="4">
        <v>2.0</v>
      </c>
      <c r="AO16" s="4">
        <v>1.0</v>
      </c>
      <c r="AP16" s="4">
        <v>2.0</v>
      </c>
      <c r="AQ16" s="4">
        <v>2.0</v>
      </c>
      <c r="AR16" s="4">
        <v>1.0</v>
      </c>
      <c r="AS16" s="4">
        <v>2.0</v>
      </c>
      <c r="AT16" s="4">
        <v>1.0</v>
      </c>
      <c r="AU16" s="4">
        <v>1.0</v>
      </c>
      <c r="AV16" s="4">
        <v>1.0</v>
      </c>
      <c r="AW16" s="4">
        <v>2.0</v>
      </c>
      <c r="AX16" s="4">
        <v>1.0</v>
      </c>
      <c r="AY16" s="4">
        <v>2.0</v>
      </c>
      <c r="AZ16" s="4">
        <v>1.0</v>
      </c>
      <c r="BA16" s="4">
        <v>1.0</v>
      </c>
      <c r="BB16" s="4">
        <v>1.0</v>
      </c>
      <c r="BC16" s="4">
        <v>1.0</v>
      </c>
      <c r="BD16" s="4">
        <v>2.0</v>
      </c>
      <c r="BE16" s="4">
        <v>1.0</v>
      </c>
      <c r="BF16" s="4">
        <v>2.0</v>
      </c>
      <c r="BG16" s="4">
        <v>1.0</v>
      </c>
      <c r="BH16" s="4">
        <v>1.0</v>
      </c>
      <c r="BI16" s="4">
        <v>2.0</v>
      </c>
      <c r="BJ16" s="4">
        <v>2.0</v>
      </c>
      <c r="BK16" s="4">
        <v>2.0</v>
      </c>
      <c r="BL16" s="4">
        <v>1.0</v>
      </c>
      <c r="BM16" s="4">
        <v>1.0</v>
      </c>
      <c r="BN16" s="4"/>
      <c r="BO16" s="4">
        <v>1.0</v>
      </c>
      <c r="BP16" s="4">
        <v>1.0</v>
      </c>
      <c r="BQ16" s="4">
        <v>2.0</v>
      </c>
      <c r="BR16" s="4">
        <v>2.0</v>
      </c>
      <c r="BS16" s="4">
        <v>2.0</v>
      </c>
      <c r="BT16" s="4">
        <v>2.0</v>
      </c>
      <c r="BU16" s="4">
        <v>1.0</v>
      </c>
      <c r="BV16" s="4">
        <v>1.0</v>
      </c>
      <c r="BW16" s="4">
        <v>2.0</v>
      </c>
      <c r="BX16" s="4">
        <v>2.0</v>
      </c>
      <c r="BY16" s="4">
        <v>2.0</v>
      </c>
      <c r="BZ16" s="4">
        <v>1.0</v>
      </c>
      <c r="CA16" s="4">
        <v>2.0</v>
      </c>
      <c r="CB16" s="4">
        <v>2.0</v>
      </c>
      <c r="CC16" s="4">
        <v>1.0</v>
      </c>
      <c r="CD16" s="4">
        <v>2.0</v>
      </c>
      <c r="CE16" s="4">
        <v>2.0</v>
      </c>
      <c r="CF16" s="4">
        <v>2.0</v>
      </c>
      <c r="CG16" s="4">
        <v>2.0</v>
      </c>
      <c r="CH16" s="4">
        <v>1.0</v>
      </c>
      <c r="CI16" s="4">
        <v>2.0</v>
      </c>
      <c r="CJ16" s="4">
        <v>2.0</v>
      </c>
      <c r="CK16" s="4">
        <v>2.0</v>
      </c>
      <c r="CL16" s="4">
        <v>2.0</v>
      </c>
      <c r="CM16" s="4">
        <v>2.0</v>
      </c>
      <c r="CN16" s="4">
        <v>1.0</v>
      </c>
      <c r="CO16" s="4">
        <v>2.0</v>
      </c>
      <c r="CP16" s="4">
        <v>2.0</v>
      </c>
      <c r="CQ16" s="4">
        <v>2.0</v>
      </c>
      <c r="CR16" s="4">
        <v>2.0</v>
      </c>
      <c r="CS16" s="4">
        <v>2.0</v>
      </c>
      <c r="CT16" s="4">
        <v>2.0</v>
      </c>
      <c r="CU16" s="4">
        <v>2.0</v>
      </c>
      <c r="CV16" s="4">
        <v>2.0</v>
      </c>
      <c r="CW16" s="4">
        <v>2.0</v>
      </c>
      <c r="CX16" s="4">
        <v>1.0</v>
      </c>
      <c r="CY16" s="4">
        <v>1.0</v>
      </c>
      <c r="CZ16" s="4">
        <v>2.0</v>
      </c>
      <c r="DA16" s="4">
        <v>2.0</v>
      </c>
      <c r="DB16" s="4">
        <v>1.0</v>
      </c>
      <c r="DC16" s="4">
        <v>2.0</v>
      </c>
      <c r="DD16" s="4">
        <v>2.0</v>
      </c>
      <c r="DE16" s="4">
        <v>1.0</v>
      </c>
      <c r="DF16" s="4">
        <v>1.0</v>
      </c>
      <c r="DG16" s="4">
        <v>2.0</v>
      </c>
      <c r="DH16" s="4">
        <v>2.0</v>
      </c>
      <c r="DI16" s="4">
        <v>1.0</v>
      </c>
      <c r="DJ16" s="4">
        <v>2.0</v>
      </c>
      <c r="DK16" s="4">
        <v>1.0</v>
      </c>
      <c r="DL16" s="4">
        <v>2.0</v>
      </c>
      <c r="DM16" s="4">
        <v>2.0</v>
      </c>
      <c r="DN16" s="4">
        <v>2.0</v>
      </c>
      <c r="DO16" s="4">
        <v>1.0</v>
      </c>
      <c r="DP16" s="4">
        <v>1.0</v>
      </c>
      <c r="DQ16" s="4">
        <v>1.0</v>
      </c>
      <c r="DR16" s="4">
        <v>1.0</v>
      </c>
      <c r="DS16" s="4">
        <v>2.0</v>
      </c>
      <c r="DT16" s="4">
        <v>1.0</v>
      </c>
      <c r="DU16" s="4">
        <v>1.0</v>
      </c>
      <c r="DV16" s="4">
        <v>2.0</v>
      </c>
      <c r="DW16" s="4">
        <v>1.0</v>
      </c>
    </row>
    <row r="17" hidden="1">
      <c r="A17" s="3" t="s">
        <v>14</v>
      </c>
      <c r="B17" s="5" t="s">
        <v>23</v>
      </c>
      <c r="C17" s="5" t="s">
        <v>76</v>
      </c>
      <c r="D17" s="5" t="s">
        <v>88</v>
      </c>
      <c r="E17" s="5" t="s">
        <v>100</v>
      </c>
      <c r="F17" s="5" t="s">
        <v>110</v>
      </c>
      <c r="G17" s="5" t="s">
        <v>122</v>
      </c>
      <c r="H17" s="5" t="s">
        <v>133</v>
      </c>
      <c r="I17" s="5" t="s">
        <v>145</v>
      </c>
      <c r="J17" s="5" t="s">
        <v>157</v>
      </c>
      <c r="K17" s="5" t="s">
        <v>166</v>
      </c>
      <c r="L17" s="5" t="s">
        <v>177</v>
      </c>
      <c r="M17" s="5" t="s">
        <v>187</v>
      </c>
      <c r="N17" s="5" t="s">
        <v>198</v>
      </c>
      <c r="O17" s="5" t="s">
        <v>209</v>
      </c>
      <c r="P17" s="5" t="s">
        <v>221</v>
      </c>
      <c r="Q17" s="5" t="s">
        <v>231</v>
      </c>
      <c r="R17" s="5" t="s">
        <v>241</v>
      </c>
      <c r="S17" s="5" t="s">
        <v>251</v>
      </c>
      <c r="T17" s="5" t="s">
        <v>262</v>
      </c>
      <c r="U17" s="5" t="s">
        <v>273</v>
      </c>
      <c r="V17" s="5" t="s">
        <v>284</v>
      </c>
      <c r="W17" s="5" t="s">
        <v>294</v>
      </c>
      <c r="X17" s="5" t="s">
        <v>305</v>
      </c>
      <c r="Y17" s="5" t="s">
        <v>317</v>
      </c>
      <c r="Z17" s="5" t="s">
        <v>327</v>
      </c>
      <c r="AA17" s="5" t="s">
        <v>339</v>
      </c>
      <c r="AB17" s="5" t="s">
        <v>347</v>
      </c>
      <c r="AC17" s="5" t="s">
        <v>359</v>
      </c>
      <c r="AD17" s="5" t="s">
        <v>368</v>
      </c>
      <c r="AE17" s="5" t="s">
        <v>378</v>
      </c>
      <c r="AF17" s="5" t="s">
        <v>389</v>
      </c>
      <c r="AG17" s="5" t="s">
        <v>400</v>
      </c>
      <c r="AH17" s="5" t="s">
        <v>241</v>
      </c>
      <c r="AI17" s="5" t="s">
        <v>418</v>
      </c>
      <c r="AJ17" s="5" t="s">
        <v>428</v>
      </c>
      <c r="AK17" s="5" t="s">
        <v>437</v>
      </c>
      <c r="AL17" s="5" t="s">
        <v>448</v>
      </c>
      <c r="AM17" s="5" t="s">
        <v>457</v>
      </c>
      <c r="AN17" s="5" t="s">
        <v>467</v>
      </c>
      <c r="AO17" s="5" t="s">
        <v>475</v>
      </c>
      <c r="AP17" s="5" t="s">
        <v>484</v>
      </c>
      <c r="AQ17" s="5" t="s">
        <v>494</v>
      </c>
      <c r="AR17" s="5" t="s">
        <v>505</v>
      </c>
      <c r="AS17" s="5" t="s">
        <v>515</v>
      </c>
      <c r="AT17" s="5" t="s">
        <v>525</v>
      </c>
      <c r="AU17" s="5" t="s">
        <v>536</v>
      </c>
      <c r="AV17" s="5" t="s">
        <v>547</v>
      </c>
      <c r="AW17" s="5" t="s">
        <v>557</v>
      </c>
      <c r="AX17" s="5" t="s">
        <v>567</v>
      </c>
      <c r="AY17" s="5" t="s">
        <v>577</v>
      </c>
      <c r="AZ17" s="5" t="s">
        <v>586</v>
      </c>
      <c r="BA17" s="5" t="s">
        <v>595</v>
      </c>
      <c r="BB17" s="5" t="s">
        <v>604</v>
      </c>
      <c r="BC17" s="5" t="s">
        <v>613</v>
      </c>
      <c r="BD17" s="5" t="s">
        <v>621</v>
      </c>
      <c r="BE17" s="5" t="s">
        <v>632</v>
      </c>
      <c r="BF17" s="5" t="s">
        <v>640</v>
      </c>
      <c r="BG17" s="5" t="s">
        <v>650</v>
      </c>
      <c r="BH17" s="5" t="s">
        <v>659</v>
      </c>
      <c r="BI17" s="5" t="s">
        <v>670</v>
      </c>
      <c r="BJ17" s="5" t="s">
        <v>679</v>
      </c>
      <c r="BK17" s="5" t="s">
        <v>689</v>
      </c>
      <c r="BL17" s="5" t="s">
        <v>700</v>
      </c>
      <c r="BM17" s="5" t="s">
        <v>709</v>
      </c>
      <c r="BN17" s="5" t="s">
        <v>621</v>
      </c>
      <c r="BO17" s="5" t="s">
        <v>729</v>
      </c>
      <c r="BP17" s="5" t="s">
        <v>738</v>
      </c>
      <c r="BQ17" s="5" t="s">
        <v>746</v>
      </c>
      <c r="BR17" s="5" t="s">
        <v>753</v>
      </c>
      <c r="BS17" s="5" t="s">
        <v>765</v>
      </c>
      <c r="BT17" s="5" t="s">
        <v>774</v>
      </c>
      <c r="BU17" s="5" t="s">
        <v>783</v>
      </c>
      <c r="BV17" s="5" t="s">
        <v>794</v>
      </c>
      <c r="BW17" s="5" t="s">
        <v>803</v>
      </c>
      <c r="BX17" s="5" t="s">
        <v>812</v>
      </c>
      <c r="BY17" s="5" t="s">
        <v>621</v>
      </c>
      <c r="BZ17" s="5" t="s">
        <v>824</v>
      </c>
      <c r="CA17" s="5" t="s">
        <v>835</v>
      </c>
      <c r="CB17" s="5" t="s">
        <v>846</v>
      </c>
      <c r="CC17" s="5" t="s">
        <v>854</v>
      </c>
      <c r="CD17" s="5" t="s">
        <v>863</v>
      </c>
      <c r="CE17" s="5" t="s">
        <v>873</v>
      </c>
      <c r="CF17" s="5" t="s">
        <v>881</v>
      </c>
      <c r="CG17" s="5" t="s">
        <v>889</v>
      </c>
      <c r="CH17" s="5" t="s">
        <v>899</v>
      </c>
      <c r="CI17" s="5" t="s">
        <v>911</v>
      </c>
      <c r="CJ17" s="5" t="s">
        <v>923</v>
      </c>
      <c r="CK17" s="5" t="s">
        <v>930</v>
      </c>
      <c r="CL17" s="5" t="s">
        <v>942</v>
      </c>
      <c r="CM17" s="5" t="s">
        <v>950</v>
      </c>
      <c r="CN17" s="5" t="s">
        <v>960</v>
      </c>
      <c r="CO17" s="5" t="s">
        <v>970</v>
      </c>
      <c r="CP17" s="5" t="s">
        <v>979</v>
      </c>
      <c r="CQ17" s="5" t="s">
        <v>987</v>
      </c>
      <c r="CR17" s="5" t="s">
        <v>997</v>
      </c>
      <c r="CS17" s="5" t="s">
        <v>1007</v>
      </c>
      <c r="CT17" s="5" t="s">
        <v>1018</v>
      </c>
      <c r="CU17" s="5" t="s">
        <v>1027</v>
      </c>
      <c r="CV17" s="5" t="s">
        <v>1036</v>
      </c>
      <c r="CW17" s="5" t="s">
        <v>1044</v>
      </c>
      <c r="CX17" s="5" t="s">
        <v>1052</v>
      </c>
      <c r="CY17" s="5" t="s">
        <v>1061</v>
      </c>
      <c r="CZ17" s="5" t="s">
        <v>1072</v>
      </c>
      <c r="DA17" s="5" t="s">
        <v>1081</v>
      </c>
      <c r="DB17" s="5" t="s">
        <v>1088</v>
      </c>
      <c r="DC17" s="5" t="s">
        <v>1099</v>
      </c>
      <c r="DD17" s="5" t="s">
        <v>1109</v>
      </c>
      <c r="DE17" s="5" t="s">
        <v>1119</v>
      </c>
      <c r="DF17" s="5" t="s">
        <v>1129</v>
      </c>
      <c r="DG17" s="5" t="s">
        <v>1140</v>
      </c>
      <c r="DH17" s="5" t="s">
        <v>1149</v>
      </c>
      <c r="DI17" s="5" t="s">
        <v>1158</v>
      </c>
      <c r="DJ17" s="5" t="s">
        <v>1164</v>
      </c>
      <c r="DK17" s="5" t="s">
        <v>1171</v>
      </c>
      <c r="DL17" s="5" t="s">
        <v>1180</v>
      </c>
      <c r="DM17" s="5" t="s">
        <v>1187</v>
      </c>
      <c r="DN17" s="5" t="s">
        <v>1199</v>
      </c>
      <c r="DO17" s="5" t="s">
        <v>1209</v>
      </c>
      <c r="DP17" s="5" t="s">
        <v>1219</v>
      </c>
      <c r="DQ17" s="5" t="s">
        <v>1230</v>
      </c>
      <c r="DR17" s="5" t="s">
        <v>1240</v>
      </c>
      <c r="DS17" s="5" t="s">
        <v>1248</v>
      </c>
      <c r="DT17" s="5" t="s">
        <v>1256</v>
      </c>
      <c r="DU17" s="5" t="s">
        <v>1266</v>
      </c>
      <c r="DV17" s="5" t="s">
        <v>1276</v>
      </c>
      <c r="DW17" s="5" t="s">
        <v>1285</v>
      </c>
    </row>
    <row r="18">
      <c r="A18" s="3" t="s">
        <v>17</v>
      </c>
      <c r="B18" s="4" t="s">
        <v>24</v>
      </c>
      <c r="C18" s="4">
        <v>1.0</v>
      </c>
      <c r="D18" s="4">
        <v>1.0</v>
      </c>
      <c r="E18" s="4">
        <v>1.0</v>
      </c>
      <c r="F18" s="4">
        <v>1.0</v>
      </c>
      <c r="G18" s="4">
        <v>3.0</v>
      </c>
      <c r="H18" s="4">
        <v>1.0</v>
      </c>
      <c r="I18" s="4">
        <v>2.0</v>
      </c>
      <c r="J18" s="4">
        <v>2.0</v>
      </c>
      <c r="K18" s="4">
        <v>2.0</v>
      </c>
      <c r="L18" s="4">
        <v>1.0</v>
      </c>
      <c r="M18" s="4">
        <v>3.0</v>
      </c>
      <c r="N18" s="4">
        <v>4.0</v>
      </c>
      <c r="O18" s="4">
        <v>2.0</v>
      </c>
      <c r="P18" s="4">
        <v>1.0</v>
      </c>
      <c r="Q18" s="4">
        <v>3.0</v>
      </c>
      <c r="R18" s="4">
        <v>3.0</v>
      </c>
      <c r="S18" s="4">
        <v>2.0</v>
      </c>
      <c r="T18" s="4">
        <v>1.0</v>
      </c>
      <c r="U18" s="4">
        <v>4.0</v>
      </c>
      <c r="V18" s="4">
        <v>3.0</v>
      </c>
      <c r="W18" s="4">
        <v>1.0</v>
      </c>
      <c r="X18" s="4">
        <v>1.0</v>
      </c>
      <c r="Y18" s="4">
        <v>1.0</v>
      </c>
      <c r="Z18" s="4">
        <v>1.0</v>
      </c>
      <c r="AA18" s="4">
        <v>1.0</v>
      </c>
      <c r="AB18" s="4">
        <v>3.0</v>
      </c>
      <c r="AC18" s="4">
        <v>1.0</v>
      </c>
      <c r="AD18" s="4">
        <v>2.0</v>
      </c>
      <c r="AE18" s="4">
        <v>1.0</v>
      </c>
      <c r="AF18" s="4">
        <v>1.0</v>
      </c>
      <c r="AG18" s="4">
        <v>1.0</v>
      </c>
      <c r="AH18" s="4">
        <v>3.0</v>
      </c>
      <c r="AI18" s="4">
        <v>1.0</v>
      </c>
      <c r="AJ18" s="4">
        <v>1.0</v>
      </c>
      <c r="AK18" s="4">
        <v>1.0</v>
      </c>
      <c r="AL18" s="4">
        <v>1.0</v>
      </c>
      <c r="AM18" s="4">
        <v>1.0</v>
      </c>
      <c r="AN18" s="4">
        <v>1.0</v>
      </c>
      <c r="AO18" s="4">
        <v>1.0</v>
      </c>
      <c r="AP18" s="4">
        <v>1.0</v>
      </c>
      <c r="AQ18" s="4">
        <v>1.0</v>
      </c>
      <c r="AR18" s="4">
        <v>1.0</v>
      </c>
      <c r="AS18" s="4">
        <v>1.0</v>
      </c>
      <c r="AT18" s="4">
        <v>2.0</v>
      </c>
      <c r="AU18" s="4">
        <v>2.0</v>
      </c>
      <c r="AV18" s="4">
        <v>2.0</v>
      </c>
      <c r="AW18" s="4">
        <v>1.0</v>
      </c>
      <c r="AX18" s="4">
        <v>1.0</v>
      </c>
      <c r="AY18" s="4">
        <v>1.0</v>
      </c>
      <c r="AZ18" s="4">
        <v>1.0</v>
      </c>
      <c r="BA18" s="4">
        <v>2.0</v>
      </c>
      <c r="BB18" s="4">
        <v>1.0</v>
      </c>
      <c r="BC18" s="4">
        <v>1.0</v>
      </c>
      <c r="BD18" s="4">
        <v>3.0</v>
      </c>
      <c r="BE18" s="4">
        <v>2.0</v>
      </c>
      <c r="BF18" s="4">
        <v>4.0</v>
      </c>
      <c r="BG18" s="4">
        <v>2.0</v>
      </c>
      <c r="BH18" s="4">
        <v>2.0</v>
      </c>
      <c r="BI18" s="4">
        <v>1.0</v>
      </c>
      <c r="BJ18" s="4">
        <v>1.0</v>
      </c>
      <c r="BK18" s="4">
        <v>3.0</v>
      </c>
      <c r="BL18" s="4">
        <v>2.0</v>
      </c>
      <c r="BM18" s="4">
        <v>2.0</v>
      </c>
      <c r="BN18" s="4">
        <v>3.0</v>
      </c>
      <c r="BO18" s="4">
        <v>1.0</v>
      </c>
      <c r="BP18" s="4">
        <v>1.0</v>
      </c>
      <c r="BQ18" s="4">
        <v>1.0</v>
      </c>
      <c r="BR18" s="4">
        <v>1.0</v>
      </c>
      <c r="BS18" s="4">
        <v>1.0</v>
      </c>
      <c r="BT18" s="4">
        <v>1.0</v>
      </c>
      <c r="BU18" s="4">
        <v>1.0</v>
      </c>
      <c r="BV18" s="4">
        <v>1.0</v>
      </c>
      <c r="BW18" s="4">
        <v>1.0</v>
      </c>
      <c r="BX18" s="4">
        <v>2.0</v>
      </c>
      <c r="BY18" s="4">
        <v>3.0</v>
      </c>
      <c r="BZ18" s="4">
        <v>1.0</v>
      </c>
      <c r="CA18" s="4">
        <v>1.0</v>
      </c>
      <c r="CB18" s="4">
        <v>2.0</v>
      </c>
      <c r="CC18" s="4">
        <v>1.0</v>
      </c>
      <c r="CD18" s="4">
        <v>1.0</v>
      </c>
      <c r="CE18" s="4">
        <v>1.0</v>
      </c>
      <c r="CF18" s="4">
        <v>1.0</v>
      </c>
      <c r="CG18" s="4">
        <v>1.0</v>
      </c>
      <c r="CH18" s="4">
        <v>1.0</v>
      </c>
      <c r="CI18" s="4">
        <v>2.0</v>
      </c>
      <c r="CJ18" s="4">
        <v>1.0</v>
      </c>
      <c r="CK18" s="4">
        <v>2.0</v>
      </c>
      <c r="CL18" s="4">
        <v>1.0</v>
      </c>
      <c r="CM18" s="4">
        <v>2.0</v>
      </c>
      <c r="CN18" s="4">
        <v>2.0</v>
      </c>
      <c r="CO18" s="4">
        <v>2.0</v>
      </c>
      <c r="CP18" s="4">
        <v>1.0</v>
      </c>
      <c r="CQ18" s="4">
        <v>2.0</v>
      </c>
      <c r="CR18" s="4">
        <v>1.0</v>
      </c>
      <c r="CS18" s="4">
        <v>1.0</v>
      </c>
      <c r="CT18" s="4">
        <v>1.0</v>
      </c>
      <c r="CU18" s="4">
        <v>2.0</v>
      </c>
      <c r="CV18" s="4">
        <v>2.0</v>
      </c>
      <c r="CW18" s="4">
        <v>2.0</v>
      </c>
      <c r="CX18" s="4">
        <v>2.0</v>
      </c>
      <c r="CY18" s="4">
        <v>1.0</v>
      </c>
      <c r="CZ18" s="4">
        <v>1.0</v>
      </c>
      <c r="DA18" s="4">
        <v>2.0</v>
      </c>
      <c r="DB18" s="4">
        <v>1.0</v>
      </c>
      <c r="DC18" s="4">
        <v>1.0</v>
      </c>
      <c r="DD18" s="4">
        <v>1.0</v>
      </c>
      <c r="DE18" s="4">
        <v>2.0</v>
      </c>
      <c r="DF18" s="4">
        <v>1.0</v>
      </c>
      <c r="DG18" s="4">
        <v>1.0</v>
      </c>
      <c r="DH18" s="4">
        <v>2.0</v>
      </c>
      <c r="DI18" s="4">
        <v>1.0</v>
      </c>
      <c r="DJ18" s="4">
        <v>2.0</v>
      </c>
      <c r="DK18" s="4">
        <v>2.0</v>
      </c>
      <c r="DL18" s="4">
        <v>1.0</v>
      </c>
      <c r="DM18" s="4">
        <v>1.0</v>
      </c>
      <c r="DN18" s="4">
        <v>1.0</v>
      </c>
      <c r="DO18" s="4">
        <v>1.0</v>
      </c>
      <c r="DP18" s="4">
        <v>2.0</v>
      </c>
      <c r="DQ18" s="4">
        <v>2.0</v>
      </c>
      <c r="DR18" s="4">
        <v>2.0</v>
      </c>
      <c r="DS18" s="4">
        <v>1.0</v>
      </c>
      <c r="DT18" s="4">
        <v>1.0</v>
      </c>
      <c r="DU18" s="4">
        <v>1.0</v>
      </c>
      <c r="DV18" s="4">
        <v>1.0</v>
      </c>
      <c r="DW18" s="4">
        <v>2.0</v>
      </c>
    </row>
    <row r="19">
      <c r="A19" s="3" t="s">
        <v>17</v>
      </c>
      <c r="B19" s="4" t="s">
        <v>25</v>
      </c>
      <c r="C19" s="4">
        <v>1.0</v>
      </c>
      <c r="D19" s="4">
        <v>2.0</v>
      </c>
      <c r="E19" s="4">
        <v>3.0</v>
      </c>
      <c r="F19" s="4">
        <v>3.0</v>
      </c>
      <c r="G19" s="4">
        <v>4.0</v>
      </c>
      <c r="H19" s="4">
        <v>3.0</v>
      </c>
      <c r="I19" s="4">
        <v>5.0</v>
      </c>
      <c r="J19" s="4">
        <v>5.0</v>
      </c>
      <c r="K19" s="4">
        <v>8.0</v>
      </c>
      <c r="L19" s="4">
        <v>3.0</v>
      </c>
      <c r="M19" s="4">
        <v>4.0</v>
      </c>
      <c r="N19" s="4">
        <v>5.0</v>
      </c>
      <c r="O19" s="4">
        <v>5.0</v>
      </c>
      <c r="P19" s="4">
        <v>3.0</v>
      </c>
      <c r="Q19" s="4">
        <v>4.0</v>
      </c>
      <c r="R19" s="4">
        <v>4.0</v>
      </c>
      <c r="S19" s="4">
        <v>5.0</v>
      </c>
      <c r="T19" s="4">
        <v>2.0</v>
      </c>
      <c r="U19" s="4">
        <v>6.0</v>
      </c>
      <c r="V19" s="4">
        <v>4.0</v>
      </c>
      <c r="W19" s="4">
        <v>3.0</v>
      </c>
      <c r="X19" s="4">
        <v>8.0</v>
      </c>
      <c r="Y19" s="4">
        <v>3.0</v>
      </c>
      <c r="Z19" s="4">
        <v>7.0</v>
      </c>
      <c r="AA19" s="4">
        <v>2.0</v>
      </c>
      <c r="AB19" s="4">
        <v>4.0</v>
      </c>
      <c r="AC19" s="4">
        <v>3.0</v>
      </c>
      <c r="AD19" s="4">
        <v>5.0</v>
      </c>
      <c r="AE19" s="4">
        <v>3.0</v>
      </c>
      <c r="AF19" s="4">
        <v>3.0</v>
      </c>
      <c r="AG19" s="4">
        <v>7.0</v>
      </c>
      <c r="AH19" s="4">
        <v>4.0</v>
      </c>
      <c r="AI19" s="4">
        <v>3.0</v>
      </c>
      <c r="AJ19" s="4">
        <v>3.0</v>
      </c>
      <c r="AK19" s="4">
        <v>3.0</v>
      </c>
      <c r="AL19" s="4">
        <v>3.0</v>
      </c>
      <c r="AM19" s="4">
        <v>8.0</v>
      </c>
      <c r="AN19" s="4">
        <v>3.0</v>
      </c>
      <c r="AO19" s="4">
        <v>2.0</v>
      </c>
      <c r="AP19" s="4">
        <v>2.0</v>
      </c>
      <c r="AQ19" s="4">
        <v>9.0</v>
      </c>
      <c r="AR19" s="4">
        <v>3.0</v>
      </c>
      <c r="AS19" s="4">
        <v>3.0</v>
      </c>
      <c r="AT19" s="4">
        <v>5.0</v>
      </c>
      <c r="AU19" s="4">
        <v>4.0</v>
      </c>
      <c r="AV19" s="4">
        <v>5.0</v>
      </c>
      <c r="AW19" s="4">
        <v>2.0</v>
      </c>
      <c r="AX19" s="4">
        <v>3.0</v>
      </c>
      <c r="AY19" s="4">
        <v>3.0</v>
      </c>
      <c r="AZ19" s="4">
        <v>3.0</v>
      </c>
      <c r="BA19" s="4">
        <v>5.0</v>
      </c>
      <c r="BB19" s="4">
        <v>3.0</v>
      </c>
      <c r="BC19" s="4">
        <v>3.0</v>
      </c>
      <c r="BD19" s="4">
        <v>4.0</v>
      </c>
      <c r="BE19" s="4">
        <v>5.0</v>
      </c>
      <c r="BF19" s="4">
        <v>10.0</v>
      </c>
      <c r="BG19" s="4">
        <v>5.0</v>
      </c>
      <c r="BH19" s="4">
        <v>5.0</v>
      </c>
      <c r="BI19" s="4">
        <v>11.0</v>
      </c>
      <c r="BJ19" s="4">
        <v>11.0</v>
      </c>
      <c r="BK19" s="4">
        <v>4.0</v>
      </c>
      <c r="BL19" s="4">
        <v>5.0</v>
      </c>
      <c r="BM19" s="4">
        <v>5.0</v>
      </c>
      <c r="BN19" s="4">
        <v>4.0</v>
      </c>
      <c r="BO19" s="4">
        <v>3.0</v>
      </c>
      <c r="BP19" s="4">
        <v>11.0</v>
      </c>
      <c r="BQ19" s="4">
        <v>3.0</v>
      </c>
      <c r="BR19" s="4">
        <v>3.0</v>
      </c>
      <c r="BS19" s="4">
        <v>3.0</v>
      </c>
      <c r="BT19" s="4">
        <v>3.0</v>
      </c>
      <c r="BU19" s="4">
        <v>8.0</v>
      </c>
      <c r="BV19" s="4">
        <v>11.0</v>
      </c>
      <c r="BW19" s="4">
        <v>3.0</v>
      </c>
      <c r="BX19" s="4">
        <v>12.0</v>
      </c>
      <c r="BY19" s="4">
        <v>4.0</v>
      </c>
      <c r="BZ19" s="4">
        <v>3.0</v>
      </c>
      <c r="CA19" s="4">
        <v>3.0</v>
      </c>
      <c r="CB19" s="4">
        <v>13.0</v>
      </c>
      <c r="CC19" s="4">
        <v>2.0</v>
      </c>
      <c r="CD19" s="4">
        <v>7.0</v>
      </c>
      <c r="CE19" s="4">
        <v>3.0</v>
      </c>
      <c r="CF19" s="4">
        <v>3.0</v>
      </c>
      <c r="CG19" s="4">
        <v>3.0</v>
      </c>
      <c r="CH19" s="4">
        <v>2.0</v>
      </c>
      <c r="CI19" s="4">
        <v>5.0</v>
      </c>
      <c r="CJ19" s="4">
        <v>2.0</v>
      </c>
      <c r="CK19" s="4">
        <v>5.0</v>
      </c>
      <c r="CL19" s="4">
        <v>3.0</v>
      </c>
      <c r="CM19" s="4">
        <v>5.0</v>
      </c>
      <c r="CN19" s="4">
        <v>5.0</v>
      </c>
      <c r="CO19" s="4">
        <v>5.0</v>
      </c>
      <c r="CP19" s="4">
        <v>3.0</v>
      </c>
      <c r="CQ19" s="4">
        <v>5.0</v>
      </c>
      <c r="CR19" s="4">
        <v>2.0</v>
      </c>
      <c r="CS19" s="4">
        <v>3.0</v>
      </c>
      <c r="CT19" s="4">
        <v>2.0</v>
      </c>
      <c r="CU19" s="4">
        <v>5.0</v>
      </c>
      <c r="CV19" s="4">
        <v>5.0</v>
      </c>
      <c r="CW19" s="4">
        <v>5.0</v>
      </c>
      <c r="CX19" s="4">
        <v>5.0</v>
      </c>
      <c r="CY19" s="4">
        <v>3.0</v>
      </c>
      <c r="CZ19" s="4">
        <v>11.0</v>
      </c>
      <c r="DA19" s="4">
        <v>5.0</v>
      </c>
      <c r="DB19" s="4">
        <v>3.0</v>
      </c>
      <c r="DC19" s="4">
        <v>2.0</v>
      </c>
      <c r="DD19" s="4">
        <v>10.0</v>
      </c>
      <c r="DE19" s="4">
        <v>12.0</v>
      </c>
      <c r="DF19" s="4">
        <v>2.0</v>
      </c>
      <c r="DG19" s="4">
        <v>2.0</v>
      </c>
      <c r="DH19" s="4">
        <v>5.0</v>
      </c>
      <c r="DI19" s="4">
        <v>3.0</v>
      </c>
      <c r="DJ19" s="4">
        <v>5.0</v>
      </c>
      <c r="DK19" s="4">
        <v>5.0</v>
      </c>
      <c r="DL19" s="4">
        <v>2.0</v>
      </c>
      <c r="DM19" s="4">
        <v>10.0</v>
      </c>
      <c r="DN19" s="4">
        <v>3.0</v>
      </c>
      <c r="DO19" s="4">
        <v>3.0</v>
      </c>
      <c r="DP19" s="4">
        <v>5.0</v>
      </c>
      <c r="DQ19" s="4">
        <v>5.0</v>
      </c>
      <c r="DR19" s="4">
        <v>5.0</v>
      </c>
      <c r="DS19" s="4">
        <v>3.0</v>
      </c>
      <c r="DT19" s="4">
        <v>3.0</v>
      </c>
      <c r="DU19" s="4">
        <v>3.0</v>
      </c>
      <c r="DV19" s="4">
        <v>8.0</v>
      </c>
      <c r="DW19" s="4">
        <v>5.0</v>
      </c>
    </row>
    <row r="20">
      <c r="A20" s="3" t="s">
        <v>17</v>
      </c>
      <c r="B20" s="4" t="s">
        <v>26</v>
      </c>
      <c r="C20" s="4">
        <v>3.0</v>
      </c>
      <c r="D20" s="4">
        <v>2.0</v>
      </c>
      <c r="E20" s="4">
        <v>2.0</v>
      </c>
      <c r="F20" s="4">
        <v>2.0</v>
      </c>
      <c r="G20" s="4">
        <v>2.0</v>
      </c>
      <c r="H20" s="4">
        <v>1.0</v>
      </c>
      <c r="I20" s="4">
        <v>2.0</v>
      </c>
      <c r="J20" s="4">
        <v>2.0</v>
      </c>
      <c r="K20" s="4">
        <v>5.0</v>
      </c>
      <c r="L20" s="4">
        <v>3.0</v>
      </c>
      <c r="M20" s="4">
        <v>2.0</v>
      </c>
      <c r="N20" s="4">
        <v>1.0</v>
      </c>
      <c r="O20" s="4">
        <v>1.0</v>
      </c>
      <c r="P20" s="4">
        <v>4.0</v>
      </c>
      <c r="Q20" s="4">
        <v>2.0</v>
      </c>
      <c r="R20" s="4">
        <v>4.0</v>
      </c>
      <c r="S20" s="4">
        <v>1.0</v>
      </c>
      <c r="T20" s="4">
        <v>2.0</v>
      </c>
      <c r="U20" s="4">
        <v>3.0</v>
      </c>
      <c r="V20" s="4">
        <v>2.0</v>
      </c>
      <c r="W20" s="4">
        <v>4.0</v>
      </c>
      <c r="X20" s="4">
        <v>1.0</v>
      </c>
      <c r="Y20" s="4">
        <v>1.0</v>
      </c>
      <c r="Z20" s="4">
        <v>2.0</v>
      </c>
      <c r="AA20" s="4">
        <v>4.0</v>
      </c>
      <c r="AB20" s="4">
        <v>2.0</v>
      </c>
      <c r="AC20" s="4">
        <v>2.0</v>
      </c>
      <c r="AD20" s="4">
        <v>2.0</v>
      </c>
      <c r="AE20" s="4">
        <v>2.0</v>
      </c>
      <c r="AF20" s="4">
        <v>5.0</v>
      </c>
      <c r="AG20" s="4">
        <v>3.0</v>
      </c>
      <c r="AH20" s="4">
        <v>2.0</v>
      </c>
      <c r="AI20" s="4">
        <v>3.0</v>
      </c>
      <c r="AJ20" s="4">
        <v>2.0</v>
      </c>
      <c r="AK20" s="4">
        <v>3.0</v>
      </c>
      <c r="AL20" s="4">
        <v>2.0</v>
      </c>
      <c r="AM20" s="4">
        <v>4.0</v>
      </c>
      <c r="AN20" s="4">
        <v>2.0</v>
      </c>
      <c r="AO20" s="4">
        <v>2.0</v>
      </c>
      <c r="AP20" s="4">
        <v>5.0</v>
      </c>
      <c r="AQ20" s="4">
        <v>2.0</v>
      </c>
      <c r="AR20" s="4">
        <v>4.0</v>
      </c>
      <c r="AS20" s="4">
        <v>2.0</v>
      </c>
      <c r="AT20" s="4">
        <v>1.0</v>
      </c>
      <c r="AU20" s="4">
        <v>2.0</v>
      </c>
      <c r="AV20" s="4">
        <v>2.0</v>
      </c>
      <c r="AW20" s="4">
        <v>2.0</v>
      </c>
      <c r="AX20" s="4">
        <v>2.0</v>
      </c>
      <c r="AY20" s="4">
        <v>2.0</v>
      </c>
      <c r="AZ20" s="4">
        <v>2.0</v>
      </c>
      <c r="BA20" s="4">
        <v>2.0</v>
      </c>
      <c r="BB20" s="4">
        <v>3.0</v>
      </c>
      <c r="BC20" s="4">
        <v>5.0</v>
      </c>
      <c r="BD20" s="4">
        <v>3.0</v>
      </c>
      <c r="BE20" s="4">
        <v>3.0</v>
      </c>
      <c r="BF20" s="4">
        <v>5.0</v>
      </c>
      <c r="BG20" s="4">
        <v>4.0</v>
      </c>
      <c r="BH20" s="4">
        <v>3.0</v>
      </c>
      <c r="BI20" s="4">
        <v>2.0</v>
      </c>
      <c r="BJ20" s="4">
        <v>2.0</v>
      </c>
      <c r="BK20" s="4">
        <v>5.0</v>
      </c>
      <c r="BL20" s="4">
        <v>2.0</v>
      </c>
      <c r="BM20" s="4">
        <v>5.0</v>
      </c>
      <c r="BN20" s="4">
        <v>4.0</v>
      </c>
      <c r="BO20" s="4">
        <v>3.0</v>
      </c>
      <c r="BP20" s="4">
        <v>3.0</v>
      </c>
      <c r="BQ20" s="4">
        <v>2.0</v>
      </c>
      <c r="BR20" s="4">
        <v>3.0</v>
      </c>
      <c r="BS20" s="4">
        <v>1.0</v>
      </c>
      <c r="BT20" s="4">
        <v>2.0</v>
      </c>
      <c r="BU20" s="4">
        <v>1.0</v>
      </c>
      <c r="BV20" s="4">
        <v>1.0</v>
      </c>
      <c r="BW20" s="4">
        <v>1.0</v>
      </c>
      <c r="BX20" s="4">
        <v>4.0</v>
      </c>
      <c r="BY20" s="4">
        <v>1.0</v>
      </c>
      <c r="BZ20" s="4">
        <v>2.0</v>
      </c>
      <c r="CA20" s="4">
        <v>2.0</v>
      </c>
      <c r="CB20" s="4">
        <v>2.0</v>
      </c>
      <c r="CC20" s="4">
        <v>2.0</v>
      </c>
      <c r="CD20" s="4">
        <v>1.0</v>
      </c>
      <c r="CE20" s="4">
        <v>3.0</v>
      </c>
      <c r="CF20" s="4">
        <v>3.0</v>
      </c>
      <c r="CG20" s="4">
        <v>5.0</v>
      </c>
      <c r="CH20" s="4">
        <v>2.0</v>
      </c>
      <c r="CI20" s="4">
        <v>2.0</v>
      </c>
      <c r="CJ20" s="4">
        <v>3.0</v>
      </c>
      <c r="CK20" s="4">
        <v>1.0</v>
      </c>
      <c r="CL20" s="4">
        <v>2.0</v>
      </c>
      <c r="CM20" s="4">
        <v>1.0</v>
      </c>
      <c r="CN20" s="4">
        <v>2.0</v>
      </c>
      <c r="CO20" s="4">
        <v>2.0</v>
      </c>
      <c r="CP20" s="4">
        <v>3.0</v>
      </c>
      <c r="CQ20" s="4">
        <v>5.0</v>
      </c>
      <c r="CR20" s="4">
        <v>2.0</v>
      </c>
      <c r="CS20" s="4">
        <v>2.0</v>
      </c>
      <c r="CT20" s="4">
        <v>2.0</v>
      </c>
      <c r="CU20" s="4">
        <v>2.0</v>
      </c>
      <c r="CV20" s="4">
        <v>2.0</v>
      </c>
      <c r="CW20" s="4">
        <v>5.0</v>
      </c>
      <c r="CX20" s="4">
        <v>3.0</v>
      </c>
      <c r="CY20" s="4">
        <v>2.0</v>
      </c>
      <c r="CZ20" s="4">
        <v>2.0</v>
      </c>
      <c r="DA20" s="4">
        <v>3.0</v>
      </c>
      <c r="DB20" s="4">
        <v>2.0</v>
      </c>
      <c r="DC20" s="4">
        <v>2.0</v>
      </c>
      <c r="DD20" s="4">
        <v>3.0</v>
      </c>
      <c r="DE20" s="4">
        <v>5.0</v>
      </c>
      <c r="DF20" s="4">
        <v>2.0</v>
      </c>
      <c r="DG20" s="4">
        <v>2.0</v>
      </c>
      <c r="DH20" s="4">
        <v>3.0</v>
      </c>
      <c r="DI20" s="4">
        <v>4.0</v>
      </c>
      <c r="DJ20" s="4">
        <v>2.0</v>
      </c>
      <c r="DK20" s="4">
        <v>4.0</v>
      </c>
      <c r="DL20" s="4">
        <v>3.0</v>
      </c>
      <c r="DM20" s="4">
        <v>3.0</v>
      </c>
      <c r="DN20" s="4">
        <v>2.0</v>
      </c>
      <c r="DO20" s="4">
        <v>4.0</v>
      </c>
      <c r="DP20" s="4">
        <v>2.0</v>
      </c>
      <c r="DQ20" s="4">
        <v>2.0</v>
      </c>
      <c r="DR20" s="4">
        <v>2.0</v>
      </c>
      <c r="DS20" s="4">
        <v>2.0</v>
      </c>
      <c r="DT20" s="4">
        <v>4.0</v>
      </c>
      <c r="DU20" s="4">
        <v>3.0</v>
      </c>
      <c r="DV20" s="4">
        <v>5.0</v>
      </c>
      <c r="DW20" s="4">
        <v>1.0</v>
      </c>
    </row>
    <row r="21" hidden="1">
      <c r="A21" s="3" t="s">
        <v>3</v>
      </c>
      <c r="B21" s="4" t="s">
        <v>27</v>
      </c>
      <c r="C21" s="4">
        <v>3.0</v>
      </c>
      <c r="D21" s="4">
        <v>2.0</v>
      </c>
      <c r="E21" s="4">
        <v>3.0</v>
      </c>
      <c r="F21" s="4">
        <v>3.0</v>
      </c>
      <c r="G21" s="4">
        <v>2.0</v>
      </c>
      <c r="H21" s="4">
        <v>3.0</v>
      </c>
      <c r="I21" s="4">
        <v>3.0</v>
      </c>
      <c r="J21" s="4">
        <v>2.0</v>
      </c>
      <c r="K21" s="4">
        <v>2.0</v>
      </c>
      <c r="L21" s="4">
        <v>3.0</v>
      </c>
      <c r="M21" s="4">
        <v>1.0</v>
      </c>
      <c r="N21" s="4">
        <v>2.0</v>
      </c>
      <c r="O21" s="4">
        <v>3.0</v>
      </c>
      <c r="P21" s="4">
        <v>2.0</v>
      </c>
      <c r="Q21" s="4">
        <v>3.0</v>
      </c>
      <c r="R21" s="4">
        <v>3.0</v>
      </c>
      <c r="S21" s="4">
        <v>2.0</v>
      </c>
      <c r="T21" s="4">
        <v>3.0</v>
      </c>
      <c r="U21" s="4">
        <v>2.0</v>
      </c>
      <c r="V21" s="4">
        <v>3.0</v>
      </c>
      <c r="W21" s="4">
        <v>2.0</v>
      </c>
      <c r="X21" s="4">
        <v>2.0</v>
      </c>
      <c r="Y21" s="4">
        <v>2.0</v>
      </c>
      <c r="Z21" s="4">
        <v>2.0</v>
      </c>
      <c r="AA21" s="4">
        <v>3.0</v>
      </c>
      <c r="AB21" s="4">
        <v>3.0</v>
      </c>
      <c r="AC21" s="4">
        <v>2.0</v>
      </c>
      <c r="AD21" s="4">
        <v>3.0</v>
      </c>
      <c r="AE21" s="4">
        <v>2.0</v>
      </c>
      <c r="AF21" s="4">
        <v>3.0</v>
      </c>
      <c r="AG21" s="4">
        <v>2.0</v>
      </c>
      <c r="AH21" s="4">
        <v>3.0</v>
      </c>
      <c r="AI21" s="4">
        <v>2.0</v>
      </c>
      <c r="AJ21" s="4">
        <v>3.0</v>
      </c>
      <c r="AK21" s="4">
        <v>3.0</v>
      </c>
      <c r="AL21" s="4">
        <v>3.0</v>
      </c>
      <c r="AM21" s="4">
        <v>2.0</v>
      </c>
      <c r="AN21" s="4">
        <v>2.0</v>
      </c>
      <c r="AO21" s="4">
        <v>3.0</v>
      </c>
      <c r="AP21" s="4">
        <v>3.0</v>
      </c>
      <c r="AQ21" s="4">
        <v>3.0</v>
      </c>
      <c r="AR21" s="4">
        <v>2.0</v>
      </c>
      <c r="AS21" s="4">
        <v>2.0</v>
      </c>
      <c r="AT21" s="4">
        <v>4.0</v>
      </c>
      <c r="AU21" s="4">
        <v>2.0</v>
      </c>
      <c r="AV21" s="4">
        <v>2.0</v>
      </c>
      <c r="AW21" s="4">
        <v>2.0</v>
      </c>
      <c r="AX21" s="4">
        <v>4.0</v>
      </c>
      <c r="AY21" s="4">
        <v>3.0</v>
      </c>
      <c r="AZ21" s="4">
        <v>4.0</v>
      </c>
      <c r="BA21" s="4">
        <v>3.0</v>
      </c>
      <c r="BB21" s="4">
        <v>3.0</v>
      </c>
      <c r="BC21" s="4">
        <v>4.0</v>
      </c>
      <c r="BD21" s="4">
        <v>4.0</v>
      </c>
      <c r="BE21" s="4">
        <v>3.0</v>
      </c>
      <c r="BF21" s="4">
        <v>3.0</v>
      </c>
      <c r="BG21" s="4">
        <v>3.0</v>
      </c>
      <c r="BH21" s="4">
        <v>2.0</v>
      </c>
      <c r="BI21" s="4">
        <v>2.0</v>
      </c>
      <c r="BJ21" s="4">
        <v>3.0</v>
      </c>
      <c r="BK21" s="4">
        <v>3.0</v>
      </c>
      <c r="BL21" s="4">
        <v>2.0</v>
      </c>
      <c r="BM21" s="4">
        <v>2.0</v>
      </c>
      <c r="BN21" s="4">
        <v>3.0</v>
      </c>
      <c r="BO21" s="4">
        <v>2.0</v>
      </c>
      <c r="BP21" s="4">
        <v>3.0</v>
      </c>
      <c r="BQ21" s="4">
        <v>3.0</v>
      </c>
      <c r="BR21" s="4">
        <v>2.0</v>
      </c>
      <c r="BS21" s="4">
        <v>3.0</v>
      </c>
      <c r="BT21" s="4">
        <v>3.0</v>
      </c>
      <c r="BU21" s="4">
        <v>2.0</v>
      </c>
      <c r="BV21" s="4">
        <v>2.0</v>
      </c>
      <c r="BW21" s="4">
        <v>2.0</v>
      </c>
      <c r="BX21" s="4">
        <v>3.0</v>
      </c>
      <c r="BY21" s="4">
        <v>3.0</v>
      </c>
      <c r="BZ21" s="4">
        <v>2.0</v>
      </c>
      <c r="CA21" s="4">
        <v>2.0</v>
      </c>
      <c r="CB21" s="4">
        <v>2.0</v>
      </c>
      <c r="CC21" s="4">
        <v>2.0</v>
      </c>
      <c r="CD21" s="4">
        <v>3.0</v>
      </c>
      <c r="CE21" s="4">
        <v>2.0</v>
      </c>
      <c r="CF21" s="4">
        <v>3.0</v>
      </c>
      <c r="CG21" s="4">
        <v>3.0</v>
      </c>
      <c r="CH21" s="4">
        <v>4.0</v>
      </c>
      <c r="CI21" s="4">
        <v>3.0</v>
      </c>
      <c r="CJ21" s="4">
        <v>2.0</v>
      </c>
      <c r="CK21" s="4">
        <v>3.0</v>
      </c>
      <c r="CL21" s="4">
        <v>2.0</v>
      </c>
      <c r="CM21" s="4">
        <v>2.0</v>
      </c>
      <c r="CN21" s="4">
        <v>2.0</v>
      </c>
      <c r="CO21" s="4">
        <v>3.0</v>
      </c>
      <c r="CP21" s="4">
        <v>2.0</v>
      </c>
      <c r="CQ21" s="4">
        <v>2.0</v>
      </c>
      <c r="CR21" s="4">
        <v>3.0</v>
      </c>
      <c r="CS21" s="4">
        <v>4.0</v>
      </c>
      <c r="CT21" s="4">
        <v>3.0</v>
      </c>
      <c r="CU21" s="4">
        <v>2.0</v>
      </c>
      <c r="CV21" s="4">
        <v>2.0</v>
      </c>
      <c r="CW21" s="4">
        <v>3.0</v>
      </c>
      <c r="CX21" s="4">
        <v>2.0</v>
      </c>
      <c r="CY21" s="4">
        <v>2.0</v>
      </c>
      <c r="CZ21" s="4">
        <v>2.0</v>
      </c>
      <c r="DA21" s="4">
        <v>3.0</v>
      </c>
      <c r="DB21" s="4">
        <v>2.0</v>
      </c>
      <c r="DC21" s="4">
        <v>2.0</v>
      </c>
      <c r="DD21" s="4">
        <v>4.0</v>
      </c>
      <c r="DE21" s="4">
        <v>4.0</v>
      </c>
      <c r="DF21" s="4">
        <v>2.0</v>
      </c>
      <c r="DG21" s="4">
        <v>3.0</v>
      </c>
      <c r="DH21" s="4">
        <v>2.0</v>
      </c>
      <c r="DI21" s="4">
        <v>3.0</v>
      </c>
      <c r="DJ21" s="4">
        <v>2.0</v>
      </c>
      <c r="DK21" s="4">
        <v>3.0</v>
      </c>
      <c r="DL21" s="4">
        <v>2.0</v>
      </c>
      <c r="DM21" s="4">
        <v>3.0</v>
      </c>
      <c r="DN21" s="4">
        <v>2.0</v>
      </c>
      <c r="DO21" s="4">
        <v>3.0</v>
      </c>
      <c r="DP21" s="4">
        <v>2.0</v>
      </c>
      <c r="DQ21" s="4">
        <v>2.0</v>
      </c>
      <c r="DR21" s="4">
        <v>2.0</v>
      </c>
      <c r="DS21" s="4">
        <v>1.0</v>
      </c>
      <c r="DT21" s="4">
        <v>3.0</v>
      </c>
      <c r="DU21" s="4">
        <v>3.0</v>
      </c>
      <c r="DV21" s="4">
        <v>2.0</v>
      </c>
      <c r="DW21" s="4">
        <v>2.0</v>
      </c>
    </row>
    <row r="22" hidden="1">
      <c r="A22" s="3" t="s">
        <v>10</v>
      </c>
      <c r="B22" s="4" t="s">
        <v>28</v>
      </c>
      <c r="C22" s="4">
        <v>1.0</v>
      </c>
      <c r="D22" s="4">
        <v>4.0</v>
      </c>
      <c r="E22" s="4">
        <v>5.0</v>
      </c>
      <c r="F22" s="4">
        <v>5.0</v>
      </c>
      <c r="G22" s="4">
        <v>4.0</v>
      </c>
      <c r="H22" s="4">
        <v>4.0</v>
      </c>
      <c r="I22" s="4">
        <v>5.0</v>
      </c>
      <c r="J22" s="4">
        <v>2.0</v>
      </c>
      <c r="K22" s="4">
        <v>5.0</v>
      </c>
      <c r="L22" s="4">
        <v>5.0</v>
      </c>
      <c r="M22" s="4">
        <v>5.0</v>
      </c>
      <c r="N22" s="4">
        <v>5.0</v>
      </c>
      <c r="O22" s="4">
        <v>4.0</v>
      </c>
      <c r="P22" s="4">
        <v>5.0</v>
      </c>
      <c r="Q22" s="4">
        <v>4.0</v>
      </c>
      <c r="R22" s="4">
        <v>1.0</v>
      </c>
      <c r="S22" s="4">
        <v>2.0</v>
      </c>
      <c r="T22" s="4">
        <v>4.0</v>
      </c>
      <c r="U22" s="4">
        <v>1.0</v>
      </c>
      <c r="V22" s="4">
        <v>3.0</v>
      </c>
      <c r="W22" s="4">
        <v>4.0</v>
      </c>
      <c r="X22" s="4">
        <v>3.0</v>
      </c>
      <c r="Y22" s="4">
        <v>3.0</v>
      </c>
      <c r="Z22" s="4">
        <v>5.0</v>
      </c>
      <c r="AA22" s="4">
        <v>4.0</v>
      </c>
      <c r="AB22" s="4">
        <v>2.0</v>
      </c>
      <c r="AC22" s="4">
        <v>2.0</v>
      </c>
      <c r="AD22" s="4">
        <v>3.0</v>
      </c>
      <c r="AE22" s="4">
        <v>2.0</v>
      </c>
      <c r="AF22" s="4">
        <v>5.0</v>
      </c>
      <c r="AG22" s="4">
        <v>4.0</v>
      </c>
      <c r="AH22" s="4">
        <v>5.0</v>
      </c>
      <c r="AI22" s="4">
        <v>5.0</v>
      </c>
      <c r="AJ22" s="4">
        <v>4.0</v>
      </c>
      <c r="AK22" s="4">
        <v>2.0</v>
      </c>
      <c r="AL22" s="4">
        <v>2.0</v>
      </c>
      <c r="AM22" s="4">
        <v>4.0</v>
      </c>
      <c r="AN22" s="4">
        <v>4.0</v>
      </c>
      <c r="AO22" s="4">
        <v>4.0</v>
      </c>
      <c r="AP22" s="4">
        <v>3.0</v>
      </c>
      <c r="AQ22" s="4">
        <v>4.0</v>
      </c>
      <c r="AR22" s="4">
        <v>4.0</v>
      </c>
      <c r="AS22" s="4">
        <v>3.0</v>
      </c>
      <c r="AT22" s="4">
        <v>5.0</v>
      </c>
      <c r="AU22" s="4">
        <v>5.0</v>
      </c>
      <c r="AV22" s="4">
        <v>5.0</v>
      </c>
      <c r="AW22" s="4">
        <v>4.0</v>
      </c>
      <c r="AX22" s="4">
        <v>3.0</v>
      </c>
      <c r="AY22" s="4">
        <v>4.0</v>
      </c>
      <c r="AZ22" s="4">
        <v>3.0</v>
      </c>
      <c r="BA22" s="4">
        <v>2.0</v>
      </c>
      <c r="BB22" s="4">
        <v>5.0</v>
      </c>
      <c r="BC22" s="4">
        <v>4.0</v>
      </c>
      <c r="BD22" s="4">
        <v>3.0</v>
      </c>
      <c r="BE22" s="4">
        <v>5.0</v>
      </c>
      <c r="BF22" s="4">
        <v>3.0</v>
      </c>
      <c r="BG22" s="4">
        <v>5.0</v>
      </c>
      <c r="BH22" s="4">
        <v>2.0</v>
      </c>
      <c r="BI22" s="4">
        <v>5.0</v>
      </c>
      <c r="BJ22" s="4">
        <v>5.0</v>
      </c>
      <c r="BK22" s="4">
        <v>5.0</v>
      </c>
      <c r="BL22" s="4">
        <v>4.0</v>
      </c>
      <c r="BM22" s="4">
        <v>2.0</v>
      </c>
      <c r="BN22" s="4">
        <v>5.0</v>
      </c>
      <c r="BO22" s="4">
        <v>4.0</v>
      </c>
      <c r="BP22" s="4">
        <v>3.0</v>
      </c>
      <c r="BQ22" s="4">
        <v>3.0</v>
      </c>
      <c r="BR22" s="4">
        <v>5.0</v>
      </c>
      <c r="BS22" s="4">
        <v>4.0</v>
      </c>
      <c r="BT22" s="4">
        <v>2.0</v>
      </c>
      <c r="BU22" s="4">
        <v>5.0</v>
      </c>
      <c r="BV22" s="4">
        <v>5.0</v>
      </c>
      <c r="BW22" s="4">
        <v>4.0</v>
      </c>
      <c r="BX22" s="4">
        <v>3.0</v>
      </c>
      <c r="BY22" s="4">
        <v>3.0</v>
      </c>
      <c r="BZ22" s="4">
        <v>5.0</v>
      </c>
      <c r="CA22" s="4">
        <v>2.0</v>
      </c>
      <c r="CB22" s="4">
        <v>1.0</v>
      </c>
      <c r="CC22" s="4">
        <v>3.0</v>
      </c>
      <c r="CD22" s="4">
        <v>5.0</v>
      </c>
      <c r="CE22" s="4">
        <v>4.0</v>
      </c>
      <c r="CF22" s="4">
        <v>4.0</v>
      </c>
      <c r="CG22" s="4">
        <v>4.0</v>
      </c>
      <c r="CH22" s="4">
        <v>5.0</v>
      </c>
      <c r="CI22" s="4">
        <v>5.0</v>
      </c>
      <c r="CJ22" s="4">
        <v>3.0</v>
      </c>
      <c r="CK22" s="4">
        <v>4.0</v>
      </c>
      <c r="CL22" s="4">
        <v>3.0</v>
      </c>
      <c r="CM22" s="4">
        <v>5.0</v>
      </c>
      <c r="CN22" s="4">
        <v>5.0</v>
      </c>
      <c r="CO22" s="4">
        <v>3.0</v>
      </c>
      <c r="CP22" s="4">
        <v>2.0</v>
      </c>
      <c r="CQ22" s="4">
        <v>1.0</v>
      </c>
      <c r="CR22" s="4">
        <v>5.0</v>
      </c>
      <c r="CS22" s="4">
        <v>5.0</v>
      </c>
      <c r="CT22" s="4">
        <v>4.0</v>
      </c>
      <c r="CU22" s="4">
        <v>4.0</v>
      </c>
      <c r="CV22" s="4">
        <v>3.0</v>
      </c>
      <c r="CW22" s="4">
        <v>5.0</v>
      </c>
      <c r="CX22" s="4">
        <v>3.0</v>
      </c>
      <c r="CY22" s="4">
        <v>5.0</v>
      </c>
      <c r="CZ22" s="4">
        <v>5.0</v>
      </c>
      <c r="DA22" s="4">
        <v>5.0</v>
      </c>
      <c r="DB22" s="4">
        <v>5.0</v>
      </c>
      <c r="DC22" s="4">
        <v>4.0</v>
      </c>
      <c r="DD22" s="4">
        <v>4.0</v>
      </c>
      <c r="DE22" s="4">
        <v>5.0</v>
      </c>
      <c r="DF22" s="4">
        <v>4.0</v>
      </c>
      <c r="DG22" s="4">
        <v>2.0</v>
      </c>
      <c r="DH22" s="4">
        <v>2.0</v>
      </c>
      <c r="DI22" s="4">
        <v>3.0</v>
      </c>
      <c r="DJ22" s="4">
        <v>3.0</v>
      </c>
      <c r="DK22" s="4">
        <v>5.0</v>
      </c>
      <c r="DL22" s="4">
        <v>3.0</v>
      </c>
      <c r="DM22" s="4">
        <v>4.0</v>
      </c>
      <c r="DN22" s="4">
        <v>2.0</v>
      </c>
      <c r="DO22" s="4">
        <v>4.0</v>
      </c>
      <c r="DP22" s="4">
        <v>4.0</v>
      </c>
      <c r="DQ22" s="4">
        <v>4.0</v>
      </c>
      <c r="DR22" s="4">
        <v>5.0</v>
      </c>
      <c r="DS22" s="4">
        <v>4.0</v>
      </c>
      <c r="DT22" s="4">
        <v>3.0</v>
      </c>
      <c r="DU22" s="4">
        <v>5.0</v>
      </c>
      <c r="DV22" s="4">
        <v>2.0</v>
      </c>
      <c r="DW22" s="4">
        <v>3.0</v>
      </c>
    </row>
    <row r="23" hidden="1">
      <c r="A23" s="3" t="s">
        <v>30</v>
      </c>
      <c r="B23" s="4" t="s">
        <v>29</v>
      </c>
      <c r="C23" s="4">
        <v>1.0</v>
      </c>
      <c r="D23" s="4">
        <v>1.0</v>
      </c>
      <c r="E23" s="4">
        <v>2.0</v>
      </c>
      <c r="F23" s="4">
        <v>3.0</v>
      </c>
      <c r="G23" s="4">
        <v>1.0</v>
      </c>
      <c r="H23" s="4">
        <v>2.0</v>
      </c>
      <c r="I23" s="4">
        <v>1.0</v>
      </c>
      <c r="J23" s="4">
        <v>2.0</v>
      </c>
      <c r="K23" s="4" t="s">
        <v>74</v>
      </c>
      <c r="L23" s="4">
        <v>1.0</v>
      </c>
      <c r="M23" s="4">
        <v>1.0</v>
      </c>
      <c r="N23" s="4">
        <v>1.0</v>
      </c>
      <c r="O23" s="4">
        <v>3.0</v>
      </c>
      <c r="P23" s="4">
        <v>2.0</v>
      </c>
      <c r="Q23" s="4">
        <v>2.0</v>
      </c>
      <c r="R23" s="4">
        <v>1.0</v>
      </c>
      <c r="S23" s="4">
        <v>2.0</v>
      </c>
      <c r="T23" s="4">
        <v>1.0</v>
      </c>
      <c r="U23" s="4">
        <v>3.0</v>
      </c>
      <c r="V23" s="4">
        <v>2.0</v>
      </c>
      <c r="W23" s="4">
        <v>1.0</v>
      </c>
      <c r="X23" s="4">
        <v>1.0</v>
      </c>
      <c r="Y23" s="4">
        <v>1.0</v>
      </c>
      <c r="Z23" s="4">
        <v>3.0</v>
      </c>
      <c r="AA23" s="4" t="s">
        <v>74</v>
      </c>
      <c r="AB23" s="4">
        <v>1.0</v>
      </c>
      <c r="AC23" s="4">
        <v>1.0</v>
      </c>
      <c r="AD23" s="4">
        <v>1.0</v>
      </c>
      <c r="AE23" s="4">
        <v>2.0</v>
      </c>
      <c r="AF23" s="4">
        <v>2.0</v>
      </c>
      <c r="AG23" s="4">
        <v>2.0</v>
      </c>
      <c r="AH23" s="4">
        <v>2.0</v>
      </c>
      <c r="AI23" s="4" t="s">
        <v>74</v>
      </c>
      <c r="AJ23" s="4">
        <v>3.0</v>
      </c>
      <c r="AK23" s="4">
        <v>1.0</v>
      </c>
      <c r="AL23" s="4">
        <v>1.0</v>
      </c>
      <c r="AM23" s="4">
        <v>1.0</v>
      </c>
      <c r="AN23" s="4">
        <v>3.0</v>
      </c>
      <c r="AO23" s="4">
        <v>2.0</v>
      </c>
      <c r="AP23" s="4">
        <v>1.0</v>
      </c>
      <c r="AQ23" s="4">
        <v>1.0</v>
      </c>
      <c r="AR23" s="4">
        <v>1.0</v>
      </c>
      <c r="AS23" s="4" t="s">
        <v>74</v>
      </c>
      <c r="AT23" s="4" t="s">
        <v>74</v>
      </c>
      <c r="AU23" s="4">
        <v>1.0</v>
      </c>
      <c r="AV23" s="4" t="s">
        <v>74</v>
      </c>
      <c r="AW23" s="4">
        <v>2.0</v>
      </c>
      <c r="AX23" s="4">
        <v>1.0</v>
      </c>
      <c r="AY23" s="4">
        <v>1.0</v>
      </c>
      <c r="AZ23" s="4">
        <v>2.0</v>
      </c>
      <c r="BA23" s="4">
        <v>1.0</v>
      </c>
      <c r="BB23" s="4">
        <v>1.0</v>
      </c>
      <c r="BC23" s="4">
        <v>1.0</v>
      </c>
      <c r="BD23" s="4" t="s">
        <v>74</v>
      </c>
      <c r="BE23" s="4">
        <v>1.0</v>
      </c>
      <c r="BF23" s="4">
        <v>1.0</v>
      </c>
      <c r="BG23" s="4">
        <v>1.0</v>
      </c>
      <c r="BH23" s="4">
        <v>1.0</v>
      </c>
      <c r="BI23" s="4">
        <v>2.0</v>
      </c>
      <c r="BJ23" s="4" t="s">
        <v>74</v>
      </c>
      <c r="BK23" s="4">
        <v>1.0</v>
      </c>
      <c r="BL23" s="4">
        <v>2.0</v>
      </c>
      <c r="BM23" s="4">
        <v>1.0</v>
      </c>
      <c r="BN23" s="4">
        <v>1.0</v>
      </c>
      <c r="BO23" s="4">
        <v>1.0</v>
      </c>
      <c r="BP23" s="4">
        <v>2.0</v>
      </c>
      <c r="BQ23" s="4" t="s">
        <v>74</v>
      </c>
      <c r="BR23" s="4">
        <v>2.0</v>
      </c>
      <c r="BS23" s="4">
        <v>1.0</v>
      </c>
      <c r="BT23" s="4">
        <v>2.0</v>
      </c>
      <c r="BU23" s="4">
        <v>2.0</v>
      </c>
      <c r="BV23" s="4">
        <v>1.0</v>
      </c>
      <c r="BW23" s="4">
        <v>2.0</v>
      </c>
      <c r="BX23" s="4">
        <v>1.0</v>
      </c>
      <c r="BY23" s="4">
        <v>2.0</v>
      </c>
      <c r="BZ23" s="4">
        <v>1.0</v>
      </c>
      <c r="CA23" s="4">
        <v>2.0</v>
      </c>
      <c r="CB23" s="4">
        <v>2.0</v>
      </c>
      <c r="CC23" s="4">
        <v>1.0</v>
      </c>
      <c r="CD23" s="4">
        <v>1.0</v>
      </c>
      <c r="CE23" s="4">
        <v>2.0</v>
      </c>
      <c r="CF23" s="4">
        <v>1.0</v>
      </c>
      <c r="CG23" s="4">
        <v>1.0</v>
      </c>
      <c r="CH23" s="4" t="s">
        <v>74</v>
      </c>
      <c r="CI23" s="4">
        <v>1.0</v>
      </c>
      <c r="CJ23" s="4">
        <v>3.0</v>
      </c>
      <c r="CK23" s="4">
        <v>2.0</v>
      </c>
      <c r="CL23" s="4">
        <v>1.0</v>
      </c>
      <c r="CM23" s="4">
        <v>1.0</v>
      </c>
      <c r="CN23" s="4">
        <v>1.0</v>
      </c>
      <c r="CO23" s="4">
        <v>1.0</v>
      </c>
      <c r="CP23" s="4">
        <v>2.0</v>
      </c>
      <c r="CQ23" s="4">
        <v>3.0</v>
      </c>
      <c r="CR23" s="4">
        <v>3.0</v>
      </c>
      <c r="CS23" s="4">
        <v>1.0</v>
      </c>
      <c r="CT23" s="4">
        <v>1.0</v>
      </c>
      <c r="CU23" s="4">
        <v>2.0</v>
      </c>
      <c r="CV23" s="4">
        <v>1.0</v>
      </c>
      <c r="CW23" s="4">
        <v>2.0</v>
      </c>
      <c r="CX23" s="4" t="s">
        <v>74</v>
      </c>
      <c r="CY23" s="4">
        <v>2.0</v>
      </c>
      <c r="CZ23" s="4">
        <v>3.0</v>
      </c>
      <c r="DA23" s="4">
        <v>1.0</v>
      </c>
      <c r="DB23" s="4">
        <v>2.0</v>
      </c>
      <c r="DC23" s="4" t="s">
        <v>74</v>
      </c>
      <c r="DD23" s="4">
        <v>2.0</v>
      </c>
      <c r="DE23" s="4">
        <v>2.0</v>
      </c>
      <c r="DF23" s="4">
        <v>1.0</v>
      </c>
      <c r="DG23" s="4">
        <v>1.0</v>
      </c>
      <c r="DH23" s="4">
        <v>3.0</v>
      </c>
      <c r="DI23" s="4">
        <v>2.0</v>
      </c>
      <c r="DJ23" s="4">
        <v>2.0</v>
      </c>
      <c r="DK23" s="4">
        <v>1.0</v>
      </c>
      <c r="DL23" s="4">
        <v>2.0</v>
      </c>
      <c r="DM23" s="4">
        <v>2.0</v>
      </c>
      <c r="DN23" s="4">
        <v>1.0</v>
      </c>
      <c r="DO23" s="4">
        <v>2.0</v>
      </c>
      <c r="DP23" s="4" t="s">
        <v>74</v>
      </c>
      <c r="DQ23" s="4">
        <v>2.0</v>
      </c>
      <c r="DR23" s="4">
        <v>2.0</v>
      </c>
      <c r="DS23" s="4">
        <v>2.0</v>
      </c>
      <c r="DT23" s="4">
        <v>2.0</v>
      </c>
      <c r="DU23" s="4">
        <v>2.0</v>
      </c>
      <c r="DV23" s="4">
        <v>1.0</v>
      </c>
      <c r="DW23" s="4">
        <v>2.0</v>
      </c>
    </row>
    <row r="24" hidden="1">
      <c r="A24" s="3" t="s">
        <v>3</v>
      </c>
      <c r="B24" s="4" t="s">
        <v>31</v>
      </c>
      <c r="C24" s="4">
        <v>5.0</v>
      </c>
      <c r="D24" s="4">
        <v>2.0</v>
      </c>
      <c r="E24" s="4">
        <v>2.0</v>
      </c>
      <c r="F24" s="4">
        <v>2.0</v>
      </c>
      <c r="G24" s="4">
        <v>4.0</v>
      </c>
      <c r="H24" s="4">
        <v>1.0</v>
      </c>
      <c r="I24" s="4">
        <v>4.0</v>
      </c>
      <c r="J24" s="4">
        <v>3.0</v>
      </c>
      <c r="K24" s="4">
        <v>5.0</v>
      </c>
      <c r="L24" s="4">
        <v>5.0</v>
      </c>
      <c r="M24" s="4">
        <v>2.0</v>
      </c>
      <c r="N24" s="4">
        <v>3.0</v>
      </c>
      <c r="O24" s="4">
        <v>3.0</v>
      </c>
      <c r="P24" s="4">
        <v>2.0</v>
      </c>
      <c r="Q24" s="4">
        <v>4.0</v>
      </c>
      <c r="R24" s="4">
        <v>5.0</v>
      </c>
      <c r="S24" s="4">
        <v>1.0</v>
      </c>
      <c r="T24" s="4">
        <v>2.0</v>
      </c>
      <c r="U24" s="4">
        <v>5.0</v>
      </c>
      <c r="V24" s="4">
        <v>5.0</v>
      </c>
      <c r="W24" s="4">
        <v>5.0</v>
      </c>
      <c r="X24" s="4">
        <v>4.0</v>
      </c>
      <c r="Y24" s="4">
        <v>4.0</v>
      </c>
      <c r="Z24" s="4">
        <v>4.0</v>
      </c>
      <c r="AA24" s="4">
        <v>3.0</v>
      </c>
      <c r="AB24" s="4">
        <v>4.0</v>
      </c>
      <c r="AC24" s="4">
        <v>4.0</v>
      </c>
      <c r="AD24" s="4">
        <v>5.0</v>
      </c>
      <c r="AE24" s="4">
        <v>4.0</v>
      </c>
      <c r="AF24" s="4">
        <v>5.0</v>
      </c>
      <c r="AG24" s="4">
        <v>2.0</v>
      </c>
      <c r="AH24" s="4">
        <v>4.0</v>
      </c>
      <c r="AI24" s="4">
        <v>5.0</v>
      </c>
      <c r="AJ24" s="4">
        <v>4.0</v>
      </c>
      <c r="AK24" s="4">
        <v>4.0</v>
      </c>
      <c r="AL24" s="4">
        <v>4.0</v>
      </c>
      <c r="AM24" s="4">
        <v>5.0</v>
      </c>
      <c r="AN24" s="4">
        <v>2.0</v>
      </c>
      <c r="AO24" s="4">
        <v>4.0</v>
      </c>
      <c r="AP24" s="4">
        <v>5.0</v>
      </c>
      <c r="AQ24" s="4">
        <v>4.0</v>
      </c>
      <c r="AR24" s="4">
        <v>2.0</v>
      </c>
      <c r="AS24" s="4">
        <v>4.0</v>
      </c>
      <c r="AT24" s="4">
        <v>2.0</v>
      </c>
      <c r="AU24" s="4">
        <v>4.0</v>
      </c>
      <c r="AV24" s="4">
        <v>4.0</v>
      </c>
      <c r="AW24" s="4">
        <v>3.0</v>
      </c>
      <c r="AX24" s="4">
        <v>5.0</v>
      </c>
      <c r="AY24" s="4">
        <v>4.0</v>
      </c>
      <c r="AZ24" s="4">
        <v>2.0</v>
      </c>
      <c r="BA24" s="4">
        <v>3.0</v>
      </c>
      <c r="BB24" s="4">
        <v>2.0</v>
      </c>
      <c r="BC24" s="4">
        <v>3.0</v>
      </c>
      <c r="BD24" s="4">
        <v>2.0</v>
      </c>
      <c r="BE24" s="4">
        <v>4.0</v>
      </c>
      <c r="BF24" s="4">
        <v>1.0</v>
      </c>
      <c r="BG24" s="4">
        <v>4.0</v>
      </c>
      <c r="BH24" s="4">
        <v>2.0</v>
      </c>
      <c r="BI24" s="4">
        <v>4.0</v>
      </c>
      <c r="BJ24" s="4">
        <v>4.0</v>
      </c>
      <c r="BK24" s="4">
        <v>4.0</v>
      </c>
      <c r="BL24" s="4">
        <v>2.0</v>
      </c>
      <c r="BM24" s="4">
        <v>2.0</v>
      </c>
      <c r="BN24" s="4">
        <v>4.0</v>
      </c>
      <c r="BO24" s="4">
        <v>2.0</v>
      </c>
      <c r="BP24" s="4">
        <v>5.0</v>
      </c>
      <c r="BQ24" s="4">
        <v>2.0</v>
      </c>
      <c r="BR24" s="4">
        <v>2.0</v>
      </c>
      <c r="BS24" s="4">
        <v>5.0</v>
      </c>
      <c r="BT24" s="4">
        <v>4.0</v>
      </c>
      <c r="BU24" s="4">
        <v>4.0</v>
      </c>
      <c r="BV24" s="4">
        <v>2.0</v>
      </c>
      <c r="BW24" s="4" t="s">
        <v>74</v>
      </c>
      <c r="BX24" s="4">
        <v>4.0</v>
      </c>
      <c r="BY24" s="4">
        <v>1.0</v>
      </c>
      <c r="BZ24" s="4">
        <v>4.0</v>
      </c>
      <c r="CA24" s="4">
        <v>2.0</v>
      </c>
      <c r="CB24" s="4">
        <v>2.0</v>
      </c>
      <c r="CC24" s="4">
        <v>2.0</v>
      </c>
      <c r="CD24" s="4">
        <v>3.0</v>
      </c>
      <c r="CE24" s="4">
        <v>2.0</v>
      </c>
      <c r="CF24" s="4">
        <v>4.0</v>
      </c>
      <c r="CG24" s="4">
        <v>4.0</v>
      </c>
      <c r="CH24" s="4">
        <v>2.0</v>
      </c>
      <c r="CI24" s="4">
        <v>4.0</v>
      </c>
      <c r="CJ24" s="4">
        <v>5.0</v>
      </c>
      <c r="CK24" s="4">
        <v>2.0</v>
      </c>
      <c r="CL24" s="4">
        <v>4.0</v>
      </c>
      <c r="CM24" s="4">
        <v>2.0</v>
      </c>
      <c r="CN24" s="4">
        <v>4.0</v>
      </c>
      <c r="CO24" s="4">
        <v>2.0</v>
      </c>
      <c r="CP24" s="4">
        <v>5.0</v>
      </c>
      <c r="CQ24" s="4">
        <v>2.0</v>
      </c>
      <c r="CR24" s="4">
        <v>5.0</v>
      </c>
      <c r="CS24" s="4">
        <v>4.0</v>
      </c>
      <c r="CT24" s="4">
        <v>4.0</v>
      </c>
      <c r="CU24" s="4">
        <v>2.0</v>
      </c>
      <c r="CV24" s="4">
        <v>5.0</v>
      </c>
      <c r="CW24" s="4">
        <v>4.0</v>
      </c>
      <c r="CX24" s="4">
        <v>3.0</v>
      </c>
      <c r="CY24" s="4">
        <v>2.0</v>
      </c>
      <c r="CZ24" s="4">
        <v>4.0</v>
      </c>
      <c r="DA24" s="4">
        <v>5.0</v>
      </c>
      <c r="DB24" s="4">
        <v>4.0</v>
      </c>
      <c r="DC24" s="4">
        <v>4.0</v>
      </c>
      <c r="DD24" s="4">
        <v>4.0</v>
      </c>
      <c r="DE24" s="4">
        <v>5.0</v>
      </c>
      <c r="DF24" s="4">
        <v>3.0</v>
      </c>
      <c r="DG24" s="4">
        <v>4.0</v>
      </c>
      <c r="DH24" s="4">
        <v>5.0</v>
      </c>
      <c r="DI24" s="4">
        <v>4.0</v>
      </c>
      <c r="DJ24" s="4">
        <v>2.0</v>
      </c>
      <c r="DK24" s="4">
        <v>5.0</v>
      </c>
      <c r="DL24" s="4">
        <v>4.0</v>
      </c>
      <c r="DM24" s="4">
        <v>5.0</v>
      </c>
      <c r="DN24" s="4">
        <v>5.0</v>
      </c>
      <c r="DO24" s="4">
        <v>3.0</v>
      </c>
      <c r="DP24" s="4">
        <v>2.0</v>
      </c>
      <c r="DQ24" s="4">
        <v>2.0</v>
      </c>
      <c r="DR24" s="4">
        <v>5.0</v>
      </c>
      <c r="DS24" s="4">
        <v>4.0</v>
      </c>
      <c r="DT24" s="4">
        <v>5.0</v>
      </c>
      <c r="DU24" s="4">
        <v>5.0</v>
      </c>
      <c r="DV24" s="4">
        <v>3.0</v>
      </c>
      <c r="DW24" s="4">
        <v>4.0</v>
      </c>
    </row>
    <row r="25" hidden="1">
      <c r="A25" s="3" t="s">
        <v>3</v>
      </c>
      <c r="B25" s="5" t="s">
        <v>32</v>
      </c>
      <c r="C25" s="5" t="s">
        <v>77</v>
      </c>
      <c r="D25" s="5" t="s">
        <v>89</v>
      </c>
      <c r="E25" s="5" t="s">
        <v>101</v>
      </c>
      <c r="F25" s="5" t="s">
        <v>111</v>
      </c>
      <c r="G25" s="5" t="s">
        <v>123</v>
      </c>
      <c r="H25" s="5" t="s">
        <v>134</v>
      </c>
      <c r="I25" s="5" t="s">
        <v>146</v>
      </c>
      <c r="J25" s="5" t="s">
        <v>158</v>
      </c>
      <c r="K25" s="5" t="s">
        <v>167</v>
      </c>
      <c r="L25" s="5" t="s">
        <v>178</v>
      </c>
      <c r="M25" s="5" t="s">
        <v>188</v>
      </c>
      <c r="N25" s="5" t="s">
        <v>199</v>
      </c>
      <c r="O25" s="5" t="s">
        <v>210</v>
      </c>
      <c r="P25" s="5" t="s">
        <v>222</v>
      </c>
      <c r="Q25" s="5" t="s">
        <v>232</v>
      </c>
      <c r="R25" s="5" t="s">
        <v>242</v>
      </c>
      <c r="S25" s="5" t="s">
        <v>252</v>
      </c>
      <c r="T25" s="5" t="s">
        <v>263</v>
      </c>
      <c r="U25" s="5" t="s">
        <v>274</v>
      </c>
      <c r="V25" s="5" t="s">
        <v>285</v>
      </c>
      <c r="W25" s="5" t="s">
        <v>295</v>
      </c>
      <c r="X25" s="5" t="s">
        <v>306</v>
      </c>
      <c r="Y25" s="5" t="s">
        <v>318</v>
      </c>
      <c r="Z25" s="5" t="s">
        <v>328</v>
      </c>
      <c r="AA25" s="5" t="s">
        <v>340</v>
      </c>
      <c r="AB25" s="5" t="s">
        <v>348</v>
      </c>
      <c r="AC25" s="5" t="s">
        <v>360</v>
      </c>
      <c r="AD25" s="5" t="s">
        <v>369</v>
      </c>
      <c r="AE25" s="5" t="s">
        <v>379</v>
      </c>
      <c r="AF25" s="5" t="s">
        <v>390</v>
      </c>
      <c r="AG25" s="5" t="s">
        <v>74</v>
      </c>
      <c r="AH25" s="5" t="s">
        <v>409</v>
      </c>
      <c r="AI25" s="5" t="s">
        <v>419</v>
      </c>
      <c r="AJ25" s="5" t="s">
        <v>429</v>
      </c>
      <c r="AK25" s="5" t="s">
        <v>438</v>
      </c>
      <c r="AL25" s="5" t="s">
        <v>449</v>
      </c>
      <c r="AM25" s="5" t="s">
        <v>458</v>
      </c>
      <c r="AN25" s="5" t="s">
        <v>252</v>
      </c>
      <c r="AO25" s="5" t="s">
        <v>476</v>
      </c>
      <c r="AP25" s="5" t="s">
        <v>485</v>
      </c>
      <c r="AQ25" s="5" t="s">
        <v>495</v>
      </c>
      <c r="AR25" s="5" t="s">
        <v>506</v>
      </c>
      <c r="AS25" s="5" t="s">
        <v>516</v>
      </c>
      <c r="AT25" s="5" t="s">
        <v>526</v>
      </c>
      <c r="AU25" s="5" t="s">
        <v>379</v>
      </c>
      <c r="AV25" s="5" t="s">
        <v>548</v>
      </c>
      <c r="AW25" s="5" t="s">
        <v>558</v>
      </c>
      <c r="AX25" s="5" t="s">
        <v>495</v>
      </c>
      <c r="AY25" s="5" t="s">
        <v>578</v>
      </c>
      <c r="AZ25" s="5" t="s">
        <v>587</v>
      </c>
      <c r="BA25" s="5" t="s">
        <v>596</v>
      </c>
      <c r="BB25" s="5" t="s">
        <v>605</v>
      </c>
      <c r="BC25" s="5" t="s">
        <v>614</v>
      </c>
      <c r="BD25" s="5" t="s">
        <v>622</v>
      </c>
      <c r="BE25" s="5" t="s">
        <v>633</v>
      </c>
      <c r="BF25" s="5" t="s">
        <v>641</v>
      </c>
      <c r="BG25" s="5" t="s">
        <v>651</v>
      </c>
      <c r="BH25" s="5" t="s">
        <v>660</v>
      </c>
      <c r="BI25" s="5" t="s">
        <v>290</v>
      </c>
      <c r="BJ25" s="5" t="s">
        <v>680</v>
      </c>
      <c r="BK25" s="5" t="s">
        <v>690</v>
      </c>
      <c r="BL25" s="5" t="s">
        <v>701</v>
      </c>
      <c r="BM25" s="5" t="s">
        <v>710</v>
      </c>
      <c r="BN25" s="5" t="s">
        <v>719</v>
      </c>
      <c r="BO25" s="5" t="s">
        <v>730</v>
      </c>
      <c r="BP25" s="5" t="s">
        <v>369</v>
      </c>
      <c r="BQ25" s="5" t="s">
        <v>111</v>
      </c>
      <c r="BR25" s="5" t="s">
        <v>754</v>
      </c>
      <c r="BS25" s="5" t="s">
        <v>369</v>
      </c>
      <c r="BT25" s="5" t="s">
        <v>775</v>
      </c>
      <c r="BU25" s="5" t="s">
        <v>784</v>
      </c>
      <c r="BV25" s="5" t="s">
        <v>795</v>
      </c>
      <c r="BW25" s="5" t="s">
        <v>804</v>
      </c>
      <c r="BX25" s="5" t="s">
        <v>813</v>
      </c>
      <c r="BY25" s="5" t="s">
        <v>819</v>
      </c>
      <c r="BZ25" s="5" t="s">
        <v>825</v>
      </c>
      <c r="CA25" s="5" t="s">
        <v>836</v>
      </c>
      <c r="CB25" s="5" t="s">
        <v>836</v>
      </c>
      <c r="CC25" s="5" t="s">
        <v>89</v>
      </c>
      <c r="CD25" s="5" t="s">
        <v>864</v>
      </c>
      <c r="CE25" s="5" t="s">
        <v>804</v>
      </c>
      <c r="CF25" s="5" t="s">
        <v>123</v>
      </c>
      <c r="CG25" s="5" t="s">
        <v>890</v>
      </c>
      <c r="CH25" s="5" t="s">
        <v>900</v>
      </c>
      <c r="CI25" s="5" t="s">
        <v>912</v>
      </c>
      <c r="CJ25" s="5" t="s">
        <v>419</v>
      </c>
      <c r="CK25" s="5" t="s">
        <v>931</v>
      </c>
      <c r="CL25" s="5" t="s">
        <v>274</v>
      </c>
      <c r="CM25" s="5" t="s">
        <v>951</v>
      </c>
      <c r="CN25" s="5" t="s">
        <v>961</v>
      </c>
      <c r="CO25" s="5" t="s">
        <v>759</v>
      </c>
      <c r="CP25" s="5" t="s">
        <v>301</v>
      </c>
      <c r="CQ25" s="5" t="s">
        <v>754</v>
      </c>
      <c r="CR25" s="5" t="s">
        <v>998</v>
      </c>
      <c r="CS25" s="5" t="s">
        <v>1008</v>
      </c>
      <c r="CT25" s="5" t="s">
        <v>1019</v>
      </c>
      <c r="CU25" s="5" t="s">
        <v>1028</v>
      </c>
      <c r="CV25" s="5" t="s">
        <v>74</v>
      </c>
      <c r="CW25" s="5" t="s">
        <v>222</v>
      </c>
      <c r="CX25" s="5" t="s">
        <v>222</v>
      </c>
      <c r="CY25" s="5" t="s">
        <v>1062</v>
      </c>
      <c r="CZ25" s="5" t="s">
        <v>651</v>
      </c>
      <c r="DA25" s="5" t="s">
        <v>1082</v>
      </c>
      <c r="DB25" s="5" t="s">
        <v>1089</v>
      </c>
      <c r="DC25" s="5" t="s">
        <v>222</v>
      </c>
      <c r="DD25" s="5" t="s">
        <v>1110</v>
      </c>
      <c r="DE25" s="5" t="s">
        <v>1120</v>
      </c>
      <c r="DF25" s="5" t="s">
        <v>1130</v>
      </c>
      <c r="DG25" s="5" t="s">
        <v>666</v>
      </c>
      <c r="DH25" s="5" t="s">
        <v>1150</v>
      </c>
      <c r="DI25" s="5" t="s">
        <v>1130</v>
      </c>
      <c r="DJ25" s="5" t="s">
        <v>74</v>
      </c>
      <c r="DK25" s="5" t="s">
        <v>1082</v>
      </c>
      <c r="DL25" s="5" t="s">
        <v>301</v>
      </c>
      <c r="DM25" s="5" t="s">
        <v>1188</v>
      </c>
      <c r="DN25" s="5" t="s">
        <v>1200</v>
      </c>
      <c r="DO25" s="5" t="s">
        <v>1210</v>
      </c>
      <c r="DP25" s="5" t="s">
        <v>1220</v>
      </c>
      <c r="DQ25" s="5" t="s">
        <v>1231</v>
      </c>
      <c r="DR25" s="5" t="s">
        <v>1241</v>
      </c>
      <c r="DS25" s="5" t="s">
        <v>318</v>
      </c>
      <c r="DT25" s="5" t="s">
        <v>1257</v>
      </c>
      <c r="DU25" s="5" t="s">
        <v>1267</v>
      </c>
      <c r="DV25" s="5" t="s">
        <v>1277</v>
      </c>
      <c r="DW25" s="5" t="s">
        <v>152</v>
      </c>
    </row>
    <row r="26" hidden="1">
      <c r="A26" s="3" t="s">
        <v>14</v>
      </c>
      <c r="B26" s="5" t="s">
        <v>33</v>
      </c>
      <c r="C26" s="5" t="s">
        <v>78</v>
      </c>
      <c r="D26" s="5" t="s">
        <v>90</v>
      </c>
      <c r="E26" s="5" t="s">
        <v>90</v>
      </c>
      <c r="F26" s="5" t="s">
        <v>112</v>
      </c>
      <c r="G26" s="5" t="s">
        <v>90</v>
      </c>
      <c r="H26" s="5" t="s">
        <v>135</v>
      </c>
      <c r="I26" s="5" t="s">
        <v>147</v>
      </c>
      <c r="J26" s="5" t="s">
        <v>159</v>
      </c>
      <c r="K26" s="5" t="s">
        <v>168</v>
      </c>
      <c r="L26" s="5" t="s">
        <v>90</v>
      </c>
      <c r="M26" s="5" t="s">
        <v>189</v>
      </c>
      <c r="N26" s="5" t="s">
        <v>90</v>
      </c>
      <c r="O26" s="5" t="s">
        <v>211</v>
      </c>
      <c r="P26" s="5" t="s">
        <v>90</v>
      </c>
      <c r="Q26" s="5" t="s">
        <v>211</v>
      </c>
      <c r="R26" s="5" t="s">
        <v>243</v>
      </c>
      <c r="S26" s="5" t="s">
        <v>253</v>
      </c>
      <c r="T26" s="5" t="s">
        <v>264</v>
      </c>
      <c r="U26" s="5" t="s">
        <v>275</v>
      </c>
      <c r="V26" s="5" t="s">
        <v>90</v>
      </c>
      <c r="W26" s="5" t="s">
        <v>296</v>
      </c>
      <c r="X26" s="5" t="s">
        <v>307</v>
      </c>
      <c r="Y26" s="5" t="s">
        <v>90</v>
      </c>
      <c r="Z26" s="5" t="s">
        <v>329</v>
      </c>
      <c r="AA26" s="5" t="s">
        <v>211</v>
      </c>
      <c r="AB26" s="5" t="s">
        <v>349</v>
      </c>
      <c r="AC26" s="5" t="s">
        <v>243</v>
      </c>
      <c r="AD26" s="5" t="s">
        <v>296</v>
      </c>
      <c r="AE26" s="5" t="s">
        <v>380</v>
      </c>
      <c r="AF26" s="5" t="s">
        <v>391</v>
      </c>
      <c r="AG26" s="5" t="s">
        <v>296</v>
      </c>
      <c r="AH26" s="5" t="s">
        <v>90</v>
      </c>
      <c r="AI26" s="5" t="s">
        <v>420</v>
      </c>
      <c r="AJ26" s="5" t="s">
        <v>90</v>
      </c>
      <c r="AK26" s="5" t="s">
        <v>439</v>
      </c>
      <c r="AL26" s="5" t="s">
        <v>264</v>
      </c>
      <c r="AM26" s="5" t="s">
        <v>459</v>
      </c>
      <c r="AN26" s="5" t="s">
        <v>90</v>
      </c>
      <c r="AO26" s="5" t="s">
        <v>90</v>
      </c>
      <c r="AP26" s="5" t="s">
        <v>296</v>
      </c>
      <c r="AQ26" s="5" t="s">
        <v>90</v>
      </c>
      <c r="AR26" s="5" t="s">
        <v>90</v>
      </c>
      <c r="AS26" s="5" t="s">
        <v>90</v>
      </c>
      <c r="AT26" s="5" t="s">
        <v>211</v>
      </c>
      <c r="AU26" s="5" t="s">
        <v>537</v>
      </c>
      <c r="AV26" s="5" t="s">
        <v>549</v>
      </c>
      <c r="AW26" s="5" t="s">
        <v>90</v>
      </c>
      <c r="AX26" s="5" t="s">
        <v>90</v>
      </c>
      <c r="AY26" s="5" t="s">
        <v>329</v>
      </c>
      <c r="AZ26" s="5" t="s">
        <v>90</v>
      </c>
      <c r="BA26" s="5" t="s">
        <v>597</v>
      </c>
      <c r="BB26" s="5" t="s">
        <v>606</v>
      </c>
      <c r="BC26" s="5" t="s">
        <v>296</v>
      </c>
      <c r="BD26" s="5" t="s">
        <v>623</v>
      </c>
      <c r="BE26" s="5" t="s">
        <v>90</v>
      </c>
      <c r="BF26" s="5" t="s">
        <v>90</v>
      </c>
      <c r="BG26" s="5" t="s">
        <v>147</v>
      </c>
      <c r="BH26" s="5" t="s">
        <v>661</v>
      </c>
      <c r="BI26" s="5" t="s">
        <v>296</v>
      </c>
      <c r="BJ26" s="5" t="s">
        <v>90</v>
      </c>
      <c r="BK26" s="5" t="s">
        <v>296</v>
      </c>
      <c r="BL26" s="5" t="s">
        <v>296</v>
      </c>
      <c r="BM26" s="5" t="s">
        <v>90</v>
      </c>
      <c r="BN26" s="5" t="s">
        <v>90</v>
      </c>
      <c r="BO26" s="5" t="s">
        <v>731</v>
      </c>
      <c r="BP26" s="5" t="s">
        <v>90</v>
      </c>
      <c r="BQ26" s="5" t="s">
        <v>597</v>
      </c>
      <c r="BR26" s="5" t="s">
        <v>90</v>
      </c>
      <c r="BS26" s="5" t="s">
        <v>90</v>
      </c>
      <c r="BT26" s="5" t="s">
        <v>90</v>
      </c>
      <c r="BU26" s="5" t="s">
        <v>90</v>
      </c>
      <c r="BV26" s="5" t="s">
        <v>90</v>
      </c>
      <c r="BW26" s="5" t="s">
        <v>805</v>
      </c>
      <c r="BX26" s="5" t="s">
        <v>296</v>
      </c>
      <c r="BY26" s="5" t="s">
        <v>621</v>
      </c>
      <c r="BZ26" s="5" t="s">
        <v>90</v>
      </c>
      <c r="CA26" s="5" t="s">
        <v>597</v>
      </c>
      <c r="CB26" s="5" t="s">
        <v>597</v>
      </c>
      <c r="CC26" s="5" t="s">
        <v>855</v>
      </c>
      <c r="CD26" s="5" t="s">
        <v>211</v>
      </c>
      <c r="CE26" s="5" t="s">
        <v>90</v>
      </c>
      <c r="CF26" s="5" t="s">
        <v>90</v>
      </c>
      <c r="CG26" s="5" t="s">
        <v>90</v>
      </c>
      <c r="CH26" s="5" t="s">
        <v>901</v>
      </c>
      <c r="CI26" s="5" t="s">
        <v>913</v>
      </c>
      <c r="CJ26" s="5" t="s">
        <v>329</v>
      </c>
      <c r="CK26" s="5" t="s">
        <v>932</v>
      </c>
      <c r="CL26" s="5" t="s">
        <v>943</v>
      </c>
      <c r="CM26" s="5" t="s">
        <v>296</v>
      </c>
      <c r="CN26" s="5" t="s">
        <v>962</v>
      </c>
      <c r="CO26" s="5" t="s">
        <v>971</v>
      </c>
      <c r="CP26" s="5" t="s">
        <v>597</v>
      </c>
      <c r="CQ26" s="5" t="s">
        <v>988</v>
      </c>
      <c r="CR26" s="5" t="s">
        <v>90</v>
      </c>
      <c r="CS26" s="5" t="s">
        <v>1009</v>
      </c>
      <c r="CT26" s="5" t="s">
        <v>597</v>
      </c>
      <c r="CU26" s="5" t="s">
        <v>90</v>
      </c>
      <c r="CV26" s="5" t="s">
        <v>90</v>
      </c>
      <c r="CW26" s="5" t="s">
        <v>90</v>
      </c>
      <c r="CX26" s="5" t="s">
        <v>90</v>
      </c>
      <c r="CY26" s="5" t="s">
        <v>90</v>
      </c>
      <c r="CZ26" s="5" t="s">
        <v>1073</v>
      </c>
      <c r="DA26" s="5" t="s">
        <v>90</v>
      </c>
      <c r="DB26" s="5" t="s">
        <v>1090</v>
      </c>
      <c r="DC26" s="5" t="s">
        <v>90</v>
      </c>
      <c r="DD26" s="5" t="s">
        <v>90</v>
      </c>
      <c r="DE26" s="5" t="s">
        <v>1121</v>
      </c>
      <c r="DF26" s="5" t="s">
        <v>1131</v>
      </c>
      <c r="DG26" s="5" t="s">
        <v>90</v>
      </c>
      <c r="DH26" s="5" t="s">
        <v>90</v>
      </c>
      <c r="DI26" s="5" t="s">
        <v>90</v>
      </c>
      <c r="DJ26" s="5" t="s">
        <v>621</v>
      </c>
      <c r="DK26" s="5" t="s">
        <v>90</v>
      </c>
      <c r="DL26" s="5" t="s">
        <v>90</v>
      </c>
      <c r="DM26" s="5" t="s">
        <v>1189</v>
      </c>
      <c r="DN26" s="5" t="s">
        <v>1201</v>
      </c>
      <c r="DO26" s="5" t="s">
        <v>211</v>
      </c>
      <c r="DP26" s="5" t="s">
        <v>1221</v>
      </c>
      <c r="DQ26" s="5" t="s">
        <v>597</v>
      </c>
      <c r="DR26" s="5" t="s">
        <v>307</v>
      </c>
      <c r="DS26" s="5" t="s">
        <v>90</v>
      </c>
      <c r="DT26" s="5" t="s">
        <v>1258</v>
      </c>
      <c r="DU26" s="5" t="s">
        <v>1189</v>
      </c>
      <c r="DV26" s="5" t="s">
        <v>90</v>
      </c>
      <c r="DW26" s="5" t="s">
        <v>1286</v>
      </c>
    </row>
    <row r="27" hidden="1">
      <c r="A27" s="4" t="s">
        <v>10</v>
      </c>
      <c r="B27" s="4" t="s">
        <v>34</v>
      </c>
      <c r="C27" s="4">
        <v>3.0</v>
      </c>
      <c r="D27" s="4">
        <v>1.0</v>
      </c>
      <c r="E27" s="4">
        <v>1.0</v>
      </c>
      <c r="F27" s="4">
        <v>3.0</v>
      </c>
      <c r="G27" s="4">
        <v>1.0</v>
      </c>
      <c r="H27" s="4">
        <v>6.0</v>
      </c>
      <c r="I27" s="4">
        <v>4.0</v>
      </c>
      <c r="J27" s="4">
        <v>5.0</v>
      </c>
      <c r="K27" s="4">
        <v>1.0</v>
      </c>
      <c r="L27" s="4">
        <v>1.0</v>
      </c>
      <c r="M27" s="4">
        <v>4.0</v>
      </c>
      <c r="N27" s="4">
        <v>1.0</v>
      </c>
      <c r="O27" s="4">
        <v>4.0</v>
      </c>
      <c r="P27" s="4">
        <v>1.0</v>
      </c>
      <c r="Q27" s="4">
        <v>4.0</v>
      </c>
      <c r="R27" s="4">
        <v>1.0</v>
      </c>
      <c r="S27" s="4">
        <v>7.0</v>
      </c>
      <c r="T27" s="4">
        <v>5.0</v>
      </c>
      <c r="U27" s="4">
        <v>5.0</v>
      </c>
      <c r="V27" s="4">
        <v>1.0</v>
      </c>
      <c r="W27" s="4">
        <v>2.0</v>
      </c>
      <c r="X27" s="4">
        <v>8.0</v>
      </c>
      <c r="Y27" s="4">
        <v>1.0</v>
      </c>
      <c r="Z27" s="4">
        <v>4.0</v>
      </c>
      <c r="AA27" s="4">
        <v>4.0</v>
      </c>
      <c r="AB27" s="4">
        <v>0.0</v>
      </c>
      <c r="AC27" s="4">
        <v>1.0</v>
      </c>
      <c r="AD27" s="4">
        <v>2.0</v>
      </c>
      <c r="AE27" s="4">
        <v>1.0</v>
      </c>
      <c r="AF27" s="4">
        <v>8.0</v>
      </c>
      <c r="AG27" s="4">
        <v>2.0</v>
      </c>
      <c r="AH27" s="4">
        <v>1.0</v>
      </c>
      <c r="AI27" s="4">
        <v>2.0</v>
      </c>
      <c r="AJ27" s="4">
        <v>1.0</v>
      </c>
      <c r="AK27" s="4">
        <v>1.0</v>
      </c>
      <c r="AL27" s="4">
        <v>5.0</v>
      </c>
      <c r="AM27" s="4">
        <v>1.0</v>
      </c>
      <c r="AN27" s="4">
        <v>1.0</v>
      </c>
      <c r="AO27" s="4">
        <v>1.0</v>
      </c>
      <c r="AP27" s="4">
        <v>2.0</v>
      </c>
      <c r="AQ27" s="4">
        <v>1.0</v>
      </c>
      <c r="AR27" s="4">
        <v>1.0</v>
      </c>
      <c r="AS27" s="4">
        <v>1.0</v>
      </c>
      <c r="AT27" s="4">
        <v>4.0</v>
      </c>
      <c r="AU27" s="4">
        <v>4.0</v>
      </c>
      <c r="AV27" s="4">
        <v>1.0</v>
      </c>
      <c r="AW27" s="4">
        <v>1.0</v>
      </c>
      <c r="AX27" s="4">
        <v>1.0</v>
      </c>
      <c r="AY27" s="4">
        <v>4.0</v>
      </c>
      <c r="AZ27" s="4">
        <v>1.0</v>
      </c>
      <c r="BA27" s="4">
        <v>5.0</v>
      </c>
      <c r="BB27" s="4">
        <v>0.0</v>
      </c>
      <c r="BC27" s="4">
        <v>2.0</v>
      </c>
      <c r="BD27" s="4">
        <v>5.0</v>
      </c>
      <c r="BE27" s="4">
        <v>1.0</v>
      </c>
      <c r="BF27" s="4">
        <v>1.0</v>
      </c>
      <c r="BG27" s="4">
        <v>4.0</v>
      </c>
      <c r="BH27" s="4">
        <v>5.0</v>
      </c>
      <c r="BI27" s="4">
        <v>2.0</v>
      </c>
      <c r="BJ27" s="4">
        <v>1.0</v>
      </c>
      <c r="BK27" s="4">
        <v>2.0</v>
      </c>
      <c r="BL27" s="4">
        <v>2.0</v>
      </c>
      <c r="BM27" s="4">
        <v>1.0</v>
      </c>
      <c r="BN27" s="4">
        <v>1.0</v>
      </c>
      <c r="BO27" s="4">
        <v>4.0</v>
      </c>
      <c r="BP27" s="4">
        <v>1.0</v>
      </c>
      <c r="BQ27" s="4">
        <v>5.0</v>
      </c>
      <c r="BR27" s="4">
        <v>1.0</v>
      </c>
      <c r="BS27" s="4">
        <v>1.0</v>
      </c>
      <c r="BT27" s="4">
        <v>1.0</v>
      </c>
      <c r="BU27" s="4">
        <v>1.0</v>
      </c>
      <c r="BV27" s="4">
        <v>1.0</v>
      </c>
      <c r="BW27" s="4">
        <v>0.0</v>
      </c>
      <c r="BX27" s="4">
        <v>2.0</v>
      </c>
      <c r="BY27" s="4">
        <v>0.0</v>
      </c>
      <c r="BZ27" s="4">
        <v>1.0</v>
      </c>
      <c r="CA27" s="4">
        <v>5.0</v>
      </c>
      <c r="CB27" s="4">
        <v>5.0</v>
      </c>
      <c r="CC27" s="4">
        <v>4.0</v>
      </c>
      <c r="CD27" s="4">
        <v>4.0</v>
      </c>
      <c r="CE27" s="4">
        <v>1.0</v>
      </c>
      <c r="CF27" s="4">
        <v>1.0</v>
      </c>
      <c r="CG27" s="4">
        <v>1.0</v>
      </c>
      <c r="CH27" s="4">
        <v>2.0</v>
      </c>
      <c r="CI27" s="4">
        <v>2.0</v>
      </c>
      <c r="CJ27" s="4">
        <v>4.0</v>
      </c>
      <c r="CK27" s="4">
        <v>4.0</v>
      </c>
      <c r="CL27" s="4">
        <v>5.0</v>
      </c>
      <c r="CM27" s="4">
        <v>2.0</v>
      </c>
      <c r="CN27" s="4">
        <v>4.0</v>
      </c>
      <c r="CO27" s="4">
        <v>1.0</v>
      </c>
      <c r="CP27" s="4">
        <v>5.0</v>
      </c>
      <c r="CQ27" s="4">
        <v>5.0</v>
      </c>
      <c r="CR27" s="4">
        <v>1.0</v>
      </c>
      <c r="CS27" s="4">
        <v>1.0</v>
      </c>
      <c r="CT27" s="4">
        <v>5.0</v>
      </c>
      <c r="CU27" s="4">
        <v>1.0</v>
      </c>
      <c r="CV27" s="4">
        <v>1.0</v>
      </c>
      <c r="CW27" s="4">
        <v>1.0</v>
      </c>
      <c r="CX27" s="4">
        <v>1.0</v>
      </c>
      <c r="CY27" s="4">
        <v>1.0</v>
      </c>
      <c r="CZ27" s="4">
        <v>4.0</v>
      </c>
      <c r="DA27" s="4">
        <v>1.0</v>
      </c>
      <c r="DB27" s="4">
        <v>8.0</v>
      </c>
      <c r="DC27" s="4">
        <v>1.0</v>
      </c>
      <c r="DD27" s="4">
        <v>1.0</v>
      </c>
      <c r="DE27" s="4">
        <v>4.0</v>
      </c>
      <c r="DF27" s="4">
        <v>1.0</v>
      </c>
      <c r="DG27" s="4">
        <v>1.0</v>
      </c>
      <c r="DH27" s="4">
        <v>1.0</v>
      </c>
      <c r="DI27" s="4">
        <v>1.0</v>
      </c>
      <c r="DJ27" s="4">
        <v>0.0</v>
      </c>
      <c r="DK27" s="4">
        <v>1.0</v>
      </c>
      <c r="DL27" s="4">
        <v>1.0</v>
      </c>
      <c r="DM27" s="4">
        <v>4.0</v>
      </c>
      <c r="DN27" s="4">
        <v>0.0</v>
      </c>
      <c r="DO27" s="4">
        <v>4.0</v>
      </c>
      <c r="DP27" s="4">
        <v>4.0</v>
      </c>
      <c r="DQ27" s="4">
        <v>5.0</v>
      </c>
      <c r="DR27" s="4">
        <v>8.0</v>
      </c>
      <c r="DS27" s="4">
        <v>1.0</v>
      </c>
      <c r="DT27" s="4">
        <v>2.0</v>
      </c>
      <c r="DU27" s="4">
        <v>4.0</v>
      </c>
      <c r="DV27" s="4">
        <v>1.0</v>
      </c>
      <c r="DW27" s="4">
        <v>2.0</v>
      </c>
    </row>
    <row r="28" hidden="1">
      <c r="A28" s="4" t="s">
        <v>10</v>
      </c>
      <c r="B28" s="4" t="s">
        <v>35</v>
      </c>
      <c r="C28" s="4">
        <v>1.0</v>
      </c>
      <c r="D28" s="4">
        <v>1.0</v>
      </c>
      <c r="E28" s="4">
        <v>3.0</v>
      </c>
      <c r="F28" s="4">
        <v>1.0</v>
      </c>
      <c r="G28" s="4">
        <v>3.0</v>
      </c>
      <c r="H28" s="4">
        <v>3.0</v>
      </c>
      <c r="I28" s="4">
        <v>1.0</v>
      </c>
      <c r="J28" s="4">
        <v>1.0</v>
      </c>
      <c r="K28" s="4">
        <v>3.0</v>
      </c>
      <c r="L28" s="4">
        <v>1.0</v>
      </c>
      <c r="M28" s="4">
        <v>1.0</v>
      </c>
      <c r="N28" s="4">
        <v>1.0</v>
      </c>
      <c r="O28" s="4">
        <v>3.0</v>
      </c>
      <c r="P28" s="4">
        <v>1.0</v>
      </c>
      <c r="Q28" s="4">
        <v>3.0</v>
      </c>
      <c r="R28" s="4">
        <v>2.0</v>
      </c>
      <c r="S28" s="4">
        <v>1.0</v>
      </c>
      <c r="T28" s="4">
        <v>3.0</v>
      </c>
      <c r="U28" s="4">
        <v>3.0</v>
      </c>
      <c r="V28" s="4">
        <v>1.0</v>
      </c>
      <c r="W28" s="4">
        <v>3.0</v>
      </c>
      <c r="X28" s="4">
        <v>2.0</v>
      </c>
      <c r="Y28" s="4">
        <v>1.0</v>
      </c>
      <c r="Z28" s="4">
        <v>1.0</v>
      </c>
      <c r="AA28" s="4">
        <v>1.0</v>
      </c>
      <c r="AB28" s="4">
        <v>3.0</v>
      </c>
      <c r="AC28" s="4">
        <v>1.0</v>
      </c>
      <c r="AD28" s="4">
        <v>1.0</v>
      </c>
      <c r="AE28" s="4">
        <v>1.0</v>
      </c>
      <c r="AF28" s="4">
        <v>1.0</v>
      </c>
      <c r="AG28" s="4">
        <v>2.0</v>
      </c>
      <c r="AH28" s="4">
        <v>1.0</v>
      </c>
      <c r="AI28" s="4" t="s">
        <v>74</v>
      </c>
      <c r="AJ28" s="4">
        <v>1.0</v>
      </c>
      <c r="AK28" s="4">
        <v>3.0</v>
      </c>
      <c r="AL28" s="4">
        <v>1.0</v>
      </c>
      <c r="AM28" s="4">
        <v>3.0</v>
      </c>
      <c r="AN28" s="4">
        <v>1.0</v>
      </c>
      <c r="AO28" s="4">
        <v>1.0</v>
      </c>
      <c r="AP28" s="4">
        <v>1.0</v>
      </c>
      <c r="AQ28" s="4">
        <v>1.0</v>
      </c>
      <c r="AR28" s="4">
        <v>1.0</v>
      </c>
      <c r="AS28" s="4">
        <v>1.0</v>
      </c>
      <c r="AT28" s="4">
        <v>3.0</v>
      </c>
      <c r="AU28" s="4">
        <v>1.0</v>
      </c>
      <c r="AV28" s="4">
        <v>1.0</v>
      </c>
      <c r="AW28" s="4">
        <v>1.0</v>
      </c>
      <c r="AX28" s="4">
        <v>3.0</v>
      </c>
      <c r="AY28" s="4">
        <v>1.0</v>
      </c>
      <c r="AZ28" s="4">
        <v>1.0</v>
      </c>
      <c r="BA28" s="4">
        <v>2.0</v>
      </c>
      <c r="BB28" s="4">
        <v>1.0</v>
      </c>
      <c r="BC28" s="4">
        <v>1.0</v>
      </c>
      <c r="BD28" s="4">
        <v>3.0</v>
      </c>
      <c r="BE28" s="4">
        <v>1.0</v>
      </c>
      <c r="BF28" s="4">
        <v>1.0</v>
      </c>
      <c r="BG28" s="4">
        <v>1.0</v>
      </c>
      <c r="BH28" s="4">
        <v>3.0</v>
      </c>
      <c r="BI28" s="4">
        <v>1.0</v>
      </c>
      <c r="BJ28" s="4">
        <v>3.0</v>
      </c>
      <c r="BK28" s="4">
        <v>1.0</v>
      </c>
      <c r="BL28" s="4">
        <v>2.0</v>
      </c>
      <c r="BM28" s="4">
        <v>1.0</v>
      </c>
      <c r="BN28" s="4">
        <v>1.0</v>
      </c>
      <c r="BO28" s="4">
        <v>3.0</v>
      </c>
      <c r="BP28" s="4">
        <v>3.0</v>
      </c>
      <c r="BQ28" s="4">
        <v>1.0</v>
      </c>
      <c r="BR28" s="4">
        <v>1.0</v>
      </c>
      <c r="BS28" s="4">
        <v>1.0</v>
      </c>
      <c r="BT28" s="4">
        <v>1.0</v>
      </c>
      <c r="BU28" s="4">
        <v>1.0</v>
      </c>
      <c r="BV28" s="4">
        <v>1.0</v>
      </c>
      <c r="BW28" s="4">
        <v>2.0</v>
      </c>
      <c r="BX28" s="4">
        <v>1.0</v>
      </c>
      <c r="BY28" s="4">
        <v>2.0</v>
      </c>
      <c r="BZ28" s="4">
        <v>1.0</v>
      </c>
      <c r="CA28" s="4">
        <v>3.0</v>
      </c>
      <c r="CB28" s="4">
        <v>2.0</v>
      </c>
      <c r="CC28" s="4">
        <v>1.0</v>
      </c>
      <c r="CD28" s="4">
        <v>1.0</v>
      </c>
      <c r="CE28" s="4">
        <v>3.0</v>
      </c>
      <c r="CF28" s="4">
        <v>1.0</v>
      </c>
      <c r="CG28" s="4">
        <v>1.0</v>
      </c>
      <c r="CH28" s="4">
        <v>1.0</v>
      </c>
      <c r="CI28" s="4">
        <v>3.0</v>
      </c>
      <c r="CJ28" s="4">
        <v>3.0</v>
      </c>
      <c r="CK28" s="4">
        <v>3.0</v>
      </c>
      <c r="CL28" s="4">
        <v>2.0</v>
      </c>
      <c r="CM28" s="4">
        <v>1.0</v>
      </c>
      <c r="CN28" s="4">
        <v>1.0</v>
      </c>
      <c r="CO28" s="4">
        <v>1.0</v>
      </c>
      <c r="CP28" s="4">
        <v>3.0</v>
      </c>
      <c r="CQ28" s="4">
        <v>1.0</v>
      </c>
      <c r="CR28" s="4">
        <v>1.0</v>
      </c>
      <c r="CS28" s="4">
        <v>1.0</v>
      </c>
      <c r="CT28" s="4">
        <v>3.0</v>
      </c>
      <c r="CU28" s="4">
        <v>3.0</v>
      </c>
      <c r="CV28" s="4">
        <v>1.0</v>
      </c>
      <c r="CW28" s="4" t="s">
        <v>74</v>
      </c>
      <c r="CX28" s="4">
        <v>1.0</v>
      </c>
      <c r="CY28" s="4">
        <v>1.0</v>
      </c>
      <c r="CZ28" s="4">
        <v>3.0</v>
      </c>
      <c r="DA28" s="4">
        <v>3.0</v>
      </c>
      <c r="DB28" s="4">
        <v>1.0</v>
      </c>
      <c r="DC28" s="4">
        <v>3.0</v>
      </c>
      <c r="DD28" s="4">
        <v>3.0</v>
      </c>
      <c r="DE28" s="4">
        <v>1.0</v>
      </c>
      <c r="DF28" s="4">
        <v>3.0</v>
      </c>
      <c r="DG28" s="4">
        <v>2.0</v>
      </c>
      <c r="DH28" s="4">
        <v>2.0</v>
      </c>
      <c r="DI28" s="4">
        <v>1.0</v>
      </c>
      <c r="DJ28" s="4">
        <v>1.0</v>
      </c>
      <c r="DK28" s="4">
        <v>3.0</v>
      </c>
      <c r="DL28" s="4">
        <v>1.0</v>
      </c>
      <c r="DM28" s="4">
        <v>3.0</v>
      </c>
      <c r="DN28" s="4">
        <v>3.0</v>
      </c>
      <c r="DO28" s="4">
        <v>2.0</v>
      </c>
      <c r="DP28" s="4">
        <v>3.0</v>
      </c>
      <c r="DQ28" s="4">
        <v>1.0</v>
      </c>
      <c r="DR28" s="4">
        <v>3.0</v>
      </c>
      <c r="DS28" s="4">
        <v>1.0</v>
      </c>
      <c r="DT28" s="4">
        <v>1.0</v>
      </c>
      <c r="DU28" s="4">
        <v>1.0</v>
      </c>
      <c r="DV28" s="4">
        <v>3.0</v>
      </c>
      <c r="DW28" s="4">
        <v>1.0</v>
      </c>
    </row>
    <row r="29" hidden="1">
      <c r="A29" s="3" t="s">
        <v>14</v>
      </c>
      <c r="B29" s="5" t="s">
        <v>36</v>
      </c>
      <c r="C29" s="5" t="s">
        <v>79</v>
      </c>
      <c r="D29" s="5" t="s">
        <v>91</v>
      </c>
      <c r="E29" s="5" t="s">
        <v>102</v>
      </c>
      <c r="F29" s="5" t="s">
        <v>113</v>
      </c>
      <c r="G29" s="5" t="s">
        <v>124</v>
      </c>
      <c r="H29" s="5" t="s">
        <v>136</v>
      </c>
      <c r="I29" s="5" t="s">
        <v>148</v>
      </c>
      <c r="J29" s="5" t="s">
        <v>160</v>
      </c>
      <c r="K29" s="5" t="s">
        <v>169</v>
      </c>
      <c r="L29" s="5" t="s">
        <v>179</v>
      </c>
      <c r="M29" s="5" t="s">
        <v>190</v>
      </c>
      <c r="N29" s="5" t="s">
        <v>200</v>
      </c>
      <c r="O29" s="5" t="s">
        <v>212</v>
      </c>
      <c r="P29" s="5" t="s">
        <v>223</v>
      </c>
      <c r="Q29" s="5" t="s">
        <v>233</v>
      </c>
      <c r="R29" s="5" t="s">
        <v>233</v>
      </c>
      <c r="S29" s="5" t="s">
        <v>254</v>
      </c>
      <c r="T29" s="5" t="s">
        <v>265</v>
      </c>
      <c r="U29" s="5" t="s">
        <v>190</v>
      </c>
      <c r="V29" s="5" t="s">
        <v>286</v>
      </c>
      <c r="W29" s="5" t="s">
        <v>297</v>
      </c>
      <c r="X29" s="5" t="s">
        <v>308</v>
      </c>
      <c r="Y29" s="5" t="s">
        <v>308</v>
      </c>
      <c r="Z29" s="5" t="s">
        <v>330</v>
      </c>
      <c r="AA29" s="5" t="s">
        <v>341</v>
      </c>
      <c r="AB29" s="5" t="s">
        <v>350</v>
      </c>
      <c r="AC29" s="5" t="s">
        <v>361</v>
      </c>
      <c r="AD29" s="5" t="s">
        <v>370</v>
      </c>
      <c r="AE29" s="5" t="s">
        <v>381</v>
      </c>
      <c r="AF29" s="5" t="s">
        <v>392</v>
      </c>
      <c r="AG29" s="5" t="s">
        <v>401</v>
      </c>
      <c r="AH29" s="5" t="s">
        <v>410</v>
      </c>
      <c r="AI29" s="5" t="s">
        <v>421</v>
      </c>
      <c r="AJ29" s="5" t="s">
        <v>430</v>
      </c>
      <c r="AK29" s="5" t="s">
        <v>440</v>
      </c>
      <c r="AL29" s="5" t="s">
        <v>450</v>
      </c>
      <c r="AM29" s="5" t="s">
        <v>460</v>
      </c>
      <c r="AN29" s="5" t="s">
        <v>308</v>
      </c>
      <c r="AO29" s="5" t="s">
        <v>477</v>
      </c>
      <c r="AP29" s="5" t="s">
        <v>486</v>
      </c>
      <c r="AQ29" s="5" t="s">
        <v>496</v>
      </c>
      <c r="AR29" s="5" t="s">
        <v>507</v>
      </c>
      <c r="AS29" s="5" t="s">
        <v>517</v>
      </c>
      <c r="AT29" s="5" t="s">
        <v>527</v>
      </c>
      <c r="AU29" s="5" t="s">
        <v>538</v>
      </c>
      <c r="AV29" s="5" t="s">
        <v>550</v>
      </c>
      <c r="AW29" s="5" t="s">
        <v>559</v>
      </c>
      <c r="AX29" s="5" t="s">
        <v>568</v>
      </c>
      <c r="AY29" s="5" t="s">
        <v>579</v>
      </c>
      <c r="AZ29" s="5" t="s">
        <v>588</v>
      </c>
      <c r="BA29" s="5" t="s">
        <v>233</v>
      </c>
      <c r="BB29" s="5" t="s">
        <v>370</v>
      </c>
      <c r="BC29" s="5" t="s">
        <v>615</v>
      </c>
      <c r="BD29" s="5" t="s">
        <v>624</v>
      </c>
      <c r="BE29" s="5" t="s">
        <v>634</v>
      </c>
      <c r="BF29" s="5" t="s">
        <v>642</v>
      </c>
      <c r="BG29" s="5" t="s">
        <v>652</v>
      </c>
      <c r="BH29" s="5" t="s">
        <v>662</v>
      </c>
      <c r="BI29" s="5" t="s">
        <v>370</v>
      </c>
      <c r="BJ29" s="5" t="s">
        <v>681</v>
      </c>
      <c r="BK29" s="5" t="s">
        <v>691</v>
      </c>
      <c r="BL29" s="5" t="s">
        <v>702</v>
      </c>
      <c r="BM29" s="5" t="s">
        <v>711</v>
      </c>
      <c r="BN29" s="5" t="s">
        <v>720</v>
      </c>
      <c r="BO29" s="5" t="s">
        <v>732</v>
      </c>
      <c r="BP29" s="5" t="s">
        <v>739</v>
      </c>
      <c r="BQ29" s="5" t="s">
        <v>681</v>
      </c>
      <c r="BR29" s="5" t="s">
        <v>755</v>
      </c>
      <c r="BS29" s="5" t="s">
        <v>766</v>
      </c>
      <c r="BT29" s="5" t="s">
        <v>776</v>
      </c>
      <c r="BU29" s="5" t="s">
        <v>785</v>
      </c>
      <c r="BV29" s="5" t="s">
        <v>341</v>
      </c>
      <c r="BW29" s="5" t="s">
        <v>806</v>
      </c>
      <c r="BX29" s="5" t="s">
        <v>233</v>
      </c>
      <c r="BY29" s="5" t="s">
        <v>74</v>
      </c>
      <c r="BZ29" s="5" t="s">
        <v>826</v>
      </c>
      <c r="CA29" s="5" t="s">
        <v>837</v>
      </c>
      <c r="CB29" s="5" t="s">
        <v>847</v>
      </c>
      <c r="CC29" s="5" t="s">
        <v>856</v>
      </c>
      <c r="CD29" s="5" t="s">
        <v>865</v>
      </c>
      <c r="CE29" s="5" t="s">
        <v>874</v>
      </c>
      <c r="CF29" s="5" t="s">
        <v>882</v>
      </c>
      <c r="CG29" s="5" t="s">
        <v>891</v>
      </c>
      <c r="CH29" s="5" t="s">
        <v>902</v>
      </c>
      <c r="CI29" s="5" t="s">
        <v>914</v>
      </c>
      <c r="CJ29" s="5" t="s">
        <v>924</v>
      </c>
      <c r="CK29" s="5" t="s">
        <v>933</v>
      </c>
      <c r="CL29" s="5" t="s">
        <v>233</v>
      </c>
      <c r="CM29" s="5" t="s">
        <v>952</v>
      </c>
      <c r="CN29" s="5" t="s">
        <v>963</v>
      </c>
      <c r="CO29" s="5" t="s">
        <v>972</v>
      </c>
      <c r="CP29" s="5" t="s">
        <v>980</v>
      </c>
      <c r="CQ29" s="5" t="s">
        <v>989</v>
      </c>
      <c r="CR29" s="5" t="s">
        <v>999</v>
      </c>
      <c r="CS29" s="5" t="s">
        <v>1010</v>
      </c>
      <c r="CT29" s="5" t="s">
        <v>1020</v>
      </c>
      <c r="CU29" s="5" t="s">
        <v>233</v>
      </c>
      <c r="CV29" s="5" t="s">
        <v>1037</v>
      </c>
      <c r="CW29" s="5" t="s">
        <v>1045</v>
      </c>
      <c r="CX29" s="5" t="s">
        <v>1053</v>
      </c>
      <c r="CY29" s="5" t="s">
        <v>1063</v>
      </c>
      <c r="CZ29" s="5" t="s">
        <v>1074</v>
      </c>
      <c r="DA29" s="5" t="s">
        <v>233</v>
      </c>
      <c r="DB29" s="5" t="s">
        <v>1091</v>
      </c>
      <c r="DC29" s="5" t="s">
        <v>1100</v>
      </c>
      <c r="DD29" s="5" t="s">
        <v>1111</v>
      </c>
      <c r="DE29" s="5" t="s">
        <v>1122</v>
      </c>
      <c r="DF29" s="5" t="s">
        <v>1132</v>
      </c>
      <c r="DG29" s="5" t="s">
        <v>1141</v>
      </c>
      <c r="DH29" s="5" t="s">
        <v>1151</v>
      </c>
      <c r="DI29" s="5" t="s">
        <v>341</v>
      </c>
      <c r="DJ29" s="5" t="s">
        <v>1165</v>
      </c>
      <c r="DK29" s="5" t="s">
        <v>1172</v>
      </c>
      <c r="DL29" s="5" t="s">
        <v>681</v>
      </c>
      <c r="DM29" s="5" t="s">
        <v>1190</v>
      </c>
      <c r="DN29" s="5" t="s">
        <v>1202</v>
      </c>
      <c r="DO29" s="5" t="s">
        <v>1211</v>
      </c>
      <c r="DP29" s="5" t="s">
        <v>1222</v>
      </c>
      <c r="DQ29" s="5" t="s">
        <v>1232</v>
      </c>
      <c r="DR29" s="5" t="s">
        <v>1242</v>
      </c>
      <c r="DS29" s="5" t="s">
        <v>1249</v>
      </c>
      <c r="DT29" s="5" t="s">
        <v>1259</v>
      </c>
      <c r="DU29" s="5" t="s">
        <v>1268</v>
      </c>
      <c r="DV29" s="5" t="s">
        <v>785</v>
      </c>
      <c r="DW29" s="5" t="s">
        <v>1287</v>
      </c>
    </row>
    <row r="30" hidden="1">
      <c r="A30" s="4" t="s">
        <v>6</v>
      </c>
      <c r="B30" s="4" t="s">
        <v>37</v>
      </c>
      <c r="C30" s="4">
        <v>2.0</v>
      </c>
      <c r="D30" s="4">
        <v>1.0</v>
      </c>
      <c r="E30" s="4">
        <v>1.0</v>
      </c>
      <c r="F30" s="4">
        <v>2.0</v>
      </c>
      <c r="G30" s="4">
        <v>1.0</v>
      </c>
      <c r="H30" s="4">
        <v>1.0</v>
      </c>
      <c r="I30" s="4">
        <v>1.0</v>
      </c>
      <c r="J30" s="4">
        <v>1.0</v>
      </c>
      <c r="K30" s="4">
        <v>1.0</v>
      </c>
      <c r="L30" s="4">
        <v>1.0</v>
      </c>
      <c r="M30" s="4">
        <v>1.0</v>
      </c>
      <c r="N30" s="4">
        <v>1.0</v>
      </c>
      <c r="O30" s="4">
        <v>1.0</v>
      </c>
      <c r="P30" s="4">
        <v>1.0</v>
      </c>
      <c r="Q30" s="4">
        <v>1.0</v>
      </c>
      <c r="R30" s="4">
        <v>1.0</v>
      </c>
      <c r="S30" s="4">
        <v>1.0</v>
      </c>
      <c r="T30" s="4">
        <v>1.0</v>
      </c>
      <c r="U30" s="4">
        <v>1.0</v>
      </c>
      <c r="V30" s="4">
        <v>1.0</v>
      </c>
      <c r="W30" s="4">
        <v>1.0</v>
      </c>
      <c r="X30" s="4">
        <v>1.0</v>
      </c>
      <c r="Y30" s="4">
        <v>2.0</v>
      </c>
      <c r="Z30" s="4">
        <v>1.0</v>
      </c>
      <c r="AA30" s="4">
        <v>1.0</v>
      </c>
      <c r="AB30" s="4">
        <v>1.0</v>
      </c>
      <c r="AC30" s="4">
        <v>1.0</v>
      </c>
      <c r="AD30" s="4">
        <v>1.0</v>
      </c>
      <c r="AE30" s="4">
        <v>1.0</v>
      </c>
      <c r="AF30" s="4">
        <v>1.0</v>
      </c>
      <c r="AG30" s="4">
        <v>1.0</v>
      </c>
      <c r="AH30" s="4">
        <v>1.0</v>
      </c>
      <c r="AI30" s="4">
        <v>1.0</v>
      </c>
      <c r="AJ30" s="4">
        <v>1.0</v>
      </c>
      <c r="AK30" s="4">
        <v>1.0</v>
      </c>
      <c r="AL30" s="4">
        <v>1.0</v>
      </c>
      <c r="AM30" s="4">
        <v>1.0</v>
      </c>
      <c r="AN30" s="4">
        <v>1.0</v>
      </c>
      <c r="AO30" s="4">
        <v>1.0</v>
      </c>
      <c r="AP30" s="4">
        <v>1.0</v>
      </c>
      <c r="AQ30" s="4">
        <v>1.0</v>
      </c>
      <c r="AR30" s="4">
        <v>1.0</v>
      </c>
      <c r="AS30" s="4">
        <v>1.0</v>
      </c>
      <c r="AT30" s="4">
        <v>1.0</v>
      </c>
      <c r="AU30" s="4">
        <v>1.0</v>
      </c>
      <c r="AV30" s="4">
        <v>1.0</v>
      </c>
      <c r="AW30" s="4">
        <v>1.0</v>
      </c>
      <c r="AX30" s="4">
        <v>1.0</v>
      </c>
      <c r="AY30" s="4">
        <v>1.0</v>
      </c>
      <c r="AZ30" s="4">
        <v>1.0</v>
      </c>
      <c r="BA30" s="4">
        <v>1.0</v>
      </c>
      <c r="BB30" s="4">
        <v>1.0</v>
      </c>
      <c r="BC30" s="4">
        <v>1.0</v>
      </c>
      <c r="BD30" s="4">
        <v>1.0</v>
      </c>
      <c r="BE30" s="4">
        <v>2.0</v>
      </c>
      <c r="BF30" s="4">
        <v>1.0</v>
      </c>
      <c r="BG30" s="4">
        <v>1.0</v>
      </c>
      <c r="BH30" s="4">
        <v>2.0</v>
      </c>
      <c r="BI30" s="4">
        <v>2.0</v>
      </c>
      <c r="BJ30" s="4">
        <v>1.0</v>
      </c>
      <c r="BK30" s="4">
        <v>1.0</v>
      </c>
      <c r="BL30" s="4">
        <v>2.0</v>
      </c>
      <c r="BM30" s="4">
        <v>1.0</v>
      </c>
      <c r="BN30" s="4">
        <v>1.0</v>
      </c>
      <c r="BO30" s="4">
        <v>1.0</v>
      </c>
      <c r="BP30" s="4">
        <v>1.0</v>
      </c>
      <c r="BQ30" s="4">
        <v>1.0</v>
      </c>
      <c r="BR30" s="4">
        <v>1.0</v>
      </c>
      <c r="BS30" s="4">
        <v>1.0</v>
      </c>
      <c r="BT30" s="4">
        <v>1.0</v>
      </c>
      <c r="BU30" s="4">
        <v>2.0</v>
      </c>
      <c r="BV30" s="4">
        <v>2.0</v>
      </c>
      <c r="BW30" s="4">
        <v>1.0</v>
      </c>
      <c r="BX30" s="4">
        <v>1.0</v>
      </c>
      <c r="BY30" s="4">
        <v>1.0</v>
      </c>
      <c r="BZ30" s="4">
        <v>1.0</v>
      </c>
      <c r="CA30" s="4">
        <v>1.0</v>
      </c>
      <c r="CB30" s="4">
        <v>1.0</v>
      </c>
      <c r="CC30" s="4">
        <v>2.0</v>
      </c>
      <c r="CD30" s="4">
        <v>1.0</v>
      </c>
      <c r="CE30" s="4">
        <v>1.0</v>
      </c>
      <c r="CF30" s="4">
        <v>1.0</v>
      </c>
      <c r="CG30" s="4">
        <v>1.0</v>
      </c>
      <c r="CH30" s="4">
        <v>1.0</v>
      </c>
      <c r="CI30" s="4">
        <v>1.0</v>
      </c>
      <c r="CJ30" s="4">
        <v>1.0</v>
      </c>
      <c r="CK30" s="4">
        <v>1.0</v>
      </c>
      <c r="CL30" s="4">
        <v>1.0</v>
      </c>
      <c r="CM30" s="4">
        <v>1.0</v>
      </c>
      <c r="CN30" s="4">
        <v>2.0</v>
      </c>
      <c r="CO30" s="4">
        <v>1.0</v>
      </c>
      <c r="CP30" s="4">
        <v>1.0</v>
      </c>
      <c r="CQ30" s="4">
        <v>1.0</v>
      </c>
      <c r="CR30" s="4">
        <v>1.0</v>
      </c>
      <c r="CS30" s="4">
        <v>1.0</v>
      </c>
      <c r="CT30" s="4">
        <v>1.0</v>
      </c>
      <c r="CU30" s="4">
        <v>1.0</v>
      </c>
      <c r="CV30" s="4">
        <v>1.0</v>
      </c>
      <c r="CW30" s="4">
        <v>1.0</v>
      </c>
      <c r="CX30" s="4">
        <v>1.0</v>
      </c>
      <c r="CY30" s="4">
        <v>1.0</v>
      </c>
      <c r="CZ30" s="4">
        <v>1.0</v>
      </c>
      <c r="DA30" s="4">
        <v>1.0</v>
      </c>
      <c r="DB30" s="4">
        <v>1.0</v>
      </c>
      <c r="DC30" s="4">
        <v>1.0</v>
      </c>
      <c r="DD30" s="4">
        <v>1.0</v>
      </c>
      <c r="DE30" s="4">
        <v>1.0</v>
      </c>
      <c r="DF30" s="4">
        <v>1.0</v>
      </c>
      <c r="DG30" s="4">
        <v>1.0</v>
      </c>
      <c r="DH30" s="4">
        <v>1.0</v>
      </c>
      <c r="DI30" s="4">
        <v>1.0</v>
      </c>
      <c r="DJ30" s="4">
        <v>1.0</v>
      </c>
      <c r="DK30" s="4">
        <v>1.0</v>
      </c>
      <c r="DL30" s="4">
        <v>1.0</v>
      </c>
      <c r="DM30" s="4">
        <v>1.0</v>
      </c>
      <c r="DN30" s="4">
        <v>1.0</v>
      </c>
      <c r="DO30" s="4">
        <v>1.0</v>
      </c>
      <c r="DP30" s="4">
        <v>1.0</v>
      </c>
      <c r="DQ30" s="4">
        <v>1.0</v>
      </c>
      <c r="DR30" s="4">
        <v>1.0</v>
      </c>
      <c r="DS30" s="4">
        <v>1.0</v>
      </c>
      <c r="DT30" s="4">
        <v>1.0</v>
      </c>
      <c r="DU30" s="4">
        <v>1.0</v>
      </c>
      <c r="DV30" s="4">
        <v>1.0</v>
      </c>
      <c r="DW30" s="4">
        <v>1.0</v>
      </c>
    </row>
    <row r="31" hidden="1">
      <c r="A31" s="4" t="s">
        <v>10</v>
      </c>
      <c r="B31" s="4" t="s">
        <v>38</v>
      </c>
      <c r="C31" s="4">
        <v>5.0</v>
      </c>
      <c r="D31" s="4">
        <v>4.0</v>
      </c>
      <c r="E31" s="4">
        <v>5.0</v>
      </c>
      <c r="F31" s="4">
        <v>4.0</v>
      </c>
      <c r="G31" s="4">
        <v>4.0</v>
      </c>
      <c r="H31" s="4">
        <v>2.0</v>
      </c>
      <c r="I31" s="4">
        <v>4.0</v>
      </c>
      <c r="J31" s="4">
        <v>5.0</v>
      </c>
      <c r="K31" s="4">
        <v>4.0</v>
      </c>
      <c r="L31" s="4">
        <v>5.0</v>
      </c>
      <c r="M31" s="4">
        <v>5.0</v>
      </c>
      <c r="N31" s="4">
        <v>5.0</v>
      </c>
      <c r="O31" s="4">
        <v>4.0</v>
      </c>
      <c r="P31" s="4">
        <v>5.0</v>
      </c>
      <c r="Q31" s="4">
        <v>5.0</v>
      </c>
      <c r="R31" s="4">
        <v>3.0</v>
      </c>
      <c r="S31" s="4">
        <v>5.0</v>
      </c>
      <c r="T31" s="4">
        <v>3.0</v>
      </c>
      <c r="U31" s="4">
        <v>5.0</v>
      </c>
      <c r="V31" s="4">
        <v>2.0</v>
      </c>
      <c r="W31" s="4">
        <v>2.0</v>
      </c>
      <c r="X31" s="4">
        <v>3.0</v>
      </c>
      <c r="Y31" s="4">
        <v>4.0</v>
      </c>
      <c r="Z31" s="4">
        <v>3.0</v>
      </c>
      <c r="AA31" s="4">
        <v>4.0</v>
      </c>
      <c r="AB31" s="4">
        <v>4.0</v>
      </c>
      <c r="AC31" s="4">
        <v>3.0</v>
      </c>
      <c r="AD31" s="4">
        <v>5.0</v>
      </c>
      <c r="AE31" s="4">
        <v>3.0</v>
      </c>
      <c r="AF31" s="4">
        <v>5.0</v>
      </c>
      <c r="AG31" s="4">
        <v>3.0</v>
      </c>
      <c r="AH31" s="4">
        <v>5.0</v>
      </c>
      <c r="AI31" s="4">
        <v>4.0</v>
      </c>
      <c r="AJ31" s="4">
        <v>3.0</v>
      </c>
      <c r="AK31" s="4">
        <v>5.0</v>
      </c>
      <c r="AL31" s="4">
        <v>5.0</v>
      </c>
      <c r="AM31" s="4">
        <v>5.0</v>
      </c>
      <c r="AN31" s="4">
        <v>3.0</v>
      </c>
      <c r="AO31" s="4">
        <v>4.0</v>
      </c>
      <c r="AP31" s="4">
        <v>5.0</v>
      </c>
      <c r="AQ31" s="4">
        <v>3.0</v>
      </c>
      <c r="AR31" s="4">
        <v>5.0</v>
      </c>
      <c r="AS31" s="4">
        <v>5.0</v>
      </c>
      <c r="AT31" s="4">
        <v>4.0</v>
      </c>
      <c r="AU31" s="4">
        <v>5.0</v>
      </c>
      <c r="AV31" s="4">
        <v>5.0</v>
      </c>
      <c r="AW31" s="4">
        <v>4.0</v>
      </c>
      <c r="AX31" s="4">
        <v>5.0</v>
      </c>
      <c r="AY31" s="4">
        <v>5.0</v>
      </c>
      <c r="AZ31" s="4">
        <v>3.0</v>
      </c>
      <c r="BA31" s="4">
        <v>4.0</v>
      </c>
      <c r="BB31" s="4">
        <v>5.0</v>
      </c>
      <c r="BC31" s="4">
        <v>5.0</v>
      </c>
      <c r="BD31" s="4">
        <v>4.0</v>
      </c>
      <c r="BE31" s="4">
        <v>5.0</v>
      </c>
      <c r="BF31" s="4">
        <v>4.0</v>
      </c>
      <c r="BG31" s="4">
        <v>5.0</v>
      </c>
      <c r="BH31" s="4">
        <v>4.0</v>
      </c>
      <c r="BI31" s="4">
        <v>5.0</v>
      </c>
      <c r="BJ31" s="4">
        <v>5.0</v>
      </c>
      <c r="BK31" s="4">
        <v>5.0</v>
      </c>
      <c r="BL31" s="4">
        <v>3.0</v>
      </c>
      <c r="BM31" s="4">
        <v>4.0</v>
      </c>
      <c r="BN31" s="4">
        <v>5.0</v>
      </c>
      <c r="BO31" s="4">
        <v>5.0</v>
      </c>
      <c r="BP31" s="4">
        <v>3.0</v>
      </c>
      <c r="BQ31" s="4">
        <v>5.0</v>
      </c>
      <c r="BR31" s="4">
        <v>5.0</v>
      </c>
      <c r="BS31" s="4">
        <v>5.0</v>
      </c>
      <c r="BT31" s="4">
        <v>3.0</v>
      </c>
      <c r="BU31" s="4">
        <v>5.0</v>
      </c>
      <c r="BV31" s="4">
        <v>5.0</v>
      </c>
      <c r="BW31" s="4">
        <v>5.0</v>
      </c>
      <c r="BX31" s="4">
        <v>3.0</v>
      </c>
      <c r="BY31" s="4">
        <v>4.0</v>
      </c>
      <c r="BZ31" s="4">
        <v>5.0</v>
      </c>
      <c r="CA31" s="4">
        <v>4.0</v>
      </c>
      <c r="CB31" s="4">
        <v>3.0</v>
      </c>
      <c r="CC31" s="4">
        <v>5.0</v>
      </c>
      <c r="CD31" s="4">
        <v>5.0</v>
      </c>
      <c r="CE31" s="4">
        <v>3.0</v>
      </c>
      <c r="CF31" s="4">
        <v>4.0</v>
      </c>
      <c r="CG31" s="4">
        <v>3.0</v>
      </c>
      <c r="CH31" s="4">
        <v>4.0</v>
      </c>
      <c r="CI31" s="4">
        <v>5.0</v>
      </c>
      <c r="CJ31" s="4">
        <v>5.0</v>
      </c>
      <c r="CK31" s="4">
        <v>5.0</v>
      </c>
      <c r="CL31" s="4">
        <v>4.0</v>
      </c>
      <c r="CM31" s="4">
        <v>4.0</v>
      </c>
      <c r="CN31" s="4">
        <v>5.0</v>
      </c>
      <c r="CO31" s="4">
        <v>5.0</v>
      </c>
      <c r="CP31" s="4">
        <v>2.0</v>
      </c>
      <c r="CQ31" s="4">
        <v>1.0</v>
      </c>
      <c r="CR31" s="4">
        <v>4.0</v>
      </c>
      <c r="CS31" s="4">
        <v>5.0</v>
      </c>
      <c r="CT31" s="4">
        <v>4.0</v>
      </c>
      <c r="CU31" s="4">
        <v>3.0</v>
      </c>
      <c r="CV31" s="4">
        <v>5.0</v>
      </c>
      <c r="CW31" s="4">
        <v>5.0</v>
      </c>
      <c r="CX31" s="4">
        <v>5.0</v>
      </c>
      <c r="CY31" s="4">
        <v>5.0</v>
      </c>
      <c r="CZ31" s="4">
        <v>5.0</v>
      </c>
      <c r="DA31" s="4">
        <v>5.0</v>
      </c>
      <c r="DB31" s="4">
        <v>5.0</v>
      </c>
      <c r="DC31" s="4">
        <v>4.0</v>
      </c>
      <c r="DD31" s="4">
        <v>3.0</v>
      </c>
      <c r="DE31" s="4">
        <v>5.0</v>
      </c>
      <c r="DF31" s="4">
        <v>4.0</v>
      </c>
      <c r="DG31" s="4">
        <v>5.0</v>
      </c>
      <c r="DH31" s="4">
        <v>4.0</v>
      </c>
      <c r="DI31" s="4">
        <v>3.0</v>
      </c>
      <c r="DJ31" s="4">
        <v>3.0</v>
      </c>
      <c r="DK31" s="4">
        <v>5.0</v>
      </c>
      <c r="DL31" s="4">
        <v>4.0</v>
      </c>
      <c r="DM31" s="4">
        <v>4.0</v>
      </c>
      <c r="DN31" s="4">
        <v>5.0</v>
      </c>
      <c r="DO31" s="4">
        <v>5.0</v>
      </c>
      <c r="DP31" s="4">
        <v>3.0</v>
      </c>
      <c r="DQ31" s="4">
        <v>5.0</v>
      </c>
      <c r="DR31" s="4">
        <v>5.0</v>
      </c>
      <c r="DS31" s="4">
        <v>5.0</v>
      </c>
      <c r="DT31" s="4">
        <v>4.0</v>
      </c>
      <c r="DU31" s="4">
        <v>4.0</v>
      </c>
      <c r="DV31" s="4">
        <v>5.0</v>
      </c>
      <c r="DW31" s="4">
        <v>3.0</v>
      </c>
    </row>
    <row r="32" hidden="1">
      <c r="A32" s="4" t="s">
        <v>3</v>
      </c>
      <c r="B32" s="4" t="s">
        <v>39</v>
      </c>
      <c r="C32" s="4">
        <v>2.0</v>
      </c>
      <c r="D32" s="4">
        <v>4.0</v>
      </c>
      <c r="E32" s="4">
        <v>3.0</v>
      </c>
      <c r="F32" s="4">
        <v>4.0</v>
      </c>
      <c r="G32" s="4">
        <v>4.0</v>
      </c>
      <c r="H32" s="4">
        <v>2.0</v>
      </c>
      <c r="I32" s="4">
        <v>4.0</v>
      </c>
      <c r="J32" s="4">
        <v>2.0</v>
      </c>
      <c r="K32" s="4">
        <v>1.0</v>
      </c>
      <c r="L32" s="4">
        <v>1.0</v>
      </c>
      <c r="M32" s="4">
        <v>3.0</v>
      </c>
      <c r="N32" s="4">
        <v>2.0</v>
      </c>
      <c r="O32" s="4">
        <v>1.0</v>
      </c>
      <c r="P32" s="4">
        <v>3.0</v>
      </c>
      <c r="Q32" s="4">
        <v>3.0</v>
      </c>
      <c r="R32" s="4">
        <v>1.0</v>
      </c>
      <c r="S32" s="4">
        <v>1.0</v>
      </c>
      <c r="T32" s="4">
        <v>1.0</v>
      </c>
      <c r="U32" s="4">
        <v>2.0</v>
      </c>
      <c r="V32" s="4">
        <v>1.0</v>
      </c>
      <c r="W32" s="4">
        <v>2.0</v>
      </c>
      <c r="X32" s="4">
        <v>4.0</v>
      </c>
      <c r="Y32" s="4">
        <v>1.0</v>
      </c>
      <c r="Z32" s="4">
        <v>3.0</v>
      </c>
      <c r="AA32" s="4">
        <v>3.0</v>
      </c>
      <c r="AB32" s="4">
        <v>1.0</v>
      </c>
      <c r="AC32" s="4">
        <v>2.0</v>
      </c>
      <c r="AD32" s="4">
        <v>1.0</v>
      </c>
      <c r="AE32" s="4">
        <v>3.0</v>
      </c>
      <c r="AF32" s="4">
        <v>3.0</v>
      </c>
      <c r="AG32" s="4">
        <v>4.0</v>
      </c>
      <c r="AH32" s="4">
        <v>2.0</v>
      </c>
      <c r="AI32" s="4">
        <v>4.0</v>
      </c>
      <c r="AJ32" s="4">
        <v>1.0</v>
      </c>
      <c r="AK32" s="4">
        <v>1.0</v>
      </c>
      <c r="AL32" s="4">
        <v>3.0</v>
      </c>
      <c r="AM32" s="4">
        <v>2.0</v>
      </c>
      <c r="AN32" s="4">
        <v>4.0</v>
      </c>
      <c r="AO32" s="4">
        <v>4.0</v>
      </c>
      <c r="AP32" s="4">
        <v>4.0</v>
      </c>
      <c r="AQ32" s="4">
        <v>1.0</v>
      </c>
      <c r="AR32" s="4">
        <v>2.0</v>
      </c>
      <c r="AS32" s="4">
        <v>2.0</v>
      </c>
      <c r="AT32" s="4">
        <v>3.0</v>
      </c>
      <c r="AU32" s="4">
        <v>4.0</v>
      </c>
      <c r="AV32" s="4">
        <v>2.0</v>
      </c>
      <c r="AW32" s="4">
        <v>1.0</v>
      </c>
      <c r="AX32" s="4">
        <v>1.0</v>
      </c>
      <c r="AY32" s="4">
        <v>2.0</v>
      </c>
      <c r="AZ32" s="4">
        <v>3.0</v>
      </c>
      <c r="BA32" s="4">
        <v>3.0</v>
      </c>
      <c r="BB32" s="4">
        <v>2.0</v>
      </c>
      <c r="BC32" s="4">
        <v>2.0</v>
      </c>
      <c r="BD32" s="4">
        <v>4.0</v>
      </c>
      <c r="BE32" s="4">
        <v>2.0</v>
      </c>
      <c r="BF32" s="4">
        <v>1.0</v>
      </c>
      <c r="BG32" s="4">
        <v>4.0</v>
      </c>
      <c r="BH32" s="4">
        <v>2.0</v>
      </c>
      <c r="BI32" s="4">
        <v>3.0</v>
      </c>
      <c r="BJ32" s="4">
        <v>4.0</v>
      </c>
      <c r="BK32" s="4">
        <v>1.0</v>
      </c>
      <c r="BL32" s="4">
        <v>4.0</v>
      </c>
      <c r="BM32" s="4">
        <v>4.0</v>
      </c>
      <c r="BN32" s="4">
        <v>3.0</v>
      </c>
      <c r="BO32" s="4">
        <v>2.0</v>
      </c>
      <c r="BP32" s="4">
        <v>2.0</v>
      </c>
      <c r="BQ32" s="4">
        <v>1.0</v>
      </c>
      <c r="BR32" s="4">
        <v>2.0</v>
      </c>
      <c r="BS32" s="4">
        <v>1.0</v>
      </c>
      <c r="BT32" s="4">
        <v>3.0</v>
      </c>
      <c r="BU32" s="4">
        <v>3.0</v>
      </c>
      <c r="BV32" s="4">
        <v>3.0</v>
      </c>
      <c r="BW32" s="4">
        <v>1.0</v>
      </c>
      <c r="BX32" s="4">
        <v>2.0</v>
      </c>
      <c r="BY32" s="4">
        <v>3.0</v>
      </c>
      <c r="BZ32" s="4">
        <v>1.0</v>
      </c>
      <c r="CA32" s="4">
        <v>4.0</v>
      </c>
      <c r="CB32" s="4">
        <v>4.0</v>
      </c>
      <c r="CC32" s="4">
        <v>2.0</v>
      </c>
      <c r="CD32" s="4">
        <v>1.0</v>
      </c>
      <c r="CE32" s="4">
        <v>1.0</v>
      </c>
      <c r="CF32" s="4">
        <v>4.0</v>
      </c>
      <c r="CG32" s="4">
        <v>3.0</v>
      </c>
      <c r="CH32" s="4">
        <v>1.0</v>
      </c>
      <c r="CI32" s="4">
        <v>2.0</v>
      </c>
      <c r="CJ32" s="4">
        <v>1.0</v>
      </c>
      <c r="CK32" s="4">
        <v>1.0</v>
      </c>
      <c r="CL32" s="4">
        <v>2.0</v>
      </c>
      <c r="CM32" s="4">
        <v>3.0</v>
      </c>
      <c r="CN32" s="4">
        <v>3.0</v>
      </c>
      <c r="CO32" s="4">
        <v>1.0</v>
      </c>
      <c r="CP32" s="4">
        <v>3.0</v>
      </c>
      <c r="CQ32" s="4">
        <v>3.0</v>
      </c>
      <c r="CR32" s="4">
        <v>1.0</v>
      </c>
      <c r="CS32" s="4">
        <v>4.0</v>
      </c>
      <c r="CT32" s="4">
        <v>3.0</v>
      </c>
      <c r="CU32" s="4">
        <v>1.0</v>
      </c>
      <c r="CV32" s="4">
        <v>2.0</v>
      </c>
      <c r="CW32" s="4">
        <v>4.0</v>
      </c>
      <c r="CX32" s="4">
        <v>1.0</v>
      </c>
      <c r="CY32" s="4">
        <v>1.0</v>
      </c>
      <c r="CZ32" s="4">
        <v>1.0</v>
      </c>
      <c r="DA32" s="4">
        <v>2.0</v>
      </c>
      <c r="DB32" s="4">
        <v>3.0</v>
      </c>
      <c r="DC32" s="4">
        <v>1.0</v>
      </c>
      <c r="DD32" s="4">
        <v>4.0</v>
      </c>
      <c r="DE32" s="4">
        <v>1.0</v>
      </c>
      <c r="DF32" s="4">
        <v>2.0</v>
      </c>
      <c r="DG32" s="4">
        <v>2.0</v>
      </c>
      <c r="DH32" s="4">
        <v>2.0</v>
      </c>
      <c r="DI32" s="4">
        <v>4.0</v>
      </c>
      <c r="DJ32" s="4">
        <v>3.0</v>
      </c>
      <c r="DK32" s="4">
        <v>4.0</v>
      </c>
      <c r="DL32" s="4">
        <v>4.0</v>
      </c>
      <c r="DM32" s="4">
        <v>2.0</v>
      </c>
      <c r="DN32" s="4">
        <v>1.0</v>
      </c>
      <c r="DO32" s="4">
        <v>1.0</v>
      </c>
      <c r="DP32" s="4">
        <v>2.0</v>
      </c>
      <c r="DQ32" s="4">
        <v>2.0</v>
      </c>
      <c r="DR32" s="4">
        <v>4.0</v>
      </c>
      <c r="DS32" s="4">
        <v>4.0</v>
      </c>
      <c r="DT32" s="4">
        <v>4.0</v>
      </c>
      <c r="DU32" s="4">
        <v>3.0</v>
      </c>
      <c r="DV32" s="4">
        <v>1.0</v>
      </c>
      <c r="DW32" s="4">
        <v>3.0</v>
      </c>
    </row>
    <row r="33" hidden="1">
      <c r="A33" s="4" t="s">
        <v>10</v>
      </c>
      <c r="B33" s="4" t="s">
        <v>40</v>
      </c>
      <c r="C33" s="4">
        <v>5.0</v>
      </c>
      <c r="D33" s="4">
        <v>4.0</v>
      </c>
      <c r="E33" s="4">
        <v>5.0</v>
      </c>
      <c r="F33" s="4">
        <v>5.0</v>
      </c>
      <c r="G33" s="4">
        <v>4.0</v>
      </c>
      <c r="H33" s="4">
        <v>2.0</v>
      </c>
      <c r="I33" s="4">
        <v>5.0</v>
      </c>
      <c r="J33" s="4">
        <v>3.0</v>
      </c>
      <c r="K33" s="4">
        <v>5.0</v>
      </c>
      <c r="L33" s="4">
        <v>5.0</v>
      </c>
      <c r="M33" s="4">
        <v>1.0</v>
      </c>
      <c r="N33" s="4">
        <v>5.0</v>
      </c>
      <c r="O33" s="4">
        <v>3.0</v>
      </c>
      <c r="P33" s="4">
        <v>4.0</v>
      </c>
      <c r="Q33" s="4">
        <v>4.0</v>
      </c>
      <c r="R33" s="4">
        <v>1.0</v>
      </c>
      <c r="S33" s="4">
        <v>2.0</v>
      </c>
      <c r="T33" s="4">
        <v>3.0</v>
      </c>
      <c r="U33" s="4">
        <v>3.0</v>
      </c>
      <c r="V33" s="4">
        <v>3.0</v>
      </c>
      <c r="W33" s="4">
        <v>2.0</v>
      </c>
      <c r="X33" s="4">
        <v>5.0</v>
      </c>
      <c r="Y33" s="4">
        <v>4.0</v>
      </c>
      <c r="Z33" s="4">
        <v>2.0</v>
      </c>
      <c r="AA33" s="4">
        <v>5.0</v>
      </c>
      <c r="AB33" s="4">
        <v>3.0</v>
      </c>
      <c r="AC33" s="4">
        <v>1.0</v>
      </c>
      <c r="AD33" s="4">
        <v>3.0</v>
      </c>
      <c r="AE33" s="4">
        <v>1.0</v>
      </c>
      <c r="AF33" s="4">
        <v>3.0</v>
      </c>
      <c r="AG33" s="4">
        <v>2.0</v>
      </c>
      <c r="AH33" s="4">
        <v>5.0</v>
      </c>
      <c r="AI33" s="4">
        <v>5.0</v>
      </c>
      <c r="AJ33" s="4">
        <v>5.0</v>
      </c>
      <c r="AK33" s="4">
        <v>3.0</v>
      </c>
      <c r="AL33" s="4">
        <v>3.0</v>
      </c>
      <c r="AM33" s="4">
        <v>3.0</v>
      </c>
      <c r="AN33" s="4">
        <v>5.0</v>
      </c>
      <c r="AO33" s="4">
        <v>3.0</v>
      </c>
      <c r="AP33" s="4">
        <v>1.0</v>
      </c>
      <c r="AQ33" s="4">
        <v>5.0</v>
      </c>
      <c r="AR33" s="4">
        <v>5.0</v>
      </c>
      <c r="AS33" s="4">
        <v>5.0</v>
      </c>
      <c r="AT33" s="4">
        <v>5.0</v>
      </c>
      <c r="AU33" s="4">
        <v>5.0</v>
      </c>
      <c r="AV33" s="4">
        <v>5.0</v>
      </c>
      <c r="AW33" s="4">
        <v>4.0</v>
      </c>
      <c r="AX33" s="4">
        <v>3.0</v>
      </c>
      <c r="AY33" s="4">
        <v>4.0</v>
      </c>
      <c r="AZ33" s="4">
        <v>4.0</v>
      </c>
      <c r="BA33" s="4">
        <v>1.0</v>
      </c>
      <c r="BB33" s="4">
        <v>5.0</v>
      </c>
      <c r="BC33" s="4">
        <v>5.0</v>
      </c>
      <c r="BD33" s="4">
        <v>4.0</v>
      </c>
      <c r="BE33" s="4">
        <v>5.0</v>
      </c>
      <c r="BF33" s="4">
        <v>3.0</v>
      </c>
      <c r="BG33" s="4">
        <v>4.0</v>
      </c>
      <c r="BH33" s="4">
        <v>5.0</v>
      </c>
      <c r="BI33" s="4">
        <v>5.0</v>
      </c>
      <c r="BJ33" s="4">
        <v>5.0</v>
      </c>
      <c r="BK33" s="4">
        <v>4.0</v>
      </c>
      <c r="BL33" s="4">
        <v>3.0</v>
      </c>
      <c r="BM33" s="4">
        <v>3.0</v>
      </c>
      <c r="BN33" s="4">
        <v>4.0</v>
      </c>
      <c r="BO33" s="4">
        <v>4.0</v>
      </c>
      <c r="BP33" s="4">
        <v>3.0</v>
      </c>
      <c r="BQ33" s="4">
        <v>4.0</v>
      </c>
      <c r="BR33" s="4">
        <v>2.0</v>
      </c>
      <c r="BS33" s="4">
        <v>3.0</v>
      </c>
      <c r="BT33" s="4">
        <v>1.0</v>
      </c>
      <c r="BU33" s="4">
        <v>5.0</v>
      </c>
      <c r="BV33" s="4">
        <v>3.0</v>
      </c>
      <c r="BW33" s="4">
        <v>2.0</v>
      </c>
      <c r="BX33" s="4">
        <v>3.0</v>
      </c>
      <c r="BY33" s="4">
        <v>3.0</v>
      </c>
      <c r="BZ33" s="4">
        <v>3.0</v>
      </c>
      <c r="CA33" s="4">
        <v>2.0</v>
      </c>
      <c r="CB33" s="4">
        <v>1.0</v>
      </c>
      <c r="CC33" s="4">
        <v>4.0</v>
      </c>
      <c r="CD33" s="4">
        <v>5.0</v>
      </c>
      <c r="CE33" s="4">
        <v>3.0</v>
      </c>
      <c r="CF33" s="4">
        <v>4.0</v>
      </c>
      <c r="CG33" s="4">
        <v>3.0</v>
      </c>
      <c r="CH33" s="4">
        <v>5.0</v>
      </c>
      <c r="CI33" s="4">
        <v>5.0</v>
      </c>
      <c r="CJ33" s="4">
        <v>4.0</v>
      </c>
      <c r="CK33" s="4">
        <v>4.0</v>
      </c>
      <c r="CL33" s="4">
        <v>1.0</v>
      </c>
      <c r="CM33" s="4">
        <v>5.0</v>
      </c>
      <c r="CN33" s="4">
        <v>4.0</v>
      </c>
      <c r="CO33" s="4">
        <v>4.0</v>
      </c>
      <c r="CP33" s="4">
        <v>1.0</v>
      </c>
      <c r="CQ33" s="4">
        <v>1.0</v>
      </c>
      <c r="CR33" s="4">
        <v>4.0</v>
      </c>
      <c r="CS33" s="4">
        <v>5.0</v>
      </c>
      <c r="CT33" s="4">
        <v>4.0</v>
      </c>
      <c r="CU33" s="4">
        <v>3.0</v>
      </c>
      <c r="CV33" s="4">
        <v>2.0</v>
      </c>
      <c r="CW33" s="4">
        <v>5.0</v>
      </c>
      <c r="CX33" s="4">
        <v>3.0</v>
      </c>
      <c r="CY33" s="4">
        <v>5.0</v>
      </c>
      <c r="CZ33" s="4">
        <v>5.0</v>
      </c>
      <c r="DA33" s="4">
        <v>2.0</v>
      </c>
      <c r="DB33" s="4">
        <v>3.0</v>
      </c>
      <c r="DC33" s="4">
        <v>3.0</v>
      </c>
      <c r="DD33" s="4">
        <v>5.0</v>
      </c>
      <c r="DE33" s="4">
        <v>5.0</v>
      </c>
      <c r="DF33" s="4">
        <v>3.0</v>
      </c>
      <c r="DG33" s="4">
        <v>2.0</v>
      </c>
      <c r="DH33" s="4">
        <v>2.0</v>
      </c>
      <c r="DI33" s="4">
        <v>4.0</v>
      </c>
      <c r="DJ33" s="4">
        <v>5.0</v>
      </c>
      <c r="DK33" s="4">
        <v>5.0</v>
      </c>
      <c r="DL33" s="4">
        <v>3.0</v>
      </c>
      <c r="DM33" s="4">
        <v>3.0</v>
      </c>
      <c r="DN33" s="4">
        <v>1.0</v>
      </c>
      <c r="DO33" s="4">
        <v>1.0</v>
      </c>
      <c r="DP33" s="4">
        <v>2.0</v>
      </c>
      <c r="DQ33" s="4">
        <v>3.0</v>
      </c>
      <c r="DR33" s="4">
        <v>5.0</v>
      </c>
      <c r="DS33" s="4">
        <v>5.0</v>
      </c>
      <c r="DT33" s="4">
        <v>1.0</v>
      </c>
      <c r="DU33" s="4">
        <v>5.0</v>
      </c>
      <c r="DV33" s="4">
        <v>1.0</v>
      </c>
      <c r="DW33" s="4">
        <v>2.0</v>
      </c>
    </row>
    <row r="34" hidden="1">
      <c r="A34" s="4" t="s">
        <v>30</v>
      </c>
      <c r="B34" s="4" t="s">
        <v>41</v>
      </c>
      <c r="C34" s="4">
        <v>2.0</v>
      </c>
      <c r="D34" s="4">
        <v>5.0</v>
      </c>
      <c r="E34" s="4">
        <v>6.0</v>
      </c>
      <c r="F34" s="4">
        <v>7.0</v>
      </c>
      <c r="G34" s="4">
        <v>6.0</v>
      </c>
      <c r="H34" s="4">
        <v>4.0</v>
      </c>
      <c r="I34" s="4">
        <v>4.0</v>
      </c>
      <c r="J34" s="4">
        <v>3.0</v>
      </c>
      <c r="K34" s="4">
        <v>7.0</v>
      </c>
      <c r="L34" s="4">
        <v>3.0</v>
      </c>
      <c r="M34" s="4">
        <v>9.0</v>
      </c>
      <c r="N34" s="4">
        <v>1.0</v>
      </c>
      <c r="O34" s="4">
        <v>9.0</v>
      </c>
      <c r="P34" s="4">
        <v>8.0</v>
      </c>
      <c r="Q34" s="4">
        <v>2.0</v>
      </c>
      <c r="R34" s="4">
        <v>6.0</v>
      </c>
      <c r="S34" s="4">
        <v>7.0</v>
      </c>
      <c r="T34" s="4">
        <v>8.0</v>
      </c>
      <c r="U34" s="4">
        <v>6.0</v>
      </c>
      <c r="V34" s="4">
        <v>4.0</v>
      </c>
      <c r="W34" s="4">
        <v>5.0</v>
      </c>
      <c r="X34" s="4">
        <v>8.0</v>
      </c>
      <c r="Y34" s="4">
        <v>2.0</v>
      </c>
      <c r="Z34" s="4">
        <v>4.0</v>
      </c>
      <c r="AA34" s="4">
        <v>5.0</v>
      </c>
      <c r="AB34" s="4">
        <v>8.0</v>
      </c>
      <c r="AC34" s="4">
        <v>9.0</v>
      </c>
      <c r="AD34" s="4">
        <v>9.0</v>
      </c>
      <c r="AE34" s="4">
        <v>4.0</v>
      </c>
      <c r="AF34" s="4">
        <v>9.0</v>
      </c>
      <c r="AG34" s="4">
        <v>7.0</v>
      </c>
      <c r="AH34" s="4">
        <v>5.0</v>
      </c>
      <c r="AI34" s="4">
        <v>5.0</v>
      </c>
      <c r="AJ34" s="4">
        <v>7.0</v>
      </c>
      <c r="AK34" s="4">
        <v>1.0</v>
      </c>
      <c r="AL34" s="4">
        <v>2.0</v>
      </c>
      <c r="AM34" s="4">
        <v>7.0</v>
      </c>
      <c r="AN34" s="4">
        <v>4.0</v>
      </c>
      <c r="AO34" s="4">
        <v>6.0</v>
      </c>
      <c r="AP34" s="4">
        <v>3.0</v>
      </c>
      <c r="AQ34" s="4">
        <v>10.0</v>
      </c>
      <c r="AR34" s="4">
        <v>6.0</v>
      </c>
      <c r="AS34" s="4">
        <v>6.0</v>
      </c>
      <c r="AT34" s="4">
        <v>6.0</v>
      </c>
      <c r="AU34" s="4">
        <v>8.0</v>
      </c>
      <c r="AV34" s="4">
        <v>3.0</v>
      </c>
      <c r="AW34" s="4">
        <v>4.0</v>
      </c>
      <c r="AX34" s="4">
        <v>8.0</v>
      </c>
      <c r="AY34" s="4">
        <v>2.0</v>
      </c>
      <c r="AZ34" s="4">
        <v>9.0</v>
      </c>
      <c r="BA34" s="4">
        <v>8.0</v>
      </c>
      <c r="BB34" s="4">
        <v>8.0</v>
      </c>
      <c r="BC34" s="4">
        <v>1.0</v>
      </c>
      <c r="BD34" s="4">
        <v>5.0</v>
      </c>
      <c r="BE34" s="4">
        <v>10.0</v>
      </c>
      <c r="BF34" s="4">
        <v>8.0</v>
      </c>
      <c r="BG34" s="4">
        <v>1.0</v>
      </c>
      <c r="BH34" s="4">
        <v>9.0</v>
      </c>
      <c r="BI34" s="4">
        <v>4.0</v>
      </c>
      <c r="BJ34" s="4">
        <v>7.0</v>
      </c>
      <c r="BK34" s="4">
        <v>3.0</v>
      </c>
      <c r="BL34" s="4">
        <v>2.0</v>
      </c>
      <c r="BM34" s="4">
        <v>2.0</v>
      </c>
      <c r="BN34" s="4">
        <v>8.0</v>
      </c>
      <c r="BO34" s="4">
        <v>3.0</v>
      </c>
      <c r="BP34" s="4">
        <v>3.0</v>
      </c>
      <c r="BQ34" s="4">
        <v>3.0</v>
      </c>
      <c r="BR34" s="4">
        <v>2.0</v>
      </c>
      <c r="BS34" s="4">
        <v>8.0</v>
      </c>
      <c r="BT34" s="4">
        <v>3.0</v>
      </c>
      <c r="BU34" s="4">
        <v>3.0</v>
      </c>
      <c r="BV34" s="4">
        <v>5.0</v>
      </c>
      <c r="BW34" s="4">
        <v>3.0</v>
      </c>
      <c r="BX34" s="4">
        <v>1.0</v>
      </c>
      <c r="BY34" s="4">
        <v>8.0</v>
      </c>
      <c r="BZ34" s="4">
        <v>6.0</v>
      </c>
      <c r="CA34" s="4">
        <v>4.0</v>
      </c>
      <c r="CB34" s="4">
        <v>4.0</v>
      </c>
      <c r="CC34" s="4">
        <v>8.0</v>
      </c>
      <c r="CD34" s="4">
        <v>1.0</v>
      </c>
      <c r="CE34" s="4">
        <v>4.0</v>
      </c>
      <c r="CF34" s="4">
        <v>2.0</v>
      </c>
      <c r="CG34" s="4">
        <v>8.0</v>
      </c>
      <c r="CH34" s="4">
        <v>4.0</v>
      </c>
      <c r="CI34" s="4">
        <v>9.0</v>
      </c>
      <c r="CJ34" s="4">
        <v>7.0</v>
      </c>
      <c r="CK34" s="4">
        <v>3.0</v>
      </c>
      <c r="CL34" s="4">
        <v>5.0</v>
      </c>
      <c r="CM34" s="4">
        <v>7.0</v>
      </c>
      <c r="CN34" s="4">
        <v>7.0</v>
      </c>
      <c r="CO34" s="4">
        <v>7.0</v>
      </c>
      <c r="CP34" s="4">
        <v>5.0</v>
      </c>
      <c r="CQ34" s="4">
        <v>8.0</v>
      </c>
      <c r="CR34" s="4">
        <v>6.0</v>
      </c>
      <c r="CS34" s="4">
        <v>7.0</v>
      </c>
      <c r="CT34" s="4">
        <v>10.0</v>
      </c>
      <c r="CU34" s="4">
        <v>2.0</v>
      </c>
      <c r="CV34" s="4">
        <v>1.0</v>
      </c>
      <c r="CW34" s="4">
        <v>8.0</v>
      </c>
      <c r="CX34" s="4">
        <v>3.0</v>
      </c>
      <c r="CY34" s="4">
        <v>2.0</v>
      </c>
      <c r="CZ34" s="4">
        <v>3.0</v>
      </c>
      <c r="DA34" s="4">
        <v>7.0</v>
      </c>
      <c r="DB34" s="4">
        <v>4.0</v>
      </c>
      <c r="DC34" s="4">
        <v>9.0</v>
      </c>
      <c r="DD34" s="4">
        <v>2.0</v>
      </c>
      <c r="DE34" s="4">
        <v>7.0</v>
      </c>
      <c r="DF34" s="4">
        <v>5.0</v>
      </c>
      <c r="DG34" s="4">
        <v>6.0</v>
      </c>
      <c r="DH34" s="4">
        <v>5.0</v>
      </c>
      <c r="DI34" s="4">
        <v>8.0</v>
      </c>
      <c r="DJ34" s="4">
        <v>9.0</v>
      </c>
      <c r="DK34" s="4">
        <v>10.0</v>
      </c>
      <c r="DL34" s="4">
        <v>9.0</v>
      </c>
      <c r="DM34" s="4">
        <v>7.0</v>
      </c>
      <c r="DN34" s="4">
        <v>10.0</v>
      </c>
      <c r="DO34" s="4">
        <v>5.0</v>
      </c>
      <c r="DP34" s="4">
        <v>9.0</v>
      </c>
      <c r="DQ34" s="4">
        <v>5.0</v>
      </c>
      <c r="DR34" s="4">
        <v>7.0</v>
      </c>
      <c r="DS34" s="4">
        <v>5.0</v>
      </c>
      <c r="DT34" s="4">
        <v>5.0</v>
      </c>
      <c r="DU34" s="4">
        <v>6.0</v>
      </c>
      <c r="DV34" s="4">
        <v>1.0</v>
      </c>
      <c r="DW34" s="4">
        <v>3.0</v>
      </c>
    </row>
    <row r="35" hidden="1">
      <c r="A35" s="3" t="s">
        <v>14</v>
      </c>
      <c r="B35" s="5" t="s">
        <v>42</v>
      </c>
      <c r="C35" s="5" t="s">
        <v>80</v>
      </c>
      <c r="D35" s="5" t="s">
        <v>92</v>
      </c>
      <c r="E35" s="5" t="s">
        <v>103</v>
      </c>
      <c r="F35" s="5" t="s">
        <v>114</v>
      </c>
      <c r="G35" s="5" t="s">
        <v>125</v>
      </c>
      <c r="H35" s="5" t="s">
        <v>137</v>
      </c>
      <c r="I35" s="5" t="s">
        <v>149</v>
      </c>
      <c r="J35" s="5" t="s">
        <v>161</v>
      </c>
      <c r="K35" s="5" t="s">
        <v>170</v>
      </c>
      <c r="L35" s="5" t="s">
        <v>180</v>
      </c>
      <c r="M35" s="5" t="s">
        <v>191</v>
      </c>
      <c r="N35" s="5" t="s">
        <v>201</v>
      </c>
      <c r="O35" s="5" t="s">
        <v>213</v>
      </c>
      <c r="P35" s="5" t="s">
        <v>224</v>
      </c>
      <c r="Q35" s="5" t="s">
        <v>234</v>
      </c>
      <c r="R35" s="5" t="s">
        <v>244</v>
      </c>
      <c r="S35" s="5" t="s">
        <v>255</v>
      </c>
      <c r="T35" s="5" t="s">
        <v>266</v>
      </c>
      <c r="U35" s="5" t="s">
        <v>276</v>
      </c>
      <c r="V35" s="5" t="s">
        <v>287</v>
      </c>
      <c r="W35" s="5" t="s">
        <v>298</v>
      </c>
      <c r="X35" s="5" t="s">
        <v>309</v>
      </c>
      <c r="Y35" s="5" t="s">
        <v>319</v>
      </c>
      <c r="Z35" s="5" t="s">
        <v>331</v>
      </c>
      <c r="AA35" s="5" t="s">
        <v>342</v>
      </c>
      <c r="AB35" s="5" t="s">
        <v>351</v>
      </c>
      <c r="AC35" s="5" t="s">
        <v>362</v>
      </c>
      <c r="AD35" s="5" t="s">
        <v>371</v>
      </c>
      <c r="AE35" s="5" t="s">
        <v>382</v>
      </c>
      <c r="AF35" s="5" t="s">
        <v>393</v>
      </c>
      <c r="AG35" s="5" t="s">
        <v>402</v>
      </c>
      <c r="AH35" s="5" t="s">
        <v>411</v>
      </c>
      <c r="AI35" s="5" t="s">
        <v>422</v>
      </c>
      <c r="AJ35" s="5" t="s">
        <v>431</v>
      </c>
      <c r="AK35" s="5" t="s">
        <v>441</v>
      </c>
      <c r="AL35" s="5" t="s">
        <v>451</v>
      </c>
      <c r="AM35" s="5" t="s">
        <v>461</v>
      </c>
      <c r="AN35" s="5" t="s">
        <v>468</v>
      </c>
      <c r="AO35" s="5" t="s">
        <v>478</v>
      </c>
      <c r="AP35" s="5" t="s">
        <v>487</v>
      </c>
      <c r="AQ35" s="5" t="s">
        <v>497</v>
      </c>
      <c r="AR35" s="5" t="s">
        <v>508</v>
      </c>
      <c r="AS35" s="5" t="s">
        <v>518</v>
      </c>
      <c r="AT35" s="5" t="s">
        <v>528</v>
      </c>
      <c r="AU35" s="5" t="s">
        <v>539</v>
      </c>
      <c r="AV35" s="5" t="s">
        <v>170</v>
      </c>
      <c r="AW35" s="5" t="s">
        <v>560</v>
      </c>
      <c r="AX35" s="5" t="s">
        <v>569</v>
      </c>
      <c r="AY35" s="5" t="s">
        <v>580</v>
      </c>
      <c r="AZ35" s="5" t="s">
        <v>589</v>
      </c>
      <c r="BA35" s="5" t="s">
        <v>598</v>
      </c>
      <c r="BB35" s="5" t="s">
        <v>190</v>
      </c>
      <c r="BC35" s="5" t="s">
        <v>616</v>
      </c>
      <c r="BD35" s="5" t="s">
        <v>625</v>
      </c>
      <c r="BE35" s="5" t="s">
        <v>635</v>
      </c>
      <c r="BF35" s="5" t="s">
        <v>643</v>
      </c>
      <c r="BG35" s="5" t="s">
        <v>653</v>
      </c>
      <c r="BH35" s="5" t="s">
        <v>663</v>
      </c>
      <c r="BI35" s="5" t="s">
        <v>671</v>
      </c>
      <c r="BJ35" s="5" t="s">
        <v>682</v>
      </c>
      <c r="BK35" s="5" t="s">
        <v>692</v>
      </c>
      <c r="BL35" s="5" t="s">
        <v>703</v>
      </c>
      <c r="BM35" s="5" t="s">
        <v>712</v>
      </c>
      <c r="BN35" s="5" t="s">
        <v>721</v>
      </c>
      <c r="BO35" s="5" t="s">
        <v>733</v>
      </c>
      <c r="BP35" s="5" t="s">
        <v>740</v>
      </c>
      <c r="BQ35" s="5" t="s">
        <v>747</v>
      </c>
      <c r="BR35" s="5" t="s">
        <v>756</v>
      </c>
      <c r="BS35" s="5" t="s">
        <v>767</v>
      </c>
      <c r="BT35" s="5" t="s">
        <v>777</v>
      </c>
      <c r="BU35" s="5" t="s">
        <v>786</v>
      </c>
      <c r="BV35" s="5" t="s">
        <v>796</v>
      </c>
      <c r="BW35" s="5" t="s">
        <v>807</v>
      </c>
      <c r="BX35" s="5" t="s">
        <v>814</v>
      </c>
      <c r="BY35" s="5" t="s">
        <v>74</v>
      </c>
      <c r="BZ35" s="5" t="s">
        <v>827</v>
      </c>
      <c r="CA35" s="5" t="s">
        <v>838</v>
      </c>
      <c r="CB35" s="5" t="s">
        <v>848</v>
      </c>
      <c r="CC35" s="5" t="s">
        <v>857</v>
      </c>
      <c r="CD35" s="5" t="s">
        <v>866</v>
      </c>
      <c r="CE35" s="5" t="s">
        <v>875</v>
      </c>
      <c r="CF35" s="5" t="s">
        <v>883</v>
      </c>
      <c r="CG35" s="5" t="s">
        <v>892</v>
      </c>
      <c r="CH35" s="5" t="s">
        <v>903</v>
      </c>
      <c r="CI35" s="5" t="s">
        <v>915</v>
      </c>
      <c r="CJ35" s="5" t="s">
        <v>925</v>
      </c>
      <c r="CK35" s="5" t="s">
        <v>934</v>
      </c>
      <c r="CL35" s="5" t="s">
        <v>944</v>
      </c>
      <c r="CM35" s="5" t="s">
        <v>953</v>
      </c>
      <c r="CN35" s="5" t="s">
        <v>964</v>
      </c>
      <c r="CO35" s="5" t="s">
        <v>973</v>
      </c>
      <c r="CP35" s="5" t="s">
        <v>981</v>
      </c>
      <c r="CQ35" s="5" t="s">
        <v>990</v>
      </c>
      <c r="CR35" s="5" t="s">
        <v>1000</v>
      </c>
      <c r="CS35" s="5" t="s">
        <v>1011</v>
      </c>
      <c r="CT35" s="5" t="s">
        <v>1021</v>
      </c>
      <c r="CU35" s="5" t="s">
        <v>1029</v>
      </c>
      <c r="CV35" s="5" t="s">
        <v>1038</v>
      </c>
      <c r="CW35" s="5" t="s">
        <v>1046</v>
      </c>
      <c r="CX35" s="5" t="s">
        <v>1054</v>
      </c>
      <c r="CY35" s="5" t="s">
        <v>1064</v>
      </c>
      <c r="CZ35" s="5" t="s">
        <v>1075</v>
      </c>
      <c r="DA35" s="5" t="s">
        <v>1083</v>
      </c>
      <c r="DB35" s="5" t="s">
        <v>1092</v>
      </c>
      <c r="DC35" s="5" t="s">
        <v>1101</v>
      </c>
      <c r="DD35" s="5" t="s">
        <v>1112</v>
      </c>
      <c r="DE35" s="5" t="s">
        <v>1123</v>
      </c>
      <c r="DF35" s="5" t="s">
        <v>1133</v>
      </c>
      <c r="DG35" s="5" t="s">
        <v>1142</v>
      </c>
      <c r="DH35" s="5" t="s">
        <v>1152</v>
      </c>
      <c r="DI35" s="5" t="s">
        <v>1159</v>
      </c>
      <c r="DJ35" s="5" t="s">
        <v>1166</v>
      </c>
      <c r="DK35" s="5" t="s">
        <v>1173</v>
      </c>
      <c r="DL35" s="5" t="s">
        <v>1181</v>
      </c>
      <c r="DM35" s="5" t="s">
        <v>1191</v>
      </c>
      <c r="DN35" s="5" t="s">
        <v>1203</v>
      </c>
      <c r="DO35" s="5" t="s">
        <v>1212</v>
      </c>
      <c r="DP35" s="5" t="s">
        <v>1223</v>
      </c>
      <c r="DQ35" s="5" t="s">
        <v>1233</v>
      </c>
      <c r="DR35" s="5" t="s">
        <v>1243</v>
      </c>
      <c r="DS35" s="5" t="s">
        <v>1250</v>
      </c>
      <c r="DT35" s="5" t="s">
        <v>1260</v>
      </c>
      <c r="DU35" s="5" t="s">
        <v>1269</v>
      </c>
      <c r="DV35" s="5" t="s">
        <v>1278</v>
      </c>
      <c r="DW35" s="5" t="s">
        <v>1288</v>
      </c>
    </row>
    <row r="36" hidden="1">
      <c r="A36" s="3" t="s">
        <v>14</v>
      </c>
      <c r="B36" s="5" t="s">
        <v>43</v>
      </c>
      <c r="C36" s="5" t="s">
        <v>81</v>
      </c>
      <c r="D36" s="5" t="s">
        <v>93</v>
      </c>
      <c r="E36" s="5" t="s">
        <v>104</v>
      </c>
      <c r="F36" s="5" t="s">
        <v>115</v>
      </c>
      <c r="G36" s="5" t="s">
        <v>126</v>
      </c>
      <c r="H36" s="5" t="s">
        <v>138</v>
      </c>
      <c r="I36" s="5" t="s">
        <v>150</v>
      </c>
      <c r="J36" s="5" t="s">
        <v>162</v>
      </c>
      <c r="K36" s="5" t="s">
        <v>171</v>
      </c>
      <c r="L36" s="5" t="s">
        <v>181</v>
      </c>
      <c r="M36" s="5" t="s">
        <v>192</v>
      </c>
      <c r="N36" s="5" t="s">
        <v>202</v>
      </c>
      <c r="O36" s="5" t="s">
        <v>214</v>
      </c>
      <c r="P36" s="5" t="s">
        <v>225</v>
      </c>
      <c r="Q36" s="5" t="s">
        <v>235</v>
      </c>
      <c r="R36" s="5" t="s">
        <v>245</v>
      </c>
      <c r="S36" s="5" t="s">
        <v>256</v>
      </c>
      <c r="T36" s="5" t="s">
        <v>267</v>
      </c>
      <c r="U36" s="5" t="s">
        <v>277</v>
      </c>
      <c r="V36" s="5" t="s">
        <v>288</v>
      </c>
      <c r="W36" s="5" t="s">
        <v>299</v>
      </c>
      <c r="X36" s="5" t="s">
        <v>310</v>
      </c>
      <c r="Y36" s="5" t="s">
        <v>320</v>
      </c>
      <c r="Z36" s="5" t="s">
        <v>332</v>
      </c>
      <c r="AA36" s="5" t="s">
        <v>343</v>
      </c>
      <c r="AB36" s="5" t="s">
        <v>352</v>
      </c>
      <c r="AC36" s="5" t="s">
        <v>363</v>
      </c>
      <c r="AD36" s="5" t="s">
        <v>372</v>
      </c>
      <c r="AE36" s="5" t="s">
        <v>383</v>
      </c>
      <c r="AF36" s="5" t="s">
        <v>394</v>
      </c>
      <c r="AG36" s="5" t="s">
        <v>403</v>
      </c>
      <c r="AH36" s="5" t="s">
        <v>412</v>
      </c>
      <c r="AI36" s="5" t="s">
        <v>423</v>
      </c>
      <c r="AJ36" s="5" t="s">
        <v>432</v>
      </c>
      <c r="AK36" s="5" t="s">
        <v>442</v>
      </c>
      <c r="AL36" s="5" t="s">
        <v>452</v>
      </c>
      <c r="AM36" s="5" t="s">
        <v>462</v>
      </c>
      <c r="AN36" s="5" t="s">
        <v>469</v>
      </c>
      <c r="AO36" s="5" t="s">
        <v>479</v>
      </c>
      <c r="AP36" s="5" t="s">
        <v>488</v>
      </c>
      <c r="AQ36" s="5" t="s">
        <v>498</v>
      </c>
      <c r="AR36" s="5" t="s">
        <v>509</v>
      </c>
      <c r="AS36" s="5" t="s">
        <v>519</v>
      </c>
      <c r="AT36" s="5" t="s">
        <v>529</v>
      </c>
      <c r="AU36" s="5" t="s">
        <v>540</v>
      </c>
      <c r="AV36" s="5" t="s">
        <v>551</v>
      </c>
      <c r="AW36" s="5" t="s">
        <v>561</v>
      </c>
      <c r="AX36" s="5" t="s">
        <v>570</v>
      </c>
      <c r="AY36" s="5" t="s">
        <v>581</v>
      </c>
      <c r="AZ36" s="5" t="s">
        <v>590</v>
      </c>
      <c r="BA36" s="5" t="s">
        <v>599</v>
      </c>
      <c r="BB36" s="5" t="s">
        <v>607</v>
      </c>
      <c r="BC36" s="5" t="s">
        <v>617</v>
      </c>
      <c r="BD36" s="5" t="s">
        <v>626</v>
      </c>
      <c r="BE36" s="5" t="s">
        <v>636</v>
      </c>
      <c r="BF36" s="5" t="s">
        <v>644</v>
      </c>
      <c r="BG36" s="5" t="s">
        <v>654</v>
      </c>
      <c r="BH36" s="5" t="s">
        <v>664</v>
      </c>
      <c r="BI36" s="5" t="s">
        <v>672</v>
      </c>
      <c r="BJ36" s="5" t="s">
        <v>683</v>
      </c>
      <c r="BK36" s="5" t="s">
        <v>693</v>
      </c>
      <c r="BL36" s="5" t="s">
        <v>704</v>
      </c>
      <c r="BM36" s="5" t="s">
        <v>713</v>
      </c>
      <c r="BN36" s="5" t="s">
        <v>722</v>
      </c>
      <c r="BO36" s="5" t="s">
        <v>734</v>
      </c>
      <c r="BP36" s="5" t="s">
        <v>741</v>
      </c>
      <c r="BQ36" s="5" t="s">
        <v>748</v>
      </c>
      <c r="BR36" s="5" t="s">
        <v>757</v>
      </c>
      <c r="BS36" s="5" t="s">
        <v>768</v>
      </c>
      <c r="BT36" s="5" t="s">
        <v>778</v>
      </c>
      <c r="BU36" s="5" t="s">
        <v>787</v>
      </c>
      <c r="BV36" s="5" t="s">
        <v>797</v>
      </c>
      <c r="BW36" s="5" t="s">
        <v>808</v>
      </c>
      <c r="BX36" s="5" t="s">
        <v>815</v>
      </c>
      <c r="BY36" s="5" t="s">
        <v>74</v>
      </c>
      <c r="BZ36" s="5" t="s">
        <v>828</v>
      </c>
      <c r="CA36" s="5" t="s">
        <v>839</v>
      </c>
      <c r="CB36" s="5" t="s">
        <v>849</v>
      </c>
      <c r="CC36" s="5" t="s">
        <v>858</v>
      </c>
      <c r="CD36" s="5" t="s">
        <v>867</v>
      </c>
      <c r="CE36" s="5" t="s">
        <v>876</v>
      </c>
      <c r="CF36" s="5" t="s">
        <v>884</v>
      </c>
      <c r="CG36" s="5" t="s">
        <v>893</v>
      </c>
      <c r="CH36" s="5" t="s">
        <v>904</v>
      </c>
      <c r="CI36" s="5" t="s">
        <v>916</v>
      </c>
      <c r="CJ36" s="5" t="s">
        <v>926</v>
      </c>
      <c r="CK36" s="5" t="s">
        <v>935</v>
      </c>
      <c r="CL36" s="5" t="s">
        <v>945</v>
      </c>
      <c r="CM36" s="5" t="s">
        <v>954</v>
      </c>
      <c r="CN36" s="5" t="s">
        <v>965</v>
      </c>
      <c r="CO36" s="5" t="s">
        <v>974</v>
      </c>
      <c r="CP36" s="5" t="s">
        <v>982</v>
      </c>
      <c r="CQ36" s="5" t="s">
        <v>991</v>
      </c>
      <c r="CR36" s="5" t="s">
        <v>1001</v>
      </c>
      <c r="CS36" s="5" t="s">
        <v>1012</v>
      </c>
      <c r="CT36" s="5" t="s">
        <v>1022</v>
      </c>
      <c r="CU36" s="5" t="s">
        <v>1030</v>
      </c>
      <c r="CV36" s="5" t="s">
        <v>1039</v>
      </c>
      <c r="CW36" s="5" t="s">
        <v>1047</v>
      </c>
      <c r="CX36" s="5" t="s">
        <v>1055</v>
      </c>
      <c r="CY36" s="5" t="s">
        <v>1065</v>
      </c>
      <c r="CZ36" s="5" t="s">
        <v>1076</v>
      </c>
      <c r="DA36" s="5" t="s">
        <v>1084</v>
      </c>
      <c r="DB36" s="5" t="s">
        <v>1093</v>
      </c>
      <c r="DC36" s="5" t="s">
        <v>1102</v>
      </c>
      <c r="DD36" s="5" t="s">
        <v>1113</v>
      </c>
      <c r="DE36" s="5" t="s">
        <v>1124</v>
      </c>
      <c r="DF36" s="5" t="s">
        <v>1134</v>
      </c>
      <c r="DG36" s="5" t="s">
        <v>1143</v>
      </c>
      <c r="DH36" s="5" t="s">
        <v>1153</v>
      </c>
      <c r="DI36" s="5" t="s">
        <v>1160</v>
      </c>
      <c r="DJ36" s="5" t="s">
        <v>1167</v>
      </c>
      <c r="DK36" s="5" t="s">
        <v>1174</v>
      </c>
      <c r="DL36" s="5" t="s">
        <v>1182</v>
      </c>
      <c r="DM36" s="5" t="s">
        <v>1192</v>
      </c>
      <c r="DN36" s="5" t="s">
        <v>1204</v>
      </c>
      <c r="DO36" s="5" t="s">
        <v>1213</v>
      </c>
      <c r="DP36" s="5" t="s">
        <v>1224</v>
      </c>
      <c r="DQ36" s="5" t="s">
        <v>1234</v>
      </c>
      <c r="DR36" s="5" t="s">
        <v>1244</v>
      </c>
      <c r="DS36" s="5" t="s">
        <v>1251</v>
      </c>
      <c r="DT36" s="5" t="s">
        <v>1261</v>
      </c>
      <c r="DU36" s="5" t="s">
        <v>1270</v>
      </c>
      <c r="DV36" s="5" t="s">
        <v>1279</v>
      </c>
      <c r="DW36" s="5" t="s">
        <v>1289</v>
      </c>
    </row>
    <row r="37" hidden="1">
      <c r="A37" s="4" t="s">
        <v>10</v>
      </c>
      <c r="B37" s="4" t="s">
        <v>44</v>
      </c>
      <c r="C37" s="4">
        <v>8.0</v>
      </c>
      <c r="D37" s="4">
        <v>3.0</v>
      </c>
      <c r="E37" s="4">
        <v>6.0</v>
      </c>
      <c r="F37" s="4">
        <v>2.0</v>
      </c>
      <c r="G37" s="4">
        <v>2.0</v>
      </c>
      <c r="H37" s="4">
        <v>2.0</v>
      </c>
      <c r="I37" s="4">
        <v>2.0</v>
      </c>
      <c r="J37" s="4">
        <v>2.0</v>
      </c>
      <c r="K37" s="4">
        <v>6.0</v>
      </c>
      <c r="L37" s="4">
        <v>2.0</v>
      </c>
      <c r="M37" s="4">
        <v>7.0</v>
      </c>
      <c r="N37" s="4">
        <v>2.0</v>
      </c>
      <c r="O37" s="4">
        <v>1.0</v>
      </c>
      <c r="P37" s="4">
        <v>2.0</v>
      </c>
      <c r="Q37" s="4">
        <v>1.0</v>
      </c>
      <c r="R37" s="4">
        <v>2.0</v>
      </c>
      <c r="S37" s="4">
        <v>2.0</v>
      </c>
      <c r="T37" s="4">
        <v>1.0</v>
      </c>
      <c r="U37" s="4">
        <v>2.0</v>
      </c>
      <c r="V37" s="4">
        <v>3.0</v>
      </c>
      <c r="W37" s="4">
        <v>1.0</v>
      </c>
      <c r="X37" s="4">
        <v>7.0</v>
      </c>
      <c r="Y37" s="4">
        <v>2.0</v>
      </c>
      <c r="Z37" s="4">
        <v>1.0</v>
      </c>
      <c r="AA37" s="4">
        <v>2.0</v>
      </c>
      <c r="AB37" s="4">
        <v>2.0</v>
      </c>
      <c r="AC37" s="4">
        <v>5.0</v>
      </c>
      <c r="AD37" s="4">
        <v>6.0</v>
      </c>
      <c r="AE37" s="4">
        <v>7.0</v>
      </c>
      <c r="AF37" s="4">
        <v>7.0</v>
      </c>
      <c r="AG37" s="4">
        <v>2.0</v>
      </c>
      <c r="AH37" s="4">
        <v>1.0</v>
      </c>
      <c r="AI37" s="4">
        <v>7.0</v>
      </c>
      <c r="AJ37" s="4">
        <v>2.0</v>
      </c>
      <c r="AK37" s="4">
        <v>7.0</v>
      </c>
      <c r="AL37" s="4">
        <v>6.0</v>
      </c>
      <c r="AM37" s="4">
        <v>5.0</v>
      </c>
      <c r="AN37" s="4">
        <v>2.0</v>
      </c>
      <c r="AO37" s="4">
        <v>2.0</v>
      </c>
      <c r="AP37" s="4">
        <v>2.0</v>
      </c>
      <c r="AQ37" s="4">
        <v>2.0</v>
      </c>
      <c r="AR37" s="4">
        <v>3.0</v>
      </c>
      <c r="AS37" s="4">
        <v>1.0</v>
      </c>
      <c r="AT37" s="4">
        <v>2.0</v>
      </c>
      <c r="AU37" s="4">
        <v>7.0</v>
      </c>
      <c r="AV37" s="4">
        <v>6.0</v>
      </c>
      <c r="AW37" s="4">
        <v>5.0</v>
      </c>
      <c r="AX37" s="4">
        <v>7.0</v>
      </c>
      <c r="AY37" s="4">
        <v>7.0</v>
      </c>
      <c r="AZ37" s="4">
        <v>2.0</v>
      </c>
      <c r="BA37" s="4">
        <v>4.0</v>
      </c>
      <c r="BB37" s="4">
        <v>5.0</v>
      </c>
      <c r="BC37" s="4">
        <v>3.0</v>
      </c>
      <c r="BD37" s="4">
        <v>3.0</v>
      </c>
      <c r="BE37" s="4">
        <v>7.0</v>
      </c>
      <c r="BF37" s="4">
        <v>5.0</v>
      </c>
      <c r="BG37" s="4">
        <v>2.0</v>
      </c>
      <c r="BH37" s="4">
        <v>2.0</v>
      </c>
      <c r="BI37" s="4">
        <v>6.0</v>
      </c>
      <c r="BJ37" s="4">
        <v>1.0</v>
      </c>
      <c r="BK37" s="4">
        <v>6.0</v>
      </c>
      <c r="BL37" s="4">
        <v>2.0</v>
      </c>
      <c r="BM37" s="4">
        <v>7.0</v>
      </c>
      <c r="BN37" s="4">
        <v>6.0</v>
      </c>
      <c r="BO37" s="4">
        <v>5.0</v>
      </c>
      <c r="BP37" s="4">
        <v>6.0</v>
      </c>
      <c r="BQ37" s="4">
        <v>5.0</v>
      </c>
      <c r="BR37" s="4">
        <v>7.0</v>
      </c>
      <c r="BS37" s="4">
        <v>3.0</v>
      </c>
      <c r="BT37" s="4">
        <v>4.0</v>
      </c>
      <c r="BU37" s="4">
        <v>1.0</v>
      </c>
      <c r="BV37" s="4">
        <v>3.0</v>
      </c>
      <c r="BW37" s="4">
        <v>7.0</v>
      </c>
      <c r="BX37" s="4">
        <v>3.0</v>
      </c>
      <c r="BY37" s="4">
        <v>8.0</v>
      </c>
      <c r="BZ37" s="4">
        <v>2.0</v>
      </c>
      <c r="CA37" s="4">
        <v>3.0</v>
      </c>
      <c r="CB37" s="4">
        <v>7.0</v>
      </c>
      <c r="CC37" s="4">
        <v>3.0</v>
      </c>
      <c r="CD37" s="4">
        <v>8.0</v>
      </c>
      <c r="CE37" s="4">
        <v>2.0</v>
      </c>
      <c r="CF37" s="4">
        <v>3.0</v>
      </c>
      <c r="CG37" s="4">
        <v>2.0</v>
      </c>
      <c r="CH37" s="4">
        <v>5.0</v>
      </c>
      <c r="CI37" s="4">
        <v>5.0</v>
      </c>
      <c r="CJ37" s="4">
        <v>5.0</v>
      </c>
      <c r="CK37" s="4">
        <v>5.0</v>
      </c>
      <c r="CL37" s="4">
        <v>2.0</v>
      </c>
      <c r="CM37" s="4">
        <v>6.0</v>
      </c>
      <c r="CN37" s="4">
        <v>2.0</v>
      </c>
      <c r="CO37" s="4">
        <v>4.0</v>
      </c>
      <c r="CP37" s="4">
        <v>2.0</v>
      </c>
      <c r="CQ37" s="4">
        <v>3.0</v>
      </c>
      <c r="CR37" s="4">
        <v>2.0</v>
      </c>
      <c r="CS37" s="4">
        <v>7.0</v>
      </c>
      <c r="CT37" s="4">
        <v>6.0</v>
      </c>
      <c r="CU37" s="4">
        <v>2.0</v>
      </c>
      <c r="CV37" s="4">
        <v>2.0</v>
      </c>
      <c r="CW37" s="4">
        <v>3.0</v>
      </c>
      <c r="CX37" s="4">
        <v>4.0</v>
      </c>
      <c r="CY37" s="4">
        <v>4.0</v>
      </c>
      <c r="CZ37" s="4">
        <v>2.0</v>
      </c>
      <c r="DA37" s="4">
        <v>3.0</v>
      </c>
      <c r="DB37" s="4">
        <v>2.0</v>
      </c>
      <c r="DC37" s="4">
        <v>2.0</v>
      </c>
      <c r="DD37" s="4">
        <v>5.0</v>
      </c>
      <c r="DE37" s="4">
        <v>1.0</v>
      </c>
      <c r="DF37" s="4">
        <v>2.0</v>
      </c>
      <c r="DG37" s="4">
        <v>1.0</v>
      </c>
      <c r="DH37" s="4">
        <v>2.0</v>
      </c>
      <c r="DI37" s="4">
        <v>2.0</v>
      </c>
      <c r="DJ37" s="4">
        <v>2.0</v>
      </c>
      <c r="DK37" s="4">
        <v>4.0</v>
      </c>
      <c r="DL37" s="4">
        <v>7.0</v>
      </c>
      <c r="DM37" s="4">
        <v>2.0</v>
      </c>
      <c r="DN37" s="4">
        <v>3.0</v>
      </c>
      <c r="DO37" s="4">
        <v>5.0</v>
      </c>
      <c r="DP37" s="4">
        <v>2.0</v>
      </c>
      <c r="DQ37" s="4">
        <v>5.0</v>
      </c>
      <c r="DR37" s="4">
        <v>3.0</v>
      </c>
      <c r="DS37" s="4">
        <v>6.0</v>
      </c>
      <c r="DT37" s="4">
        <v>5.0</v>
      </c>
      <c r="DU37" s="4">
        <v>2.0</v>
      </c>
      <c r="DV37" s="4">
        <v>6.0</v>
      </c>
      <c r="DW37" s="4">
        <v>3.0</v>
      </c>
    </row>
    <row r="38" hidden="1">
      <c r="A38" s="4" t="s">
        <v>3</v>
      </c>
      <c r="B38" s="4" t="s">
        <v>45</v>
      </c>
      <c r="C38" s="4">
        <v>5.0</v>
      </c>
      <c r="D38" s="4">
        <v>4.0</v>
      </c>
      <c r="E38" s="4">
        <v>6.0</v>
      </c>
      <c r="F38" s="4">
        <v>6.0</v>
      </c>
      <c r="G38" s="4">
        <v>6.0</v>
      </c>
      <c r="H38" s="4">
        <v>1.0</v>
      </c>
      <c r="I38" s="4">
        <v>4.0</v>
      </c>
      <c r="J38" s="4">
        <v>5.0</v>
      </c>
      <c r="K38" s="4">
        <v>5.0</v>
      </c>
      <c r="L38" s="4">
        <v>4.0</v>
      </c>
      <c r="M38" s="4">
        <v>3.0</v>
      </c>
      <c r="N38" s="4">
        <v>5.0</v>
      </c>
      <c r="O38" s="4">
        <v>5.0</v>
      </c>
      <c r="P38" s="4">
        <v>5.0</v>
      </c>
      <c r="Q38" s="4">
        <v>5.0</v>
      </c>
      <c r="R38" s="4">
        <v>4.0</v>
      </c>
      <c r="S38" s="4">
        <v>1.0</v>
      </c>
      <c r="T38" s="4">
        <v>6.0</v>
      </c>
      <c r="U38" s="4">
        <v>5.0</v>
      </c>
      <c r="V38" s="4">
        <v>5.0</v>
      </c>
      <c r="W38" s="4">
        <v>6.0</v>
      </c>
      <c r="X38" s="4">
        <v>6.0</v>
      </c>
      <c r="Y38" s="4">
        <v>6.0</v>
      </c>
      <c r="Z38" s="4">
        <v>4.0</v>
      </c>
      <c r="AA38" s="4">
        <v>4.0</v>
      </c>
      <c r="AB38" s="4">
        <v>6.0</v>
      </c>
      <c r="AC38" s="4">
        <v>5.0</v>
      </c>
      <c r="AD38" s="4">
        <v>6.0</v>
      </c>
      <c r="AE38" s="4">
        <v>5.0</v>
      </c>
      <c r="AF38" s="4">
        <v>5.0</v>
      </c>
      <c r="AG38" s="4">
        <v>5.0</v>
      </c>
      <c r="AH38" s="4">
        <v>4.0</v>
      </c>
      <c r="AI38" s="4">
        <v>5.0</v>
      </c>
      <c r="AJ38" s="4">
        <v>3.0</v>
      </c>
      <c r="AK38" s="4">
        <v>6.0</v>
      </c>
      <c r="AL38" s="4">
        <v>4.0</v>
      </c>
      <c r="AM38" s="4">
        <v>6.0</v>
      </c>
      <c r="AN38" s="4">
        <v>6.0</v>
      </c>
      <c r="AO38" s="4">
        <v>5.0</v>
      </c>
      <c r="AP38" s="4">
        <v>6.0</v>
      </c>
      <c r="AQ38" s="4">
        <v>6.0</v>
      </c>
      <c r="AR38" s="4">
        <v>3.0</v>
      </c>
      <c r="AS38" s="4">
        <v>6.0</v>
      </c>
      <c r="AT38" s="4">
        <v>3.0</v>
      </c>
      <c r="AU38" s="4">
        <v>5.0</v>
      </c>
      <c r="AV38" s="4">
        <v>6.0</v>
      </c>
      <c r="AW38" s="4">
        <v>4.0</v>
      </c>
      <c r="AX38" s="4">
        <v>6.0</v>
      </c>
      <c r="AY38" s="4">
        <v>5.0</v>
      </c>
      <c r="AZ38" s="4">
        <v>3.0</v>
      </c>
      <c r="BA38" s="4">
        <v>1.0</v>
      </c>
      <c r="BB38" s="4">
        <v>6.0</v>
      </c>
      <c r="BC38" s="4">
        <v>5.0</v>
      </c>
      <c r="BD38" s="4">
        <v>3.0</v>
      </c>
      <c r="BE38" s="4">
        <v>6.0</v>
      </c>
      <c r="BF38" s="4">
        <v>3.0</v>
      </c>
      <c r="BG38" s="4">
        <v>6.0</v>
      </c>
      <c r="BH38" s="4">
        <v>5.0</v>
      </c>
      <c r="BI38" s="4">
        <v>5.0</v>
      </c>
      <c r="BJ38" s="4">
        <v>6.0</v>
      </c>
      <c r="BK38" s="4">
        <v>6.0</v>
      </c>
      <c r="BL38" s="4">
        <v>4.0</v>
      </c>
      <c r="BM38" s="4">
        <v>6.0</v>
      </c>
      <c r="BN38" s="4">
        <v>5.0</v>
      </c>
      <c r="BO38" s="4">
        <v>2.0</v>
      </c>
      <c r="BP38" s="4">
        <v>6.0</v>
      </c>
      <c r="BQ38" s="4">
        <v>4.0</v>
      </c>
      <c r="BR38" s="4">
        <v>5.0</v>
      </c>
      <c r="BS38" s="4">
        <v>6.0</v>
      </c>
      <c r="BT38" s="4">
        <v>6.0</v>
      </c>
      <c r="BU38" s="4">
        <v>3.0</v>
      </c>
      <c r="BV38" s="4">
        <v>5.0</v>
      </c>
      <c r="BW38" s="4">
        <v>5.0</v>
      </c>
      <c r="BX38" s="4">
        <v>6.0</v>
      </c>
      <c r="BY38" s="4">
        <v>3.0</v>
      </c>
      <c r="BZ38" s="4">
        <v>5.0</v>
      </c>
      <c r="CA38" s="4">
        <v>3.0</v>
      </c>
      <c r="CB38" s="4">
        <v>3.0</v>
      </c>
      <c r="CC38" s="4">
        <v>5.0</v>
      </c>
      <c r="CD38" s="4">
        <v>6.0</v>
      </c>
      <c r="CE38" s="4">
        <v>4.0</v>
      </c>
      <c r="CF38" s="4">
        <v>4.0</v>
      </c>
      <c r="CG38" s="4">
        <v>3.0</v>
      </c>
      <c r="CH38" s="4">
        <v>1.0</v>
      </c>
      <c r="CI38" s="4">
        <v>5.0</v>
      </c>
      <c r="CJ38" s="4">
        <v>6.0</v>
      </c>
      <c r="CK38" s="4">
        <v>6.0</v>
      </c>
      <c r="CL38" s="4">
        <v>6.0</v>
      </c>
      <c r="CM38" s="4">
        <v>2.0</v>
      </c>
      <c r="CN38" s="4">
        <v>3.0</v>
      </c>
      <c r="CO38" s="4">
        <v>6.0</v>
      </c>
      <c r="CP38" s="4">
        <v>6.0</v>
      </c>
      <c r="CQ38" s="4">
        <v>3.0</v>
      </c>
      <c r="CR38" s="4">
        <v>4.0</v>
      </c>
      <c r="CS38" s="4">
        <v>6.0</v>
      </c>
      <c r="CT38" s="4">
        <v>5.0</v>
      </c>
      <c r="CU38" s="4">
        <v>6.0</v>
      </c>
      <c r="CV38" s="4">
        <v>5.0</v>
      </c>
      <c r="CW38" s="4">
        <v>6.0</v>
      </c>
      <c r="CX38" s="4">
        <v>4.0</v>
      </c>
      <c r="CY38" s="4">
        <v>2.0</v>
      </c>
      <c r="CZ38" s="4">
        <v>5.0</v>
      </c>
      <c r="DA38" s="4" t="s">
        <v>74</v>
      </c>
      <c r="DB38" s="4">
        <v>4.0</v>
      </c>
      <c r="DC38" s="4">
        <v>5.0</v>
      </c>
      <c r="DD38" s="4">
        <v>4.0</v>
      </c>
      <c r="DE38" s="4">
        <v>1.0</v>
      </c>
      <c r="DF38" s="4">
        <v>4.0</v>
      </c>
      <c r="DG38" s="4">
        <v>6.0</v>
      </c>
      <c r="DH38" s="4">
        <v>6.0</v>
      </c>
      <c r="DI38" s="4">
        <v>3.0</v>
      </c>
      <c r="DJ38" s="4">
        <v>5.0</v>
      </c>
      <c r="DK38" s="4">
        <v>6.0</v>
      </c>
      <c r="DL38" s="4">
        <v>6.0</v>
      </c>
      <c r="DM38" s="4">
        <v>3.0</v>
      </c>
      <c r="DN38" s="4">
        <v>6.0</v>
      </c>
      <c r="DO38" s="4">
        <v>1.0</v>
      </c>
      <c r="DP38" s="4">
        <v>2.0</v>
      </c>
      <c r="DQ38" s="4">
        <v>3.0</v>
      </c>
      <c r="DR38" s="4">
        <v>2.0</v>
      </c>
      <c r="DS38" s="4">
        <v>4.0</v>
      </c>
      <c r="DT38" s="4">
        <v>2.0</v>
      </c>
      <c r="DU38" s="4">
        <v>2.0</v>
      </c>
      <c r="DV38" s="4">
        <v>4.0</v>
      </c>
      <c r="DW38" s="4">
        <v>5.0</v>
      </c>
    </row>
    <row r="39" hidden="1">
      <c r="A39" s="4" t="s">
        <v>10</v>
      </c>
      <c r="B39" s="4" t="s">
        <v>46</v>
      </c>
      <c r="C39" s="4">
        <v>5.0</v>
      </c>
      <c r="D39" s="4">
        <v>4.0</v>
      </c>
      <c r="E39" s="4">
        <v>5.0</v>
      </c>
      <c r="F39" s="4">
        <v>5.0</v>
      </c>
      <c r="G39" s="4">
        <v>2.0</v>
      </c>
      <c r="H39" s="4">
        <v>5.0</v>
      </c>
      <c r="I39" s="4">
        <v>5.0</v>
      </c>
      <c r="J39" s="4">
        <v>1.0</v>
      </c>
      <c r="K39" s="4">
        <v>5.0</v>
      </c>
      <c r="L39" s="4">
        <v>4.0</v>
      </c>
      <c r="M39" s="4">
        <v>1.0</v>
      </c>
      <c r="N39" s="4">
        <v>5.0</v>
      </c>
      <c r="O39" s="4">
        <v>3.0</v>
      </c>
      <c r="P39" s="4">
        <v>3.0</v>
      </c>
      <c r="Q39" s="4">
        <v>2.0</v>
      </c>
      <c r="R39" s="4">
        <v>1.0</v>
      </c>
      <c r="S39" s="4">
        <v>5.0</v>
      </c>
      <c r="T39" s="4">
        <v>3.0</v>
      </c>
      <c r="U39" s="4">
        <v>1.0</v>
      </c>
      <c r="V39" s="4">
        <v>2.0</v>
      </c>
      <c r="W39" s="4">
        <v>1.0</v>
      </c>
      <c r="X39" s="4">
        <v>5.0</v>
      </c>
      <c r="Y39" s="4">
        <v>5.0</v>
      </c>
      <c r="Z39" s="4">
        <v>4.0</v>
      </c>
      <c r="AA39" s="4">
        <v>3.0</v>
      </c>
      <c r="AB39" s="4">
        <v>3.0</v>
      </c>
      <c r="AC39" s="4">
        <v>1.0</v>
      </c>
      <c r="AD39" s="4">
        <v>3.0</v>
      </c>
      <c r="AE39" s="4">
        <v>1.0</v>
      </c>
      <c r="AF39" s="4">
        <v>5.0</v>
      </c>
      <c r="AG39" s="4">
        <v>3.0</v>
      </c>
      <c r="AH39" s="4">
        <v>4.0</v>
      </c>
      <c r="AI39" s="4">
        <v>5.0</v>
      </c>
      <c r="AJ39" s="4">
        <v>2.0</v>
      </c>
      <c r="AK39" s="4">
        <v>1.0</v>
      </c>
      <c r="AL39" s="4">
        <v>1.0</v>
      </c>
      <c r="AM39" s="4">
        <v>2.0</v>
      </c>
      <c r="AN39" s="4">
        <v>3.0</v>
      </c>
      <c r="AO39" s="4">
        <v>3.0</v>
      </c>
      <c r="AP39" s="4">
        <v>3.0</v>
      </c>
      <c r="AQ39" s="4">
        <v>3.0</v>
      </c>
      <c r="AR39" s="4">
        <v>3.0</v>
      </c>
      <c r="AS39" s="4">
        <v>4.0</v>
      </c>
      <c r="AT39" s="4">
        <v>5.0</v>
      </c>
      <c r="AU39" s="4">
        <v>5.0</v>
      </c>
      <c r="AV39" s="4">
        <v>5.0</v>
      </c>
      <c r="AW39" s="4">
        <v>3.0</v>
      </c>
      <c r="AX39" s="4">
        <v>2.0</v>
      </c>
      <c r="AY39" s="4">
        <v>4.0</v>
      </c>
      <c r="AZ39" s="4">
        <v>4.0</v>
      </c>
      <c r="BA39" s="4">
        <v>1.0</v>
      </c>
      <c r="BB39" s="4">
        <v>5.0</v>
      </c>
      <c r="BC39" s="4">
        <v>3.0</v>
      </c>
      <c r="BD39" s="4">
        <v>2.0</v>
      </c>
      <c r="BE39" s="4">
        <v>4.0</v>
      </c>
      <c r="BF39" s="4">
        <v>2.0</v>
      </c>
      <c r="BG39" s="4">
        <v>5.0</v>
      </c>
      <c r="BH39" s="4">
        <v>2.0</v>
      </c>
      <c r="BI39" s="4">
        <v>5.0</v>
      </c>
      <c r="BJ39" s="4">
        <v>5.0</v>
      </c>
      <c r="BK39" s="4">
        <v>1.0</v>
      </c>
      <c r="BL39" s="4">
        <v>2.0</v>
      </c>
      <c r="BM39" s="4">
        <v>2.0</v>
      </c>
      <c r="BN39" s="4">
        <v>4.0</v>
      </c>
      <c r="BO39" s="4">
        <v>3.0</v>
      </c>
      <c r="BP39" s="4">
        <v>1.0</v>
      </c>
      <c r="BQ39" s="4">
        <v>3.0</v>
      </c>
      <c r="BR39" s="4">
        <v>2.0</v>
      </c>
      <c r="BS39" s="4">
        <v>2.0</v>
      </c>
      <c r="BT39" s="4">
        <v>1.0</v>
      </c>
      <c r="BU39" s="4">
        <v>5.0</v>
      </c>
      <c r="BV39" s="4">
        <v>4.0</v>
      </c>
      <c r="BW39" s="4">
        <v>3.0</v>
      </c>
      <c r="BX39" s="4">
        <v>1.0</v>
      </c>
      <c r="BY39" s="4">
        <v>3.0</v>
      </c>
      <c r="BZ39" s="4">
        <v>4.0</v>
      </c>
      <c r="CA39" s="4">
        <v>1.0</v>
      </c>
      <c r="CB39" s="4">
        <v>1.0</v>
      </c>
      <c r="CC39" s="4">
        <v>3.0</v>
      </c>
      <c r="CD39" s="4">
        <v>4.0</v>
      </c>
      <c r="CE39" s="4">
        <v>3.0</v>
      </c>
      <c r="CF39" s="4">
        <v>4.0</v>
      </c>
      <c r="CG39" s="4">
        <v>3.0</v>
      </c>
      <c r="CH39" s="4">
        <v>5.0</v>
      </c>
      <c r="CI39" s="4">
        <v>5.0</v>
      </c>
      <c r="CJ39" s="4">
        <v>2.0</v>
      </c>
      <c r="CK39" s="4">
        <v>4.0</v>
      </c>
      <c r="CL39" s="4">
        <v>1.0</v>
      </c>
      <c r="CM39" s="4">
        <v>5.0</v>
      </c>
      <c r="CN39" s="4">
        <v>5.0</v>
      </c>
      <c r="CO39" s="4">
        <v>3.0</v>
      </c>
      <c r="CP39" s="4">
        <v>1.0</v>
      </c>
      <c r="CQ39" s="4">
        <v>1.0</v>
      </c>
      <c r="CR39" s="4">
        <v>5.0</v>
      </c>
      <c r="CS39" s="4">
        <v>5.0</v>
      </c>
      <c r="CT39" s="4">
        <v>3.0</v>
      </c>
      <c r="CU39" s="4">
        <v>3.0</v>
      </c>
      <c r="CV39" s="4">
        <v>2.0</v>
      </c>
      <c r="CW39" s="4">
        <v>5.0</v>
      </c>
      <c r="CX39" s="4">
        <v>1.0</v>
      </c>
      <c r="CY39" s="4">
        <v>5.0</v>
      </c>
      <c r="CZ39" s="4">
        <v>4.0</v>
      </c>
      <c r="DA39" s="4">
        <v>1.0</v>
      </c>
      <c r="DB39" s="4">
        <v>5.0</v>
      </c>
      <c r="DC39" s="4">
        <v>3.0</v>
      </c>
      <c r="DD39" s="4">
        <v>3.0</v>
      </c>
      <c r="DE39" s="4">
        <v>5.0</v>
      </c>
      <c r="DF39" s="4">
        <v>3.0</v>
      </c>
      <c r="DG39" s="4">
        <v>5.0</v>
      </c>
      <c r="DH39" s="4">
        <v>1.0</v>
      </c>
      <c r="DI39" s="4">
        <v>3.0</v>
      </c>
      <c r="DJ39" s="4">
        <v>1.0</v>
      </c>
      <c r="DK39" s="4">
        <v>5.0</v>
      </c>
      <c r="DL39" s="4">
        <v>2.0</v>
      </c>
      <c r="DM39" s="4">
        <v>5.0</v>
      </c>
      <c r="DN39" s="4">
        <v>1.0</v>
      </c>
      <c r="DO39" s="4">
        <v>3.0</v>
      </c>
      <c r="DP39" s="4">
        <v>2.0</v>
      </c>
      <c r="DQ39" s="4">
        <v>3.0</v>
      </c>
      <c r="DR39" s="4">
        <v>5.0</v>
      </c>
      <c r="DS39" s="4">
        <v>3.0</v>
      </c>
      <c r="DT39" s="4">
        <v>5.0</v>
      </c>
      <c r="DU39" s="4">
        <v>5.0</v>
      </c>
      <c r="DV39" s="4">
        <v>1.0</v>
      </c>
      <c r="DW39" s="4">
        <v>2.0</v>
      </c>
    </row>
    <row r="40" hidden="1">
      <c r="A40" s="4" t="s">
        <v>10</v>
      </c>
      <c r="B40" s="4" t="s">
        <v>47</v>
      </c>
      <c r="C40" s="4">
        <v>5.0</v>
      </c>
      <c r="D40" s="4">
        <v>4.0</v>
      </c>
      <c r="E40" s="4">
        <v>5.0</v>
      </c>
      <c r="F40" s="4">
        <v>5.0</v>
      </c>
      <c r="G40" s="4">
        <v>5.0</v>
      </c>
      <c r="H40" s="4">
        <v>5.0</v>
      </c>
      <c r="I40" s="4">
        <v>5.0</v>
      </c>
      <c r="J40" s="4">
        <v>3.0</v>
      </c>
      <c r="K40" s="4">
        <v>5.0</v>
      </c>
      <c r="L40" s="4">
        <v>5.0</v>
      </c>
      <c r="M40" s="4">
        <v>5.0</v>
      </c>
      <c r="N40" s="4">
        <v>5.0</v>
      </c>
      <c r="O40" s="4">
        <v>4.0</v>
      </c>
      <c r="P40" s="4">
        <v>5.0</v>
      </c>
      <c r="Q40" s="4">
        <v>3.0</v>
      </c>
      <c r="R40" s="4">
        <v>5.0</v>
      </c>
      <c r="S40" s="4">
        <v>3.0</v>
      </c>
      <c r="T40" s="4">
        <v>5.0</v>
      </c>
      <c r="U40" s="4">
        <v>5.0</v>
      </c>
      <c r="V40" s="4">
        <v>5.0</v>
      </c>
      <c r="W40" s="4">
        <v>4.0</v>
      </c>
      <c r="X40" s="4">
        <v>5.0</v>
      </c>
      <c r="Y40" s="4">
        <v>5.0</v>
      </c>
      <c r="Z40" s="4">
        <v>5.0</v>
      </c>
      <c r="AA40" s="4">
        <v>5.0</v>
      </c>
      <c r="AB40" s="4">
        <v>3.0</v>
      </c>
      <c r="AC40" s="4">
        <v>5.0</v>
      </c>
      <c r="AD40" s="4">
        <v>4.0</v>
      </c>
      <c r="AE40" s="4">
        <v>5.0</v>
      </c>
      <c r="AF40" s="4">
        <v>5.0</v>
      </c>
      <c r="AG40" s="4">
        <v>4.0</v>
      </c>
      <c r="AH40" s="4">
        <v>5.0</v>
      </c>
      <c r="AI40" s="4">
        <v>5.0</v>
      </c>
      <c r="AJ40" s="4">
        <v>5.0</v>
      </c>
      <c r="AK40" s="4">
        <v>5.0</v>
      </c>
      <c r="AL40" s="4">
        <v>5.0</v>
      </c>
      <c r="AM40" s="4">
        <v>5.0</v>
      </c>
      <c r="AN40" s="4">
        <v>5.0</v>
      </c>
      <c r="AO40" s="4">
        <v>5.0</v>
      </c>
      <c r="AP40" s="4">
        <v>4.0</v>
      </c>
      <c r="AQ40" s="4">
        <v>5.0</v>
      </c>
      <c r="AR40" s="4">
        <v>5.0</v>
      </c>
      <c r="AS40" s="4">
        <v>5.0</v>
      </c>
      <c r="AT40" s="4">
        <v>5.0</v>
      </c>
      <c r="AU40" s="4">
        <v>5.0</v>
      </c>
      <c r="AV40" s="4">
        <v>5.0</v>
      </c>
      <c r="AW40" s="4">
        <v>5.0</v>
      </c>
      <c r="AX40" s="4">
        <v>4.0</v>
      </c>
      <c r="AY40" s="4">
        <v>5.0</v>
      </c>
      <c r="AZ40" s="4">
        <v>5.0</v>
      </c>
      <c r="BA40" s="4">
        <v>3.0</v>
      </c>
      <c r="BB40" s="4">
        <v>5.0</v>
      </c>
      <c r="BC40" s="4">
        <v>5.0</v>
      </c>
      <c r="BD40" s="4">
        <v>5.0</v>
      </c>
      <c r="BE40" s="4">
        <v>5.0</v>
      </c>
      <c r="BF40" s="4">
        <v>5.0</v>
      </c>
      <c r="BG40" s="4">
        <v>5.0</v>
      </c>
      <c r="BH40" s="4">
        <v>5.0</v>
      </c>
      <c r="BI40" s="4">
        <v>5.0</v>
      </c>
      <c r="BJ40" s="4">
        <v>5.0</v>
      </c>
      <c r="BK40" s="4">
        <v>5.0</v>
      </c>
      <c r="BL40" s="4">
        <v>4.0</v>
      </c>
      <c r="BM40" s="4">
        <v>5.0</v>
      </c>
      <c r="BN40" s="4">
        <v>4.0</v>
      </c>
      <c r="BO40" s="4">
        <v>5.0</v>
      </c>
      <c r="BP40" s="4">
        <v>5.0</v>
      </c>
      <c r="BQ40" s="4">
        <v>5.0</v>
      </c>
      <c r="BR40" s="4">
        <v>4.0</v>
      </c>
      <c r="BS40" s="4">
        <v>5.0</v>
      </c>
      <c r="BT40" s="4">
        <v>5.0</v>
      </c>
      <c r="BU40" s="4">
        <v>5.0</v>
      </c>
      <c r="BV40" s="4">
        <v>5.0</v>
      </c>
      <c r="BW40" s="4">
        <v>5.0</v>
      </c>
      <c r="BX40" s="4">
        <v>5.0</v>
      </c>
      <c r="BY40" s="4">
        <v>3.0</v>
      </c>
      <c r="BZ40" s="4">
        <v>5.0</v>
      </c>
      <c r="CA40" s="4">
        <v>5.0</v>
      </c>
      <c r="CB40" s="4">
        <v>4.0</v>
      </c>
      <c r="CC40" s="4">
        <v>4.0</v>
      </c>
      <c r="CD40" s="4">
        <v>5.0</v>
      </c>
      <c r="CE40" s="4">
        <v>5.0</v>
      </c>
      <c r="CF40" s="4">
        <v>5.0</v>
      </c>
      <c r="CG40" s="4">
        <v>5.0</v>
      </c>
      <c r="CH40" s="4">
        <v>5.0</v>
      </c>
      <c r="CI40" s="4">
        <v>5.0</v>
      </c>
      <c r="CJ40" s="4">
        <v>5.0</v>
      </c>
      <c r="CK40" s="4">
        <v>5.0</v>
      </c>
      <c r="CL40" s="4">
        <v>5.0</v>
      </c>
      <c r="CM40" s="4">
        <v>5.0</v>
      </c>
      <c r="CN40" s="4">
        <v>5.0</v>
      </c>
      <c r="CO40" s="4">
        <v>5.0</v>
      </c>
      <c r="CP40" s="4">
        <v>4.0</v>
      </c>
      <c r="CQ40" s="4">
        <v>5.0</v>
      </c>
      <c r="CR40" s="4">
        <v>5.0</v>
      </c>
      <c r="CS40" s="4">
        <v>5.0</v>
      </c>
      <c r="CT40" s="4">
        <v>5.0</v>
      </c>
      <c r="CU40" s="4">
        <v>5.0</v>
      </c>
      <c r="CV40" s="4">
        <v>5.0</v>
      </c>
      <c r="CW40" s="4">
        <v>5.0</v>
      </c>
      <c r="CX40" s="4">
        <v>5.0</v>
      </c>
      <c r="CY40" s="4">
        <v>5.0</v>
      </c>
      <c r="CZ40" s="4">
        <v>5.0</v>
      </c>
      <c r="DA40" s="4">
        <v>5.0</v>
      </c>
      <c r="DB40" s="4">
        <v>5.0</v>
      </c>
      <c r="DC40" s="4">
        <v>5.0</v>
      </c>
      <c r="DD40" s="4">
        <v>5.0</v>
      </c>
      <c r="DE40" s="4">
        <v>5.0</v>
      </c>
      <c r="DF40" s="4">
        <v>5.0</v>
      </c>
      <c r="DG40" s="4">
        <v>5.0</v>
      </c>
      <c r="DH40" s="4">
        <v>5.0</v>
      </c>
      <c r="DI40" s="4">
        <v>5.0</v>
      </c>
      <c r="DJ40" s="4">
        <v>3.0</v>
      </c>
      <c r="DK40" s="4">
        <v>5.0</v>
      </c>
      <c r="DL40" s="4">
        <v>5.0</v>
      </c>
      <c r="DM40" s="4">
        <v>4.0</v>
      </c>
      <c r="DN40" s="4">
        <v>4.0</v>
      </c>
      <c r="DO40" s="4">
        <v>5.0</v>
      </c>
      <c r="DP40" s="4">
        <v>4.0</v>
      </c>
      <c r="DQ40" s="4">
        <v>5.0</v>
      </c>
      <c r="DR40" s="4">
        <v>5.0</v>
      </c>
      <c r="DS40" s="4">
        <v>5.0</v>
      </c>
      <c r="DT40" s="4">
        <v>5.0</v>
      </c>
      <c r="DU40" s="4">
        <v>3.0</v>
      </c>
      <c r="DV40" s="4">
        <v>5.0</v>
      </c>
      <c r="DW40" s="4">
        <v>3.0</v>
      </c>
    </row>
    <row r="41" hidden="1">
      <c r="A41" s="4" t="s">
        <v>30</v>
      </c>
      <c r="B41" s="4" t="s">
        <v>48</v>
      </c>
      <c r="C41" s="4">
        <v>1.0</v>
      </c>
      <c r="D41" s="4">
        <v>1.0</v>
      </c>
      <c r="E41" s="4">
        <v>7.0</v>
      </c>
      <c r="F41" s="4">
        <v>2.0</v>
      </c>
      <c r="G41" s="4">
        <v>1.0</v>
      </c>
      <c r="H41" s="4">
        <v>4.0</v>
      </c>
      <c r="I41" s="4">
        <v>8.0</v>
      </c>
      <c r="J41" s="4">
        <v>3.0</v>
      </c>
      <c r="K41" s="4">
        <v>8.0</v>
      </c>
      <c r="L41" s="4">
        <v>3.0</v>
      </c>
      <c r="M41" s="4">
        <v>8.0</v>
      </c>
      <c r="N41" s="4">
        <v>1.0</v>
      </c>
      <c r="O41" s="4">
        <v>9.0</v>
      </c>
      <c r="P41" s="4">
        <v>10.0</v>
      </c>
      <c r="Q41" s="4">
        <v>1.0</v>
      </c>
      <c r="R41" s="4" t="s">
        <v>74</v>
      </c>
      <c r="S41" s="4">
        <v>9.0</v>
      </c>
      <c r="T41" s="4">
        <v>7.0</v>
      </c>
      <c r="U41" s="4">
        <v>9.0</v>
      </c>
      <c r="V41" s="4">
        <v>7.0</v>
      </c>
      <c r="W41" s="4">
        <v>2.0</v>
      </c>
      <c r="X41" s="4">
        <v>7.0</v>
      </c>
      <c r="Y41" s="4">
        <v>5.0</v>
      </c>
      <c r="Z41" s="4">
        <v>5.0</v>
      </c>
      <c r="AA41" s="4">
        <v>2.0</v>
      </c>
      <c r="AB41" s="4">
        <v>5.0</v>
      </c>
      <c r="AC41" s="4">
        <v>9.0</v>
      </c>
      <c r="AD41" s="4">
        <v>9.0</v>
      </c>
      <c r="AE41" s="4">
        <v>3.0</v>
      </c>
      <c r="AF41" s="4">
        <v>10.0</v>
      </c>
      <c r="AG41" s="4">
        <v>8.0</v>
      </c>
      <c r="AH41" s="4">
        <v>3.0</v>
      </c>
      <c r="AI41" s="4">
        <v>8.0</v>
      </c>
      <c r="AJ41" s="4">
        <v>3.0</v>
      </c>
      <c r="AK41" s="4">
        <v>3.0</v>
      </c>
      <c r="AL41" s="4">
        <v>3.0</v>
      </c>
      <c r="AM41" s="4">
        <v>7.0</v>
      </c>
      <c r="AN41" s="4">
        <v>2.0</v>
      </c>
      <c r="AO41" s="4">
        <v>8.0</v>
      </c>
      <c r="AP41" s="4">
        <v>5.0</v>
      </c>
      <c r="AQ41" s="4">
        <v>8.0</v>
      </c>
      <c r="AR41" s="4">
        <v>4.0</v>
      </c>
      <c r="AS41" s="4">
        <v>7.0</v>
      </c>
      <c r="AT41" s="4">
        <v>8.0</v>
      </c>
      <c r="AU41" s="4">
        <v>10.0</v>
      </c>
      <c r="AV41" s="4">
        <v>3.0</v>
      </c>
      <c r="AW41" s="4">
        <v>4.0</v>
      </c>
      <c r="AX41" s="4">
        <v>9.0</v>
      </c>
      <c r="AY41" s="4">
        <v>3.0</v>
      </c>
      <c r="AZ41" s="4">
        <v>9.0</v>
      </c>
      <c r="BA41" s="4">
        <v>8.0</v>
      </c>
      <c r="BB41" s="4">
        <v>8.0</v>
      </c>
      <c r="BC41" s="4">
        <v>5.0</v>
      </c>
      <c r="BD41" s="4">
        <v>1.0</v>
      </c>
      <c r="BE41" s="4">
        <v>10.0</v>
      </c>
      <c r="BF41" s="4">
        <v>8.0</v>
      </c>
      <c r="BG41" s="4">
        <v>1.0</v>
      </c>
      <c r="BH41" s="4">
        <v>10.0</v>
      </c>
      <c r="BI41" s="4">
        <v>1.0</v>
      </c>
      <c r="BJ41" s="4">
        <v>10.0</v>
      </c>
      <c r="BK41" s="4">
        <v>5.0</v>
      </c>
      <c r="BL41" s="4">
        <v>5.0</v>
      </c>
      <c r="BM41" s="4">
        <v>1.0</v>
      </c>
      <c r="BN41" s="4">
        <v>8.0</v>
      </c>
      <c r="BO41" s="4">
        <v>1.0</v>
      </c>
      <c r="BP41" s="4">
        <v>3.0</v>
      </c>
      <c r="BQ41" s="4">
        <v>3.0</v>
      </c>
      <c r="BR41" s="4">
        <v>2.0</v>
      </c>
      <c r="BS41" s="4">
        <v>8.0</v>
      </c>
      <c r="BT41" s="4">
        <v>3.0</v>
      </c>
      <c r="BU41" s="4">
        <v>2.0</v>
      </c>
      <c r="BV41" s="4">
        <v>2.0</v>
      </c>
      <c r="BW41" s="4">
        <v>2.0</v>
      </c>
      <c r="BX41" s="4">
        <v>2.0</v>
      </c>
      <c r="BY41" s="4">
        <v>10.0</v>
      </c>
      <c r="BZ41" s="4">
        <v>9.0</v>
      </c>
      <c r="CA41" s="4">
        <v>4.0</v>
      </c>
      <c r="CB41" s="4">
        <v>5.0</v>
      </c>
      <c r="CC41" s="4">
        <v>8.0</v>
      </c>
      <c r="CD41" s="4">
        <v>3.0</v>
      </c>
      <c r="CE41" s="4">
        <v>1.0</v>
      </c>
      <c r="CF41" s="4">
        <v>2.0</v>
      </c>
      <c r="CG41" s="4">
        <v>7.0</v>
      </c>
      <c r="CH41" s="4">
        <v>1.0</v>
      </c>
      <c r="CI41" s="4">
        <v>9.0</v>
      </c>
      <c r="CJ41" s="4">
        <v>7.0</v>
      </c>
      <c r="CK41" s="4">
        <v>1.0</v>
      </c>
      <c r="CL41" s="4">
        <v>4.0</v>
      </c>
      <c r="CM41" s="4">
        <v>1.0</v>
      </c>
      <c r="CN41" s="4">
        <v>1.0</v>
      </c>
      <c r="CO41" s="4">
        <v>8.0</v>
      </c>
      <c r="CP41" s="4">
        <v>2.0</v>
      </c>
      <c r="CQ41" s="4">
        <v>1.0</v>
      </c>
      <c r="CR41" s="4">
        <v>6.0</v>
      </c>
      <c r="CS41" s="4">
        <v>6.0</v>
      </c>
      <c r="CT41" s="4">
        <v>10.0</v>
      </c>
      <c r="CU41" s="4">
        <v>8.0</v>
      </c>
      <c r="CV41" s="4">
        <v>1.0</v>
      </c>
      <c r="CW41" s="4">
        <v>1.0</v>
      </c>
      <c r="CX41" s="4">
        <v>2.0</v>
      </c>
      <c r="CY41" s="4">
        <v>1.0</v>
      </c>
      <c r="CZ41" s="4">
        <v>3.0</v>
      </c>
      <c r="DA41" s="4">
        <v>7.0</v>
      </c>
      <c r="DB41" s="4">
        <v>8.0</v>
      </c>
      <c r="DC41" s="4">
        <v>3.0</v>
      </c>
      <c r="DD41" s="4">
        <v>1.0</v>
      </c>
      <c r="DE41" s="4">
        <v>6.0</v>
      </c>
      <c r="DF41" s="4">
        <v>4.0</v>
      </c>
      <c r="DG41" s="4">
        <v>5.0</v>
      </c>
      <c r="DH41" s="4">
        <v>1.0</v>
      </c>
      <c r="DI41" s="4">
        <v>9.0</v>
      </c>
      <c r="DJ41" s="4">
        <v>7.0</v>
      </c>
      <c r="DK41" s="4">
        <v>9.0</v>
      </c>
      <c r="DL41" s="4">
        <v>1.0</v>
      </c>
      <c r="DM41" s="4">
        <v>7.0</v>
      </c>
      <c r="DN41" s="4">
        <v>10.0</v>
      </c>
      <c r="DO41" s="4">
        <v>2.0</v>
      </c>
      <c r="DP41" s="4">
        <v>7.0</v>
      </c>
      <c r="DQ41" s="4">
        <v>8.0</v>
      </c>
      <c r="DR41" s="4">
        <v>6.0</v>
      </c>
      <c r="DS41" s="4">
        <v>7.0</v>
      </c>
      <c r="DT41" s="4">
        <v>7.0</v>
      </c>
      <c r="DU41" s="4">
        <v>10.0</v>
      </c>
      <c r="DV41" s="4">
        <v>1.0</v>
      </c>
      <c r="DW41" s="4">
        <v>5.0</v>
      </c>
    </row>
    <row r="42" hidden="1">
      <c r="A42" s="4" t="s">
        <v>3</v>
      </c>
      <c r="B42" s="4" t="s">
        <v>49</v>
      </c>
      <c r="C42" s="4">
        <v>1.0</v>
      </c>
      <c r="D42" s="4">
        <v>2.0</v>
      </c>
      <c r="E42" s="4">
        <v>2.0</v>
      </c>
      <c r="F42" s="4">
        <v>2.0</v>
      </c>
      <c r="G42" s="4">
        <v>1.0</v>
      </c>
      <c r="H42" s="4">
        <v>2.0</v>
      </c>
      <c r="I42" s="4">
        <v>1.0</v>
      </c>
      <c r="J42" s="4">
        <v>1.0</v>
      </c>
      <c r="K42" s="4">
        <v>2.0</v>
      </c>
      <c r="L42" s="4">
        <v>2.0</v>
      </c>
      <c r="M42" s="4">
        <v>1.0</v>
      </c>
      <c r="N42" s="4">
        <v>2.0</v>
      </c>
      <c r="O42" s="4">
        <v>2.0</v>
      </c>
      <c r="P42" s="4">
        <v>2.0</v>
      </c>
      <c r="Q42" s="4">
        <v>1.0</v>
      </c>
      <c r="R42" s="4">
        <v>2.0</v>
      </c>
      <c r="S42" s="4">
        <v>2.0</v>
      </c>
      <c r="T42" s="4">
        <v>2.0</v>
      </c>
      <c r="U42" s="4">
        <v>2.0</v>
      </c>
      <c r="V42" s="4">
        <v>1.0</v>
      </c>
      <c r="W42" s="4">
        <v>1.0</v>
      </c>
      <c r="X42" s="4">
        <v>2.0</v>
      </c>
      <c r="Y42" s="4">
        <v>1.0</v>
      </c>
      <c r="Z42" s="4">
        <v>1.0</v>
      </c>
      <c r="AA42" s="4">
        <v>2.0</v>
      </c>
      <c r="AB42" s="4">
        <v>1.0</v>
      </c>
      <c r="AC42" s="4">
        <v>2.0</v>
      </c>
      <c r="AD42" s="4">
        <v>2.0</v>
      </c>
      <c r="AE42" s="4">
        <v>1.0</v>
      </c>
      <c r="AF42" s="4">
        <v>1.0</v>
      </c>
      <c r="AG42" s="4">
        <v>2.0</v>
      </c>
      <c r="AH42" s="4">
        <v>1.0</v>
      </c>
      <c r="AI42" s="4">
        <v>1.0</v>
      </c>
      <c r="AJ42" s="4">
        <v>1.0</v>
      </c>
      <c r="AK42" s="4">
        <v>1.0</v>
      </c>
      <c r="AL42" s="4">
        <v>2.0</v>
      </c>
      <c r="AM42" s="4">
        <v>1.0</v>
      </c>
      <c r="AN42" s="4">
        <v>2.0</v>
      </c>
      <c r="AO42" s="4">
        <v>2.0</v>
      </c>
      <c r="AP42" s="4">
        <v>2.0</v>
      </c>
      <c r="AQ42" s="4">
        <v>1.0</v>
      </c>
      <c r="AR42" s="4">
        <v>1.0</v>
      </c>
      <c r="AS42" s="4">
        <v>1.0</v>
      </c>
      <c r="AT42" s="4">
        <v>2.0</v>
      </c>
      <c r="AU42" s="4">
        <v>1.0</v>
      </c>
      <c r="AV42" s="4">
        <v>2.0</v>
      </c>
      <c r="AW42" s="4">
        <v>1.0</v>
      </c>
      <c r="AX42" s="4">
        <v>1.0</v>
      </c>
      <c r="AY42" s="4">
        <v>1.0</v>
      </c>
      <c r="AZ42" s="4">
        <v>2.0</v>
      </c>
      <c r="BA42" s="4">
        <v>1.0</v>
      </c>
      <c r="BB42" s="4">
        <v>1.0</v>
      </c>
      <c r="BC42" s="4">
        <v>1.0</v>
      </c>
      <c r="BD42" s="4">
        <v>1.0</v>
      </c>
      <c r="BE42" s="4">
        <v>1.0</v>
      </c>
      <c r="BF42" s="4">
        <v>1.0</v>
      </c>
      <c r="BG42" s="4">
        <v>1.0</v>
      </c>
      <c r="BH42" s="4">
        <v>1.0</v>
      </c>
      <c r="BI42" s="4">
        <v>1.0</v>
      </c>
      <c r="BJ42" s="4">
        <v>1.0</v>
      </c>
      <c r="BK42" s="4">
        <v>1.0</v>
      </c>
      <c r="BL42" s="4">
        <v>2.0</v>
      </c>
      <c r="BM42" s="4">
        <v>1.0</v>
      </c>
      <c r="BN42" s="4">
        <v>2.0</v>
      </c>
      <c r="BO42" s="4">
        <v>2.0</v>
      </c>
      <c r="BP42" s="4">
        <v>2.0</v>
      </c>
      <c r="BQ42" s="4">
        <v>2.0</v>
      </c>
      <c r="BR42" s="4">
        <v>2.0</v>
      </c>
      <c r="BS42" s="4">
        <v>2.0</v>
      </c>
      <c r="BT42" s="4">
        <v>2.0</v>
      </c>
      <c r="BU42" s="4">
        <v>2.0</v>
      </c>
      <c r="BV42" s="4">
        <v>2.0</v>
      </c>
      <c r="BW42" s="4">
        <v>1.0</v>
      </c>
      <c r="BX42" s="4">
        <v>2.0</v>
      </c>
      <c r="BY42" s="4">
        <v>4.0</v>
      </c>
      <c r="BZ42" s="4">
        <v>2.0</v>
      </c>
      <c r="CA42" s="4">
        <v>1.0</v>
      </c>
      <c r="CB42" s="4">
        <v>2.0</v>
      </c>
      <c r="CC42" s="4">
        <v>2.0</v>
      </c>
      <c r="CD42" s="4">
        <v>1.0</v>
      </c>
      <c r="CE42" s="4">
        <v>1.0</v>
      </c>
      <c r="CF42" s="4">
        <v>2.0</v>
      </c>
      <c r="CG42" s="4">
        <v>1.0</v>
      </c>
      <c r="CH42" s="4" t="s">
        <v>74</v>
      </c>
      <c r="CI42" s="4">
        <v>2.0</v>
      </c>
      <c r="CJ42" s="4">
        <v>2.0</v>
      </c>
      <c r="CK42" s="4">
        <v>1.0</v>
      </c>
      <c r="CL42" s="4">
        <v>1.0</v>
      </c>
      <c r="CM42" s="4">
        <v>1.0</v>
      </c>
      <c r="CN42" s="4">
        <v>1.0</v>
      </c>
      <c r="CO42" s="4">
        <v>1.0</v>
      </c>
      <c r="CP42" s="4">
        <v>2.0</v>
      </c>
      <c r="CQ42" s="4">
        <v>2.0</v>
      </c>
      <c r="CR42" s="4">
        <v>1.0</v>
      </c>
      <c r="CS42" s="4">
        <v>2.0</v>
      </c>
      <c r="CT42" s="4">
        <v>2.0</v>
      </c>
      <c r="CU42" s="4">
        <v>1.0</v>
      </c>
      <c r="CV42" s="4">
        <v>1.0</v>
      </c>
      <c r="CW42" s="4">
        <v>2.0</v>
      </c>
      <c r="CX42" s="4">
        <v>2.0</v>
      </c>
      <c r="CY42" s="4">
        <v>2.0</v>
      </c>
      <c r="CZ42" s="4">
        <v>1.0</v>
      </c>
      <c r="DA42" s="4">
        <v>1.0</v>
      </c>
      <c r="DB42" s="4">
        <v>1.0</v>
      </c>
      <c r="DC42" s="4">
        <v>1.0</v>
      </c>
      <c r="DD42" s="4">
        <v>2.0</v>
      </c>
      <c r="DE42" s="4">
        <v>1.0</v>
      </c>
      <c r="DF42" s="4">
        <v>1.0</v>
      </c>
      <c r="DG42" s="4">
        <v>2.0</v>
      </c>
      <c r="DH42" s="4">
        <v>1.0</v>
      </c>
      <c r="DI42" s="4">
        <v>2.0</v>
      </c>
      <c r="DJ42" s="4">
        <v>1.0</v>
      </c>
      <c r="DK42" s="4">
        <v>2.0</v>
      </c>
      <c r="DL42" s="4">
        <v>2.0</v>
      </c>
      <c r="DM42" s="4">
        <v>2.0</v>
      </c>
      <c r="DN42" s="4">
        <v>2.0</v>
      </c>
      <c r="DO42" s="4">
        <v>1.0</v>
      </c>
      <c r="DP42" s="4">
        <v>1.0</v>
      </c>
      <c r="DQ42" s="4">
        <v>2.0</v>
      </c>
      <c r="DR42" s="4">
        <v>2.0</v>
      </c>
      <c r="DS42" s="4">
        <v>1.0</v>
      </c>
      <c r="DT42" s="4">
        <v>1.0</v>
      </c>
      <c r="DU42" s="4">
        <v>1.0</v>
      </c>
      <c r="DV42" s="4">
        <v>1.0</v>
      </c>
      <c r="DW42" s="4">
        <v>2.0</v>
      </c>
    </row>
    <row r="43" hidden="1">
      <c r="A43" s="3" t="s">
        <v>14</v>
      </c>
      <c r="B43" s="5" t="s">
        <v>50</v>
      </c>
      <c r="C43" s="5" t="s">
        <v>82</v>
      </c>
      <c r="D43" s="5" t="s">
        <v>94</v>
      </c>
      <c r="E43" s="5" t="s">
        <v>105</v>
      </c>
      <c r="F43" s="5" t="s">
        <v>116</v>
      </c>
      <c r="G43" s="5" t="s">
        <v>127</v>
      </c>
      <c r="H43" s="5" t="s">
        <v>139</v>
      </c>
      <c r="I43" s="5" t="s">
        <v>151</v>
      </c>
      <c r="J43" s="5" t="s">
        <v>163</v>
      </c>
      <c r="K43" s="5" t="s">
        <v>172</v>
      </c>
      <c r="L43" s="5" t="s">
        <v>182</v>
      </c>
      <c r="M43" s="5" t="s">
        <v>193</v>
      </c>
      <c r="N43" s="5" t="s">
        <v>203</v>
      </c>
      <c r="O43" s="5" t="s">
        <v>215</v>
      </c>
      <c r="P43" s="5" t="s">
        <v>226</v>
      </c>
      <c r="Q43" s="5" t="s">
        <v>236</v>
      </c>
      <c r="R43" s="5" t="s">
        <v>246</v>
      </c>
      <c r="S43" s="5" t="s">
        <v>257</v>
      </c>
      <c r="T43" s="5" t="s">
        <v>268</v>
      </c>
      <c r="U43" s="5" t="s">
        <v>278</v>
      </c>
      <c r="V43" s="5" t="s">
        <v>289</v>
      </c>
      <c r="W43" s="5" t="s">
        <v>300</v>
      </c>
      <c r="X43" s="5" t="s">
        <v>311</v>
      </c>
      <c r="Y43" s="5" t="s">
        <v>321</v>
      </c>
      <c r="Z43" s="5" t="s">
        <v>333</v>
      </c>
      <c r="AA43" s="5" t="s">
        <v>344</v>
      </c>
      <c r="AB43" s="5" t="s">
        <v>353</v>
      </c>
      <c r="AC43" s="5" t="s">
        <v>364</v>
      </c>
      <c r="AD43" s="5" t="s">
        <v>373</v>
      </c>
      <c r="AE43" s="5" t="s">
        <v>384</v>
      </c>
      <c r="AF43" s="5" t="s">
        <v>395</v>
      </c>
      <c r="AG43" s="5" t="s">
        <v>404</v>
      </c>
      <c r="AH43" s="5" t="s">
        <v>163</v>
      </c>
      <c r="AI43" s="5" t="s">
        <v>424</v>
      </c>
      <c r="AJ43" s="5" t="s">
        <v>433</v>
      </c>
      <c r="AK43" s="5" t="s">
        <v>443</v>
      </c>
      <c r="AL43" s="5" t="s">
        <v>453</v>
      </c>
      <c r="AM43" s="5" t="s">
        <v>463</v>
      </c>
      <c r="AN43" s="5" t="s">
        <v>470</v>
      </c>
      <c r="AO43" s="5" t="s">
        <v>480</v>
      </c>
      <c r="AP43" s="5" t="s">
        <v>489</v>
      </c>
      <c r="AQ43" s="5" t="s">
        <v>499</v>
      </c>
      <c r="AR43" s="5" t="s">
        <v>510</v>
      </c>
      <c r="AS43" s="5" t="s">
        <v>520</v>
      </c>
      <c r="AT43" s="5" t="s">
        <v>530</v>
      </c>
      <c r="AU43" s="5" t="s">
        <v>541</v>
      </c>
      <c r="AV43" s="5" t="s">
        <v>552</v>
      </c>
      <c r="AW43" s="5" t="s">
        <v>562</v>
      </c>
      <c r="AX43" s="5" t="s">
        <v>571</v>
      </c>
      <c r="AY43" s="5" t="s">
        <v>582</v>
      </c>
      <c r="AZ43" s="5" t="s">
        <v>591</v>
      </c>
      <c r="BA43" s="5" t="s">
        <v>600</v>
      </c>
      <c r="BB43" s="5" t="s">
        <v>608</v>
      </c>
      <c r="BC43" s="5" t="s">
        <v>364</v>
      </c>
      <c r="BD43" s="5" t="s">
        <v>627</v>
      </c>
      <c r="BE43" s="5" t="s">
        <v>163</v>
      </c>
      <c r="BF43" s="5" t="s">
        <v>645</v>
      </c>
      <c r="BG43" s="5" t="s">
        <v>655</v>
      </c>
      <c r="BH43" s="5" t="s">
        <v>665</v>
      </c>
      <c r="BI43" s="5" t="s">
        <v>673</v>
      </c>
      <c r="BJ43" s="5" t="s">
        <v>684</v>
      </c>
      <c r="BK43" s="5" t="s">
        <v>694</v>
      </c>
      <c r="BL43" s="5" t="s">
        <v>705</v>
      </c>
      <c r="BM43" s="5" t="s">
        <v>714</v>
      </c>
      <c r="BN43" s="5" t="s">
        <v>723</v>
      </c>
      <c r="BO43" s="5" t="s">
        <v>735</v>
      </c>
      <c r="BP43" s="5" t="s">
        <v>742</v>
      </c>
      <c r="BQ43" s="5" t="s">
        <v>749</v>
      </c>
      <c r="BR43" s="5" t="s">
        <v>758</v>
      </c>
      <c r="BS43" s="5" t="s">
        <v>769</v>
      </c>
      <c r="BT43" s="5" t="s">
        <v>779</v>
      </c>
      <c r="BU43" s="5" t="s">
        <v>788</v>
      </c>
      <c r="BV43" s="5" t="s">
        <v>798</v>
      </c>
      <c r="BW43" s="5" t="s">
        <v>94</v>
      </c>
      <c r="BX43" s="5" t="s">
        <v>816</v>
      </c>
      <c r="BY43" s="5" t="s">
        <v>820</v>
      </c>
      <c r="BZ43" s="5" t="s">
        <v>829</v>
      </c>
      <c r="CA43" s="5" t="s">
        <v>840</v>
      </c>
      <c r="CB43" s="5" t="s">
        <v>850</v>
      </c>
      <c r="CC43" s="5" t="s">
        <v>859</v>
      </c>
      <c r="CD43" s="5" t="s">
        <v>868</v>
      </c>
      <c r="CE43" s="5" t="s">
        <v>877</v>
      </c>
      <c r="CF43" s="5" t="s">
        <v>885</v>
      </c>
      <c r="CG43" s="5" t="s">
        <v>894</v>
      </c>
      <c r="CH43" s="5" t="s">
        <v>905</v>
      </c>
      <c r="CI43" s="5" t="s">
        <v>917</v>
      </c>
      <c r="CJ43" s="5" t="s">
        <v>924</v>
      </c>
      <c r="CK43" s="5" t="s">
        <v>936</v>
      </c>
      <c r="CL43" s="5" t="s">
        <v>946</v>
      </c>
      <c r="CM43" s="5" t="s">
        <v>955</v>
      </c>
      <c r="CN43" s="5" t="s">
        <v>966</v>
      </c>
      <c r="CO43" s="5" t="s">
        <v>975</v>
      </c>
      <c r="CP43" s="5" t="s">
        <v>980</v>
      </c>
      <c r="CQ43" s="5" t="s">
        <v>992</v>
      </c>
      <c r="CR43" s="5" t="s">
        <v>1002</v>
      </c>
      <c r="CS43" s="5" t="s">
        <v>1013</v>
      </c>
      <c r="CT43" s="5" t="s">
        <v>172</v>
      </c>
      <c r="CU43" s="5" t="s">
        <v>1031</v>
      </c>
      <c r="CV43" s="5" t="s">
        <v>1040</v>
      </c>
      <c r="CW43" s="5" t="s">
        <v>1048</v>
      </c>
      <c r="CX43" s="5" t="s">
        <v>1056</v>
      </c>
      <c r="CY43" s="5" t="s">
        <v>1066</v>
      </c>
      <c r="CZ43" s="5" t="s">
        <v>74</v>
      </c>
      <c r="DA43" s="5" t="s">
        <v>74</v>
      </c>
      <c r="DB43" s="5" t="s">
        <v>1094</v>
      </c>
      <c r="DC43" s="5" t="s">
        <v>1103</v>
      </c>
      <c r="DD43" s="5" t="s">
        <v>1114</v>
      </c>
      <c r="DE43" s="5" t="s">
        <v>1125</v>
      </c>
      <c r="DF43" s="5" t="s">
        <v>1135</v>
      </c>
      <c r="DG43" s="5" t="s">
        <v>1144</v>
      </c>
      <c r="DH43" s="5" t="s">
        <v>1154</v>
      </c>
      <c r="DI43" s="5" t="s">
        <v>1161</v>
      </c>
      <c r="DJ43" s="5" t="s">
        <v>74</v>
      </c>
      <c r="DK43" s="5" t="s">
        <v>1175</v>
      </c>
      <c r="DL43" s="5" t="s">
        <v>1183</v>
      </c>
      <c r="DM43" s="5" t="s">
        <v>1193</v>
      </c>
      <c r="DN43" s="5" t="s">
        <v>980</v>
      </c>
      <c r="DO43" s="5" t="s">
        <v>1214</v>
      </c>
      <c r="DP43" s="5" t="s">
        <v>1225</v>
      </c>
      <c r="DQ43" s="5" t="s">
        <v>1235</v>
      </c>
      <c r="DR43" s="5" t="s">
        <v>1245</v>
      </c>
      <c r="DS43" s="5" t="s">
        <v>172</v>
      </c>
      <c r="DT43" s="5" t="s">
        <v>1262</v>
      </c>
      <c r="DU43" s="5" t="s">
        <v>1271</v>
      </c>
      <c r="DV43" s="5" t="s">
        <v>1280</v>
      </c>
      <c r="DW43" s="5" t="s">
        <v>1290</v>
      </c>
    </row>
    <row r="44" hidden="1">
      <c r="A44" s="4" t="s">
        <v>3</v>
      </c>
      <c r="B44" s="4" t="s">
        <v>51</v>
      </c>
      <c r="C44" s="4">
        <v>1.0</v>
      </c>
      <c r="D44" s="4">
        <v>4.0</v>
      </c>
      <c r="E44" s="4">
        <v>2.0</v>
      </c>
      <c r="F44" s="4">
        <v>4.0</v>
      </c>
      <c r="G44" s="4">
        <v>5.0</v>
      </c>
      <c r="H44" s="4">
        <v>1.0</v>
      </c>
      <c r="I44" s="4">
        <v>4.0</v>
      </c>
      <c r="J44" s="4">
        <v>2.0</v>
      </c>
      <c r="K44" s="4">
        <v>5.0</v>
      </c>
      <c r="L44" s="4">
        <v>5.0</v>
      </c>
      <c r="M44" s="4">
        <v>4.0</v>
      </c>
      <c r="N44" s="4">
        <v>4.0</v>
      </c>
      <c r="O44" s="4">
        <v>4.0</v>
      </c>
      <c r="P44" s="4">
        <v>4.0</v>
      </c>
      <c r="Q44" s="4">
        <v>4.0</v>
      </c>
      <c r="R44" s="4">
        <v>4.0</v>
      </c>
      <c r="S44" s="4">
        <v>2.0</v>
      </c>
      <c r="T44" s="4">
        <v>2.0</v>
      </c>
      <c r="U44" s="4">
        <v>3.0</v>
      </c>
      <c r="V44" s="4">
        <v>4.0</v>
      </c>
      <c r="W44" s="4">
        <v>4.0</v>
      </c>
      <c r="X44" s="4">
        <v>2.0</v>
      </c>
      <c r="Y44" s="4">
        <v>4.0</v>
      </c>
      <c r="Z44" s="4">
        <v>2.0</v>
      </c>
      <c r="AA44" s="4">
        <v>2.0</v>
      </c>
      <c r="AB44" s="4">
        <v>3.0</v>
      </c>
      <c r="AC44" s="4">
        <v>2.0</v>
      </c>
      <c r="AD44" s="4">
        <v>5.0</v>
      </c>
      <c r="AE44" s="4">
        <v>4.0</v>
      </c>
      <c r="AF44" s="4">
        <v>5.0</v>
      </c>
      <c r="AG44" s="4">
        <v>5.0</v>
      </c>
      <c r="AH44" s="4">
        <v>2.0</v>
      </c>
      <c r="AI44" s="4">
        <v>5.0</v>
      </c>
      <c r="AJ44" s="4" t="s">
        <v>74</v>
      </c>
      <c r="AK44" s="4">
        <v>4.0</v>
      </c>
      <c r="AL44" s="4">
        <v>4.0</v>
      </c>
      <c r="AM44" s="4">
        <v>2.0</v>
      </c>
      <c r="AN44" s="4">
        <v>3.0</v>
      </c>
      <c r="AO44" s="4">
        <v>4.0</v>
      </c>
      <c r="AP44" s="4">
        <v>2.0</v>
      </c>
      <c r="AQ44" s="4">
        <v>4.0</v>
      </c>
      <c r="AR44" s="4">
        <v>3.0</v>
      </c>
      <c r="AS44" s="4">
        <v>4.0</v>
      </c>
      <c r="AT44" s="4">
        <v>2.0</v>
      </c>
      <c r="AU44" s="4">
        <v>2.0</v>
      </c>
      <c r="AV44" s="4">
        <v>4.0</v>
      </c>
      <c r="AW44" s="4">
        <v>4.0</v>
      </c>
      <c r="AX44" s="4">
        <v>5.0</v>
      </c>
      <c r="AY44" s="4">
        <v>4.0</v>
      </c>
      <c r="AZ44" s="4">
        <v>4.0</v>
      </c>
      <c r="BA44" s="4">
        <v>2.0</v>
      </c>
      <c r="BB44" s="4">
        <v>2.0</v>
      </c>
      <c r="BC44" s="4">
        <v>2.0</v>
      </c>
      <c r="BD44" s="4">
        <v>5.0</v>
      </c>
      <c r="BE44" s="4">
        <v>5.0</v>
      </c>
      <c r="BF44" s="4">
        <v>3.0</v>
      </c>
      <c r="BG44" s="4">
        <v>4.0</v>
      </c>
      <c r="BH44" s="4">
        <v>4.0</v>
      </c>
      <c r="BI44" s="4">
        <v>5.0</v>
      </c>
      <c r="BJ44" s="4">
        <v>4.0</v>
      </c>
      <c r="BK44" s="4">
        <v>4.0</v>
      </c>
      <c r="BL44" s="4">
        <v>4.0</v>
      </c>
      <c r="BM44" s="4">
        <v>2.0</v>
      </c>
      <c r="BN44" s="4">
        <v>4.0</v>
      </c>
      <c r="BO44" s="4">
        <v>2.0</v>
      </c>
      <c r="BP44" s="4" t="s">
        <v>74</v>
      </c>
      <c r="BQ44" s="4">
        <v>4.0</v>
      </c>
      <c r="BR44" s="4">
        <v>3.0</v>
      </c>
      <c r="BS44" s="4">
        <v>5.0</v>
      </c>
      <c r="BT44" s="4">
        <v>4.0</v>
      </c>
      <c r="BU44" s="4">
        <v>2.0</v>
      </c>
      <c r="BV44" s="4">
        <v>4.0</v>
      </c>
      <c r="BW44" s="4">
        <v>4.0</v>
      </c>
      <c r="BX44" s="4">
        <v>2.0</v>
      </c>
      <c r="BY44" s="4">
        <v>1.0</v>
      </c>
      <c r="BZ44" s="4">
        <v>4.0</v>
      </c>
      <c r="CA44" s="4">
        <v>5.0</v>
      </c>
      <c r="CB44" s="4">
        <v>5.0</v>
      </c>
      <c r="CC44" s="4">
        <v>2.0</v>
      </c>
      <c r="CD44" s="4">
        <v>2.0</v>
      </c>
      <c r="CE44" s="4">
        <v>4.0</v>
      </c>
      <c r="CF44" s="4">
        <v>4.0</v>
      </c>
      <c r="CG44" s="4">
        <v>4.0</v>
      </c>
      <c r="CH44" s="4">
        <v>1.0</v>
      </c>
      <c r="CI44" s="4">
        <v>3.0</v>
      </c>
      <c r="CJ44" s="4">
        <v>3.0</v>
      </c>
      <c r="CK44" s="4">
        <v>4.0</v>
      </c>
      <c r="CL44" s="4">
        <v>5.0</v>
      </c>
      <c r="CM44" s="4" t="s">
        <v>74</v>
      </c>
      <c r="CN44" s="4">
        <v>2.0</v>
      </c>
      <c r="CO44" s="4">
        <v>3.0</v>
      </c>
      <c r="CP44" s="4">
        <v>5.0</v>
      </c>
      <c r="CQ44" s="4">
        <v>3.0</v>
      </c>
      <c r="CR44" s="4">
        <v>4.0</v>
      </c>
      <c r="CS44" s="4">
        <v>4.0</v>
      </c>
      <c r="CT44" s="4">
        <v>4.0</v>
      </c>
      <c r="CU44" s="4">
        <v>5.0</v>
      </c>
      <c r="CV44" s="4">
        <v>3.0</v>
      </c>
      <c r="CW44" s="4">
        <v>2.0</v>
      </c>
      <c r="CX44" s="4">
        <v>4.0</v>
      </c>
      <c r="CY44" s="4">
        <v>2.0</v>
      </c>
      <c r="CZ44" s="4">
        <v>4.0</v>
      </c>
      <c r="DA44" s="4">
        <v>5.0</v>
      </c>
      <c r="DB44" s="4">
        <v>4.0</v>
      </c>
      <c r="DC44" s="4">
        <v>3.0</v>
      </c>
      <c r="DD44" s="4">
        <v>3.0</v>
      </c>
      <c r="DE44" s="4">
        <v>4.0</v>
      </c>
      <c r="DF44" s="4">
        <v>3.0</v>
      </c>
      <c r="DG44" s="4">
        <v>3.0</v>
      </c>
      <c r="DH44" s="4">
        <v>5.0</v>
      </c>
      <c r="DI44" s="4">
        <v>4.0</v>
      </c>
      <c r="DJ44" s="4">
        <v>2.0</v>
      </c>
      <c r="DK44" s="4">
        <v>5.0</v>
      </c>
      <c r="DL44" s="4">
        <v>4.0</v>
      </c>
      <c r="DM44" s="4">
        <v>5.0</v>
      </c>
      <c r="DN44" s="4">
        <v>5.0</v>
      </c>
      <c r="DO44" s="4">
        <v>3.0</v>
      </c>
      <c r="DP44" s="4">
        <v>2.0</v>
      </c>
      <c r="DQ44" s="4">
        <v>2.0</v>
      </c>
      <c r="DR44" s="4">
        <v>5.0</v>
      </c>
      <c r="DS44" s="4">
        <v>3.0</v>
      </c>
      <c r="DT44" s="4">
        <v>2.0</v>
      </c>
      <c r="DU44" s="4">
        <v>1.0</v>
      </c>
      <c r="DV44" s="4">
        <v>2.0</v>
      </c>
      <c r="DW44" s="4">
        <v>3.0</v>
      </c>
    </row>
    <row r="45" hidden="1">
      <c r="A45" s="3" t="s">
        <v>3</v>
      </c>
      <c r="B45" s="5" t="s">
        <v>52</v>
      </c>
      <c r="C45" s="5" t="s">
        <v>83</v>
      </c>
      <c r="D45" s="5" t="s">
        <v>95</v>
      </c>
      <c r="E45" s="5" t="s">
        <v>101</v>
      </c>
      <c r="F45" s="5" t="s">
        <v>117</v>
      </c>
      <c r="G45" s="5" t="s">
        <v>128</v>
      </c>
      <c r="H45" s="5" t="s">
        <v>140</v>
      </c>
      <c r="I45" s="5" t="s">
        <v>152</v>
      </c>
      <c r="J45" s="5" t="s">
        <v>18</v>
      </c>
      <c r="K45" s="5" t="s">
        <v>173</v>
      </c>
      <c r="L45" s="5" t="s">
        <v>183</v>
      </c>
      <c r="M45" s="5" t="s">
        <v>194</v>
      </c>
      <c r="N45" s="5" t="s">
        <v>204</v>
      </c>
      <c r="O45" s="5" t="s">
        <v>216</v>
      </c>
      <c r="P45" s="5" t="s">
        <v>222</v>
      </c>
      <c r="Q45" s="5" t="s">
        <v>237</v>
      </c>
      <c r="R45" s="5" t="s">
        <v>247</v>
      </c>
      <c r="S45" s="5" t="s">
        <v>258</v>
      </c>
      <c r="T45" s="5" t="s">
        <v>269</v>
      </c>
      <c r="U45" s="5" t="s">
        <v>279</v>
      </c>
      <c r="V45" s="5" t="s">
        <v>290</v>
      </c>
      <c r="W45" s="5" t="s">
        <v>301</v>
      </c>
      <c r="X45" s="5" t="s">
        <v>312</v>
      </c>
      <c r="Y45" s="5" t="s">
        <v>322</v>
      </c>
      <c r="Z45" s="5" t="s">
        <v>334</v>
      </c>
      <c r="AA45" s="5" t="s">
        <v>83</v>
      </c>
      <c r="AB45" s="5" t="s">
        <v>354</v>
      </c>
      <c r="AC45" s="5" t="s">
        <v>365</v>
      </c>
      <c r="AD45" s="5" t="s">
        <v>369</v>
      </c>
      <c r="AE45" s="5" t="s">
        <v>385</v>
      </c>
      <c r="AF45" s="5" t="s">
        <v>396</v>
      </c>
      <c r="AG45" s="5" t="s">
        <v>301</v>
      </c>
      <c r="AH45" s="5" t="s">
        <v>413</v>
      </c>
      <c r="AI45" s="5" t="s">
        <v>419</v>
      </c>
      <c r="AJ45" s="5" t="s">
        <v>83</v>
      </c>
      <c r="AK45" s="5" t="s">
        <v>444</v>
      </c>
      <c r="AL45" s="5" t="s">
        <v>454</v>
      </c>
      <c r="AM45" s="5" t="s">
        <v>464</v>
      </c>
      <c r="AN45" s="5" t="s">
        <v>471</v>
      </c>
      <c r="AO45" s="5" t="s">
        <v>318</v>
      </c>
      <c r="AP45" s="5" t="s">
        <v>490</v>
      </c>
      <c r="AQ45" s="5" t="s">
        <v>500</v>
      </c>
      <c r="AR45" s="5" t="s">
        <v>511</v>
      </c>
      <c r="AS45" s="5" t="s">
        <v>521</v>
      </c>
      <c r="AT45" s="5" t="s">
        <v>531</v>
      </c>
      <c r="AU45" s="5" t="s">
        <v>542</v>
      </c>
      <c r="AV45" s="5" t="s">
        <v>553</v>
      </c>
      <c r="AW45" s="5" t="s">
        <v>563</v>
      </c>
      <c r="AX45" s="5" t="s">
        <v>572</v>
      </c>
      <c r="AY45" s="5" t="s">
        <v>548</v>
      </c>
      <c r="AZ45" s="5" t="s">
        <v>592</v>
      </c>
      <c r="BA45" s="5" t="s">
        <v>542</v>
      </c>
      <c r="BB45" s="5" t="s">
        <v>609</v>
      </c>
      <c r="BC45" s="5" t="s">
        <v>83</v>
      </c>
      <c r="BD45" s="5" t="s">
        <v>628</v>
      </c>
      <c r="BE45" s="5" t="s">
        <v>301</v>
      </c>
      <c r="BF45" s="5" t="s">
        <v>646</v>
      </c>
      <c r="BG45" s="5" t="s">
        <v>572</v>
      </c>
      <c r="BH45" s="5" t="s">
        <v>666</v>
      </c>
      <c r="BI45" s="5" t="s">
        <v>674</v>
      </c>
      <c r="BJ45" s="5" t="s">
        <v>685</v>
      </c>
      <c r="BK45" s="5" t="s">
        <v>695</v>
      </c>
      <c r="BL45" s="5" t="s">
        <v>706</v>
      </c>
      <c r="BM45" s="5" t="s">
        <v>715</v>
      </c>
      <c r="BN45" s="5" t="s">
        <v>724</v>
      </c>
      <c r="BO45" s="5" t="s">
        <v>736</v>
      </c>
      <c r="BP45" s="5" t="s">
        <v>743</v>
      </c>
      <c r="BQ45" s="5" t="s">
        <v>750</v>
      </c>
      <c r="BR45" s="5" t="s">
        <v>759</v>
      </c>
      <c r="BS45" s="5" t="s">
        <v>770</v>
      </c>
      <c r="BT45" s="5" t="s">
        <v>464</v>
      </c>
      <c r="BU45" s="5" t="s">
        <v>789</v>
      </c>
      <c r="BV45" s="5" t="s">
        <v>799</v>
      </c>
      <c r="BW45" s="5" t="s">
        <v>809</v>
      </c>
      <c r="BX45" s="5" t="s">
        <v>817</v>
      </c>
      <c r="BY45" s="5" t="s">
        <v>74</v>
      </c>
      <c r="BZ45" s="5" t="s">
        <v>830</v>
      </c>
      <c r="CA45" s="5" t="s">
        <v>841</v>
      </c>
      <c r="CB45" s="5" t="s">
        <v>851</v>
      </c>
      <c r="CC45" s="5" t="s">
        <v>89</v>
      </c>
      <c r="CD45" s="5" t="s">
        <v>72</v>
      </c>
      <c r="CE45" s="5" t="s">
        <v>878</v>
      </c>
      <c r="CF45" s="5" t="s">
        <v>542</v>
      </c>
      <c r="CG45" s="5" t="s">
        <v>895</v>
      </c>
      <c r="CH45" s="5" t="s">
        <v>906</v>
      </c>
      <c r="CI45" s="5" t="s">
        <v>918</v>
      </c>
      <c r="CJ45" s="5" t="s">
        <v>572</v>
      </c>
      <c r="CK45" s="5" t="s">
        <v>937</v>
      </c>
      <c r="CL45" s="5" t="s">
        <v>947</v>
      </c>
      <c r="CM45" s="5" t="s">
        <v>956</v>
      </c>
      <c r="CN45" s="5" t="s">
        <v>967</v>
      </c>
      <c r="CO45" s="5" t="s">
        <v>542</v>
      </c>
      <c r="CP45" s="5" t="s">
        <v>301</v>
      </c>
      <c r="CQ45" s="5" t="s">
        <v>993</v>
      </c>
      <c r="CR45" s="5" t="s">
        <v>1003</v>
      </c>
      <c r="CS45" s="5" t="s">
        <v>301</v>
      </c>
      <c r="CT45" s="5" t="s">
        <v>1023</v>
      </c>
      <c r="CU45" s="5" t="s">
        <v>1032</v>
      </c>
      <c r="CV45" s="5" t="s">
        <v>318</v>
      </c>
      <c r="CW45" s="5" t="s">
        <v>464</v>
      </c>
      <c r="CX45" s="5" t="s">
        <v>1057</v>
      </c>
      <c r="CY45" s="5" t="s">
        <v>1067</v>
      </c>
      <c r="CZ45" s="5" t="s">
        <v>1077</v>
      </c>
      <c r="DA45" s="5" t="s">
        <v>542</v>
      </c>
      <c r="DB45" s="5" t="s">
        <v>706</v>
      </c>
      <c r="DC45" s="5" t="s">
        <v>1104</v>
      </c>
      <c r="DD45" s="5" t="s">
        <v>1115</v>
      </c>
      <c r="DE45" s="5" t="s">
        <v>1019</v>
      </c>
      <c r="DF45" s="5" t="s">
        <v>1136</v>
      </c>
      <c r="DG45" s="5" t="s">
        <v>1145</v>
      </c>
      <c r="DH45" s="5" t="s">
        <v>1150</v>
      </c>
      <c r="DI45" s="5" t="s">
        <v>409</v>
      </c>
      <c r="DJ45" s="5" t="s">
        <v>74</v>
      </c>
      <c r="DK45" s="5" t="s">
        <v>1176</v>
      </c>
      <c r="DL45" s="5" t="s">
        <v>318</v>
      </c>
      <c r="DM45" s="5" t="s">
        <v>1194</v>
      </c>
      <c r="DN45" s="5" t="s">
        <v>1205</v>
      </c>
      <c r="DO45" s="5" t="s">
        <v>1215</v>
      </c>
      <c r="DP45" s="5" t="s">
        <v>1226</v>
      </c>
      <c r="DQ45" s="5" t="s">
        <v>1236</v>
      </c>
      <c r="DR45" s="5" t="s">
        <v>548</v>
      </c>
      <c r="DS45" s="5" t="s">
        <v>1252</v>
      </c>
      <c r="DT45" s="5" t="s">
        <v>1263</v>
      </c>
      <c r="DU45" s="5" t="s">
        <v>1272</v>
      </c>
      <c r="DV45" s="5" t="s">
        <v>1281</v>
      </c>
      <c r="DW45" s="5" t="s">
        <v>1291</v>
      </c>
    </row>
    <row r="46">
      <c r="A46" s="4" t="s">
        <v>17</v>
      </c>
      <c r="B46" s="4" t="s">
        <v>53</v>
      </c>
      <c r="C46" s="4">
        <v>5.0</v>
      </c>
      <c r="D46" s="4">
        <v>4.0</v>
      </c>
      <c r="E46" s="4">
        <v>4.0</v>
      </c>
      <c r="F46" s="4">
        <v>2.0</v>
      </c>
      <c r="G46" s="4">
        <v>3.0</v>
      </c>
      <c r="H46" s="4">
        <v>1.0</v>
      </c>
      <c r="I46" s="4">
        <v>4.0</v>
      </c>
      <c r="J46" s="4">
        <v>4.0</v>
      </c>
      <c r="K46" s="4">
        <v>2.0</v>
      </c>
      <c r="L46" s="4">
        <v>5.0</v>
      </c>
      <c r="M46" s="4">
        <v>2.0</v>
      </c>
      <c r="N46" s="4">
        <v>5.0</v>
      </c>
      <c r="O46" s="4">
        <v>2.0</v>
      </c>
      <c r="P46" s="4">
        <v>2.0</v>
      </c>
      <c r="Q46" s="4">
        <v>2.0</v>
      </c>
      <c r="R46" s="4">
        <v>1.0</v>
      </c>
      <c r="S46" s="4">
        <v>4.0</v>
      </c>
      <c r="T46" s="4">
        <v>4.0</v>
      </c>
      <c r="U46" s="4">
        <v>2.0</v>
      </c>
      <c r="V46" s="4">
        <v>1.0</v>
      </c>
      <c r="W46" s="4">
        <v>2.0</v>
      </c>
      <c r="X46" s="4">
        <v>4.0</v>
      </c>
      <c r="Y46" s="4">
        <v>3.0</v>
      </c>
      <c r="Z46" s="4">
        <v>2.0</v>
      </c>
      <c r="AA46" s="4">
        <v>2.0</v>
      </c>
      <c r="AB46" s="4">
        <v>4.0</v>
      </c>
      <c r="AC46" s="4">
        <v>2.0</v>
      </c>
      <c r="AD46" s="4">
        <v>4.0</v>
      </c>
      <c r="AE46" s="4">
        <v>5.0</v>
      </c>
      <c r="AF46" s="4">
        <v>2.0</v>
      </c>
      <c r="AG46" s="4">
        <v>4.0</v>
      </c>
      <c r="AH46" s="4">
        <v>4.0</v>
      </c>
      <c r="AI46" s="4">
        <v>4.0</v>
      </c>
      <c r="AJ46" s="4">
        <v>4.0</v>
      </c>
      <c r="AK46" s="4">
        <v>4.0</v>
      </c>
      <c r="AL46" s="4">
        <v>2.0</v>
      </c>
      <c r="AM46" s="4">
        <v>3.0</v>
      </c>
      <c r="AN46" s="4">
        <v>4.0</v>
      </c>
      <c r="AO46" s="4">
        <v>4.0</v>
      </c>
      <c r="AP46" s="4">
        <v>1.0</v>
      </c>
      <c r="AQ46" s="4">
        <v>3.0</v>
      </c>
      <c r="AR46" s="4">
        <v>4.0</v>
      </c>
      <c r="AS46" s="4">
        <v>1.0</v>
      </c>
      <c r="AT46" s="4">
        <v>3.0</v>
      </c>
      <c r="AU46" s="4">
        <v>4.0</v>
      </c>
      <c r="AV46" s="4">
        <v>2.0</v>
      </c>
      <c r="AW46" s="4">
        <v>3.0</v>
      </c>
      <c r="AX46" s="4">
        <v>2.0</v>
      </c>
      <c r="AY46" s="4">
        <v>3.0</v>
      </c>
      <c r="AZ46" s="4">
        <v>2.0</v>
      </c>
      <c r="BA46" s="4">
        <v>5.0</v>
      </c>
      <c r="BB46" s="4">
        <v>5.0</v>
      </c>
      <c r="BC46" s="4">
        <v>5.0</v>
      </c>
      <c r="BD46" s="4">
        <v>1.0</v>
      </c>
      <c r="BE46" s="4">
        <v>4.0</v>
      </c>
      <c r="BF46" s="4">
        <v>3.0</v>
      </c>
      <c r="BG46" s="4">
        <v>4.0</v>
      </c>
      <c r="BH46" s="4">
        <v>5.0</v>
      </c>
      <c r="BI46" s="4">
        <v>2.0</v>
      </c>
      <c r="BJ46" s="4">
        <v>2.0</v>
      </c>
      <c r="BK46" s="4">
        <v>4.0</v>
      </c>
      <c r="BL46" s="4">
        <v>4.0</v>
      </c>
      <c r="BM46" s="4">
        <v>4.0</v>
      </c>
      <c r="BN46" s="4">
        <v>4.0</v>
      </c>
      <c r="BO46" s="4">
        <v>4.0</v>
      </c>
      <c r="BP46" s="4">
        <v>1.0</v>
      </c>
      <c r="BQ46" s="4">
        <v>4.0</v>
      </c>
      <c r="BR46" s="4">
        <v>2.0</v>
      </c>
      <c r="BS46" s="4">
        <v>3.0</v>
      </c>
      <c r="BT46" s="4">
        <v>4.0</v>
      </c>
      <c r="BU46" s="4">
        <v>2.0</v>
      </c>
      <c r="BV46" s="4">
        <v>4.0</v>
      </c>
      <c r="BW46" s="4">
        <v>2.0</v>
      </c>
      <c r="BX46" s="4">
        <v>5.0</v>
      </c>
      <c r="BY46" s="4">
        <v>2.0</v>
      </c>
      <c r="BZ46" s="4">
        <v>4.0</v>
      </c>
      <c r="CA46" s="4">
        <v>3.0</v>
      </c>
      <c r="CB46" s="4">
        <v>1.0</v>
      </c>
      <c r="CC46" s="4">
        <v>4.0</v>
      </c>
      <c r="CD46" s="4">
        <v>4.0</v>
      </c>
      <c r="CE46" s="4">
        <v>2.0</v>
      </c>
      <c r="CF46" s="4">
        <v>2.0</v>
      </c>
      <c r="CG46" s="4">
        <v>3.0</v>
      </c>
      <c r="CH46" s="4">
        <v>3.0</v>
      </c>
      <c r="CI46" s="4">
        <v>5.0</v>
      </c>
      <c r="CJ46" s="4">
        <v>3.0</v>
      </c>
      <c r="CK46" s="4">
        <v>5.0</v>
      </c>
      <c r="CL46" s="4">
        <v>2.0</v>
      </c>
      <c r="CM46" s="4">
        <v>5.0</v>
      </c>
      <c r="CN46" s="4">
        <v>5.0</v>
      </c>
      <c r="CO46" s="4">
        <v>2.0</v>
      </c>
      <c r="CP46" s="4">
        <v>3.0</v>
      </c>
      <c r="CQ46" s="4">
        <v>2.0</v>
      </c>
      <c r="CR46" s="4">
        <v>1.0</v>
      </c>
      <c r="CS46" s="4">
        <v>4.0</v>
      </c>
      <c r="CT46" s="4">
        <v>3.0</v>
      </c>
      <c r="CU46" s="4">
        <v>2.0</v>
      </c>
      <c r="CV46" s="4">
        <v>4.0</v>
      </c>
      <c r="CW46" s="4">
        <v>3.0</v>
      </c>
      <c r="CX46" s="4">
        <v>2.0</v>
      </c>
      <c r="CY46" s="4">
        <v>2.0</v>
      </c>
      <c r="CZ46" s="4">
        <v>4.0</v>
      </c>
      <c r="DA46" s="4">
        <v>5.0</v>
      </c>
      <c r="DB46" s="4">
        <v>4.0</v>
      </c>
      <c r="DC46" s="4">
        <v>4.0</v>
      </c>
      <c r="DD46" s="4">
        <v>2.0</v>
      </c>
      <c r="DE46" s="4">
        <v>4.0</v>
      </c>
      <c r="DF46" s="4">
        <v>2.0</v>
      </c>
      <c r="DG46" s="4">
        <v>4.0</v>
      </c>
      <c r="DH46" s="4">
        <v>4.0</v>
      </c>
      <c r="DI46" s="4">
        <v>3.0</v>
      </c>
      <c r="DJ46" s="4">
        <v>4.0</v>
      </c>
      <c r="DK46" s="4">
        <v>4.0</v>
      </c>
      <c r="DL46" s="4">
        <v>4.0</v>
      </c>
      <c r="DM46" s="4">
        <v>3.0</v>
      </c>
      <c r="DN46" s="4">
        <v>1.0</v>
      </c>
      <c r="DO46" s="4">
        <v>2.0</v>
      </c>
      <c r="DP46" s="4">
        <v>2.0</v>
      </c>
      <c r="DQ46" s="4">
        <v>2.0</v>
      </c>
      <c r="DR46" s="4">
        <v>2.0</v>
      </c>
      <c r="DS46" s="4">
        <v>5.0</v>
      </c>
      <c r="DT46" s="4">
        <v>3.0</v>
      </c>
      <c r="DU46" s="4">
        <v>3.0</v>
      </c>
      <c r="DV46" s="4">
        <v>4.0</v>
      </c>
      <c r="DW46" s="4">
        <v>5.0</v>
      </c>
    </row>
    <row r="47" hidden="1">
      <c r="A47" s="4" t="s">
        <v>3</v>
      </c>
      <c r="B47" s="4" t="s">
        <v>54</v>
      </c>
      <c r="C47" s="4">
        <v>1.0</v>
      </c>
      <c r="D47" s="4">
        <v>1.0</v>
      </c>
      <c r="E47" s="4">
        <v>2.0</v>
      </c>
      <c r="F47" s="4">
        <v>1.0</v>
      </c>
      <c r="G47" s="4">
        <v>1.0</v>
      </c>
      <c r="H47" s="4">
        <v>1.0</v>
      </c>
      <c r="I47" s="4">
        <v>2.0</v>
      </c>
      <c r="J47" s="4">
        <v>1.0</v>
      </c>
      <c r="K47" s="4">
        <v>1.0</v>
      </c>
      <c r="L47" s="4">
        <v>1.0</v>
      </c>
      <c r="M47" s="4">
        <v>3.0</v>
      </c>
      <c r="N47" s="4">
        <v>1.0</v>
      </c>
      <c r="O47" s="4">
        <v>1.0</v>
      </c>
      <c r="P47" s="4">
        <v>2.0</v>
      </c>
      <c r="Q47" s="4">
        <v>2.0</v>
      </c>
      <c r="R47" s="4">
        <v>1.0</v>
      </c>
      <c r="S47" s="4">
        <v>1.0</v>
      </c>
      <c r="T47" s="4">
        <v>1.0</v>
      </c>
      <c r="U47" s="4">
        <v>1.0</v>
      </c>
      <c r="V47" s="4">
        <v>1.0</v>
      </c>
      <c r="W47" s="4">
        <v>1.0</v>
      </c>
      <c r="X47" s="4">
        <v>1.0</v>
      </c>
      <c r="Y47" s="4">
        <v>1.0</v>
      </c>
      <c r="Z47" s="4">
        <v>1.0</v>
      </c>
      <c r="AA47" s="4">
        <v>1.0</v>
      </c>
      <c r="AB47" s="4">
        <v>1.0</v>
      </c>
      <c r="AC47" s="4">
        <v>1.0</v>
      </c>
      <c r="AD47" s="4">
        <v>1.0</v>
      </c>
      <c r="AE47" s="4">
        <v>1.0</v>
      </c>
      <c r="AF47" s="4">
        <v>1.0</v>
      </c>
      <c r="AG47" s="4">
        <v>3.0</v>
      </c>
      <c r="AH47" s="4">
        <v>4.0</v>
      </c>
      <c r="AI47" s="4">
        <v>1.0</v>
      </c>
      <c r="AJ47" s="4">
        <v>1.0</v>
      </c>
      <c r="AK47" s="4">
        <v>1.0</v>
      </c>
      <c r="AL47" s="4">
        <v>2.0</v>
      </c>
      <c r="AM47" s="4">
        <v>1.0</v>
      </c>
      <c r="AN47" s="4">
        <v>1.0</v>
      </c>
      <c r="AO47" s="4">
        <v>1.0</v>
      </c>
      <c r="AP47" s="4">
        <v>2.0</v>
      </c>
      <c r="AQ47" s="4">
        <v>1.0</v>
      </c>
      <c r="AR47" s="4">
        <v>1.0</v>
      </c>
      <c r="AS47" s="4">
        <v>1.0</v>
      </c>
      <c r="AT47" s="4" t="s">
        <v>74</v>
      </c>
      <c r="AU47" s="4">
        <v>2.0</v>
      </c>
      <c r="AV47" s="4">
        <v>1.0</v>
      </c>
      <c r="AW47" s="4">
        <v>1.0</v>
      </c>
      <c r="AX47" s="4">
        <v>1.0</v>
      </c>
      <c r="AY47" s="4">
        <v>1.0</v>
      </c>
      <c r="AZ47" s="4">
        <v>1.0</v>
      </c>
      <c r="BA47" s="4">
        <v>3.0</v>
      </c>
      <c r="BB47" s="4">
        <v>1.0</v>
      </c>
      <c r="BC47" s="4">
        <v>1.0</v>
      </c>
      <c r="BD47" s="4">
        <v>3.0</v>
      </c>
      <c r="BE47" s="4">
        <v>1.0</v>
      </c>
      <c r="BF47" s="4">
        <v>1.0</v>
      </c>
      <c r="BG47" s="4">
        <v>2.0</v>
      </c>
      <c r="BH47" s="4">
        <v>1.0</v>
      </c>
      <c r="BI47" s="4">
        <v>2.0</v>
      </c>
      <c r="BJ47" s="4">
        <v>2.0</v>
      </c>
      <c r="BK47" s="4">
        <v>1.0</v>
      </c>
      <c r="BL47" s="4">
        <v>3.0</v>
      </c>
      <c r="BM47" s="4">
        <v>1.0</v>
      </c>
      <c r="BN47" s="4">
        <v>1.0</v>
      </c>
      <c r="BO47" s="4">
        <v>1.0</v>
      </c>
      <c r="BP47" s="4">
        <v>1.0</v>
      </c>
      <c r="BQ47" s="4">
        <v>1.0</v>
      </c>
      <c r="BR47" s="4">
        <v>1.0</v>
      </c>
      <c r="BS47" s="4">
        <v>1.0</v>
      </c>
      <c r="BT47" s="4">
        <v>2.0</v>
      </c>
      <c r="BU47" s="4">
        <v>1.0</v>
      </c>
      <c r="BV47" s="4">
        <v>1.0</v>
      </c>
      <c r="BW47" s="4">
        <v>1.0</v>
      </c>
      <c r="BX47" s="4">
        <v>3.0</v>
      </c>
      <c r="BY47" s="4">
        <v>2.0</v>
      </c>
      <c r="BZ47" s="4">
        <v>1.0</v>
      </c>
      <c r="CA47" s="4">
        <v>2.0</v>
      </c>
      <c r="CB47" s="4">
        <v>1.0</v>
      </c>
      <c r="CC47" s="4">
        <v>1.0</v>
      </c>
      <c r="CD47" s="4">
        <v>1.0</v>
      </c>
      <c r="CE47" s="4">
        <v>1.0</v>
      </c>
      <c r="CF47" s="4">
        <v>1.0</v>
      </c>
      <c r="CG47" s="4">
        <v>1.0</v>
      </c>
      <c r="CH47" s="4">
        <v>1.0</v>
      </c>
      <c r="CI47" s="4">
        <v>1.0</v>
      </c>
      <c r="CJ47" s="4">
        <v>1.0</v>
      </c>
      <c r="CK47" s="4">
        <v>1.0</v>
      </c>
      <c r="CL47" s="4">
        <v>1.0</v>
      </c>
      <c r="CM47" s="4">
        <v>1.0</v>
      </c>
      <c r="CN47" s="4">
        <v>1.0</v>
      </c>
      <c r="CO47" s="4">
        <v>1.0</v>
      </c>
      <c r="CP47" s="4">
        <v>2.0</v>
      </c>
      <c r="CQ47" s="4">
        <v>1.0</v>
      </c>
      <c r="CR47" s="4">
        <v>1.0</v>
      </c>
      <c r="CS47" s="4">
        <v>1.0</v>
      </c>
      <c r="CT47" s="4">
        <v>1.0</v>
      </c>
      <c r="CU47" s="4">
        <v>1.0</v>
      </c>
      <c r="CV47" s="4">
        <v>1.0</v>
      </c>
      <c r="CW47" s="4">
        <v>4.0</v>
      </c>
      <c r="CX47" s="4">
        <v>1.0</v>
      </c>
      <c r="CY47" s="4">
        <v>1.0</v>
      </c>
      <c r="CZ47" s="4">
        <v>1.0</v>
      </c>
      <c r="DA47" s="4">
        <v>1.0</v>
      </c>
      <c r="DB47" s="4">
        <v>1.0</v>
      </c>
      <c r="DC47" s="4">
        <v>1.0</v>
      </c>
      <c r="DD47" s="4">
        <v>2.0</v>
      </c>
      <c r="DE47" s="4">
        <v>1.0</v>
      </c>
      <c r="DF47" s="4">
        <v>1.0</v>
      </c>
      <c r="DG47" s="4">
        <v>1.0</v>
      </c>
      <c r="DH47" s="4">
        <v>1.0</v>
      </c>
      <c r="DI47" s="4">
        <v>2.0</v>
      </c>
      <c r="DJ47" s="4">
        <v>3.0</v>
      </c>
      <c r="DK47" s="4">
        <v>1.0</v>
      </c>
      <c r="DL47" s="4">
        <v>1.0</v>
      </c>
      <c r="DM47" s="4">
        <v>1.0</v>
      </c>
      <c r="DN47" s="4">
        <v>1.0</v>
      </c>
      <c r="DO47" s="4">
        <v>1.0</v>
      </c>
      <c r="DP47" s="4">
        <v>1.0</v>
      </c>
      <c r="DQ47" s="4">
        <v>3.0</v>
      </c>
      <c r="DR47" s="4">
        <v>1.0</v>
      </c>
      <c r="DS47" s="4">
        <v>3.0</v>
      </c>
      <c r="DT47" s="4">
        <v>1.0</v>
      </c>
      <c r="DU47" s="4">
        <v>1.0</v>
      </c>
      <c r="DV47" s="4">
        <v>1.0</v>
      </c>
      <c r="DW47" s="4">
        <v>1.0</v>
      </c>
    </row>
    <row r="48">
      <c r="A48" s="4" t="s">
        <v>17</v>
      </c>
      <c r="B48" s="4" t="s">
        <v>55</v>
      </c>
      <c r="C48" s="4">
        <v>1.0</v>
      </c>
      <c r="D48" s="4">
        <v>1.0</v>
      </c>
      <c r="E48" s="4">
        <v>1.0</v>
      </c>
      <c r="F48" s="4">
        <v>1.0</v>
      </c>
      <c r="G48" s="4">
        <v>1.0</v>
      </c>
      <c r="H48" s="4">
        <v>2.0</v>
      </c>
      <c r="I48" s="4">
        <v>2.0</v>
      </c>
      <c r="J48" s="4">
        <v>1.0</v>
      </c>
      <c r="K48" s="4">
        <v>2.0</v>
      </c>
      <c r="L48" s="4">
        <v>3.0</v>
      </c>
      <c r="M48" s="4">
        <v>1.0</v>
      </c>
      <c r="N48" s="4">
        <v>1.0</v>
      </c>
      <c r="O48" s="4">
        <v>2.0</v>
      </c>
      <c r="P48" s="4">
        <v>2.0</v>
      </c>
      <c r="Q48" s="4">
        <v>2.0</v>
      </c>
      <c r="R48" s="4">
        <v>2.0</v>
      </c>
      <c r="S48" s="4">
        <v>2.0</v>
      </c>
      <c r="T48" s="4">
        <v>1.0</v>
      </c>
      <c r="U48" s="4">
        <v>1.0</v>
      </c>
      <c r="V48" s="4">
        <v>1.0</v>
      </c>
      <c r="W48" s="4">
        <v>1.0</v>
      </c>
      <c r="X48" s="4">
        <v>3.0</v>
      </c>
      <c r="Y48" s="4">
        <v>3.0</v>
      </c>
      <c r="Z48" s="4">
        <v>2.0</v>
      </c>
      <c r="AA48" s="4">
        <v>1.0</v>
      </c>
      <c r="AB48" s="4">
        <v>1.0</v>
      </c>
      <c r="AC48" s="4">
        <v>1.0</v>
      </c>
      <c r="AD48" s="4">
        <v>1.0</v>
      </c>
      <c r="AE48" s="4">
        <v>1.0</v>
      </c>
      <c r="AF48" s="4">
        <v>1.0</v>
      </c>
      <c r="AG48" s="4">
        <v>3.0</v>
      </c>
      <c r="AH48" s="4">
        <v>1.0</v>
      </c>
      <c r="AI48" s="4">
        <v>3.0</v>
      </c>
      <c r="AJ48" s="4">
        <v>1.0</v>
      </c>
      <c r="AK48" s="4">
        <v>5.0</v>
      </c>
      <c r="AL48" s="4">
        <v>1.0</v>
      </c>
      <c r="AM48" s="4">
        <v>2.0</v>
      </c>
      <c r="AN48" s="4">
        <v>1.0</v>
      </c>
      <c r="AO48" s="4">
        <v>1.0</v>
      </c>
      <c r="AP48" s="4">
        <v>3.0</v>
      </c>
      <c r="AQ48" s="4">
        <v>1.0</v>
      </c>
      <c r="AR48" s="4">
        <v>1.0</v>
      </c>
      <c r="AS48" s="4">
        <v>2.0</v>
      </c>
      <c r="AT48" s="4">
        <v>1.0</v>
      </c>
      <c r="AU48" s="4">
        <v>1.0</v>
      </c>
      <c r="AV48" s="4">
        <v>2.0</v>
      </c>
      <c r="AW48" s="4">
        <v>2.0</v>
      </c>
      <c r="AX48" s="4">
        <v>1.0</v>
      </c>
      <c r="AY48" s="4">
        <v>1.0</v>
      </c>
      <c r="AZ48" s="4">
        <v>2.0</v>
      </c>
      <c r="BA48" s="4">
        <v>1.0</v>
      </c>
      <c r="BB48" s="4">
        <v>1.0</v>
      </c>
      <c r="BC48" s="4">
        <v>1.0</v>
      </c>
      <c r="BD48" s="4">
        <v>1.0</v>
      </c>
      <c r="BE48" s="4">
        <v>1.0</v>
      </c>
      <c r="BF48" s="4">
        <v>2.0</v>
      </c>
      <c r="BG48" s="4">
        <v>1.0</v>
      </c>
      <c r="BH48" s="4">
        <v>1.0</v>
      </c>
      <c r="BI48" s="4">
        <v>1.0</v>
      </c>
      <c r="BJ48" s="4">
        <v>2.0</v>
      </c>
      <c r="BK48" s="4">
        <v>1.0</v>
      </c>
      <c r="BL48" s="4">
        <v>1.0</v>
      </c>
      <c r="BM48" s="4">
        <v>2.0</v>
      </c>
      <c r="BN48" s="4">
        <v>1.0</v>
      </c>
      <c r="BO48" s="4">
        <v>1.0</v>
      </c>
      <c r="BP48" s="4">
        <v>2.0</v>
      </c>
      <c r="BQ48" s="4">
        <v>1.0</v>
      </c>
      <c r="BR48" s="4">
        <v>2.0</v>
      </c>
      <c r="BS48" s="4">
        <v>1.0</v>
      </c>
      <c r="BT48" s="4">
        <v>1.0</v>
      </c>
      <c r="BU48" s="4">
        <v>1.0</v>
      </c>
      <c r="BV48" s="4">
        <v>1.0</v>
      </c>
      <c r="BW48" s="4">
        <v>1.0</v>
      </c>
      <c r="BX48" s="4">
        <v>1.0</v>
      </c>
      <c r="BY48" s="4">
        <v>3.0</v>
      </c>
      <c r="BZ48" s="4">
        <v>2.0</v>
      </c>
      <c r="CA48" s="4">
        <v>1.0</v>
      </c>
      <c r="CB48" s="4">
        <v>1.0</v>
      </c>
      <c r="CC48" s="4">
        <v>1.0</v>
      </c>
      <c r="CD48" s="4">
        <v>1.0</v>
      </c>
      <c r="CE48" s="4">
        <v>1.0</v>
      </c>
      <c r="CF48" s="4">
        <v>3.0</v>
      </c>
      <c r="CG48" s="4">
        <v>2.0</v>
      </c>
      <c r="CH48" s="4">
        <v>2.0</v>
      </c>
      <c r="CI48" s="4">
        <v>1.0</v>
      </c>
      <c r="CJ48" s="4">
        <v>2.0</v>
      </c>
      <c r="CK48" s="4">
        <v>1.0</v>
      </c>
      <c r="CL48" s="4">
        <v>1.0</v>
      </c>
      <c r="CM48" s="4">
        <v>1.0</v>
      </c>
      <c r="CN48" s="4">
        <v>2.0</v>
      </c>
      <c r="CO48" s="4">
        <v>1.0</v>
      </c>
      <c r="CP48" s="4">
        <v>3.0</v>
      </c>
      <c r="CQ48" s="4">
        <v>1.0</v>
      </c>
      <c r="CR48" s="4">
        <v>1.0</v>
      </c>
      <c r="CS48" s="4">
        <v>1.0</v>
      </c>
      <c r="CT48" s="4">
        <v>1.0</v>
      </c>
      <c r="CU48" s="4">
        <v>2.0</v>
      </c>
      <c r="CV48" s="4">
        <v>1.0</v>
      </c>
      <c r="CW48" s="4">
        <v>3.0</v>
      </c>
      <c r="CX48" s="4">
        <v>1.0</v>
      </c>
      <c r="CY48" s="4">
        <v>1.0</v>
      </c>
      <c r="CZ48" s="4">
        <v>1.0</v>
      </c>
      <c r="DA48" s="4">
        <v>2.0</v>
      </c>
      <c r="DB48" s="4">
        <v>2.0</v>
      </c>
      <c r="DC48" s="4">
        <v>2.0</v>
      </c>
      <c r="DD48" s="4">
        <v>1.0</v>
      </c>
      <c r="DE48" s="4">
        <v>1.0</v>
      </c>
      <c r="DF48" s="4">
        <v>1.0</v>
      </c>
      <c r="DG48" s="4">
        <v>2.0</v>
      </c>
      <c r="DH48" s="4">
        <v>2.0</v>
      </c>
      <c r="DI48" s="4">
        <v>2.0</v>
      </c>
      <c r="DJ48" s="4">
        <v>1.0</v>
      </c>
      <c r="DK48" s="4">
        <v>2.0</v>
      </c>
      <c r="DL48" s="4">
        <v>2.0</v>
      </c>
      <c r="DM48" s="4">
        <v>1.0</v>
      </c>
      <c r="DN48" s="4">
        <v>1.0</v>
      </c>
      <c r="DO48" s="4">
        <v>2.0</v>
      </c>
      <c r="DP48" s="4">
        <v>1.0</v>
      </c>
      <c r="DQ48" s="4">
        <v>3.0</v>
      </c>
      <c r="DR48" s="4">
        <v>1.0</v>
      </c>
      <c r="DS48" s="4">
        <v>1.0</v>
      </c>
      <c r="DT48" s="4">
        <v>3.0</v>
      </c>
      <c r="DU48" s="4">
        <v>2.0</v>
      </c>
      <c r="DV48" s="4">
        <v>2.0</v>
      </c>
      <c r="DW48" s="4">
        <v>3.0</v>
      </c>
    </row>
    <row r="49">
      <c r="A49" s="4" t="s">
        <v>17</v>
      </c>
      <c r="B49" s="4" t="s">
        <v>56</v>
      </c>
      <c r="C49" s="4">
        <v>2.0</v>
      </c>
      <c r="D49" s="4">
        <v>4.0</v>
      </c>
      <c r="E49" s="4">
        <v>3.0</v>
      </c>
      <c r="F49" s="4">
        <v>2.0</v>
      </c>
      <c r="G49" s="4">
        <v>4.0</v>
      </c>
      <c r="H49" s="4">
        <v>5.0</v>
      </c>
      <c r="I49" s="4">
        <v>2.0</v>
      </c>
      <c r="J49" s="4">
        <v>5.0</v>
      </c>
      <c r="K49" s="4">
        <v>3.0</v>
      </c>
      <c r="L49" s="4">
        <v>3.0</v>
      </c>
      <c r="M49" s="4">
        <v>2.0</v>
      </c>
      <c r="N49" s="4">
        <v>3.0</v>
      </c>
      <c r="O49" s="4">
        <v>2.0</v>
      </c>
      <c r="P49" s="4">
        <v>3.0</v>
      </c>
      <c r="Q49" s="4">
        <v>3.0</v>
      </c>
      <c r="R49" s="4">
        <v>3.0</v>
      </c>
      <c r="S49" s="4">
        <v>2.0</v>
      </c>
      <c r="T49" s="4">
        <v>6.0</v>
      </c>
      <c r="U49" s="4">
        <v>2.0</v>
      </c>
      <c r="V49" s="4">
        <v>3.0</v>
      </c>
      <c r="W49" s="4">
        <v>2.0</v>
      </c>
      <c r="X49" s="4">
        <v>5.0</v>
      </c>
      <c r="Y49" s="4">
        <v>5.0</v>
      </c>
      <c r="Z49" s="4">
        <v>3.0</v>
      </c>
      <c r="AA49" s="4">
        <v>3.0</v>
      </c>
      <c r="AB49" s="4">
        <v>3.0</v>
      </c>
      <c r="AC49" s="4">
        <v>4.0</v>
      </c>
      <c r="AD49" s="4">
        <v>6.0</v>
      </c>
      <c r="AE49" s="4">
        <v>3.0</v>
      </c>
      <c r="AF49" s="4">
        <v>4.0</v>
      </c>
      <c r="AG49" s="4">
        <v>3.0</v>
      </c>
      <c r="AH49" s="4">
        <v>3.0</v>
      </c>
      <c r="AI49" s="4">
        <v>4.0</v>
      </c>
      <c r="AJ49" s="4">
        <v>3.0</v>
      </c>
      <c r="AK49" s="4">
        <v>4.0</v>
      </c>
      <c r="AL49" s="4">
        <v>3.0</v>
      </c>
      <c r="AM49" s="4">
        <v>3.0</v>
      </c>
      <c r="AN49" s="4">
        <v>4.0</v>
      </c>
      <c r="AO49" s="4">
        <v>3.0</v>
      </c>
      <c r="AP49" s="4">
        <v>3.0</v>
      </c>
      <c r="AQ49" s="4">
        <v>3.0</v>
      </c>
      <c r="AR49" s="4">
        <v>3.0</v>
      </c>
      <c r="AS49" s="4">
        <v>3.0</v>
      </c>
      <c r="AT49" s="4">
        <v>2.0</v>
      </c>
      <c r="AU49" s="4">
        <v>6.0</v>
      </c>
      <c r="AV49" s="4">
        <v>4.0</v>
      </c>
      <c r="AW49" s="4">
        <v>3.0</v>
      </c>
      <c r="AX49" s="4">
        <v>3.0</v>
      </c>
      <c r="AY49" s="4">
        <v>3.0</v>
      </c>
      <c r="AZ49" s="4">
        <v>6.0</v>
      </c>
      <c r="BA49" s="4">
        <v>3.0</v>
      </c>
      <c r="BB49" s="4">
        <v>3.0</v>
      </c>
      <c r="BC49" s="4">
        <v>3.0</v>
      </c>
      <c r="BD49" s="4">
        <v>3.0</v>
      </c>
      <c r="BE49" s="4">
        <v>6.0</v>
      </c>
      <c r="BF49" s="4">
        <v>2.0</v>
      </c>
      <c r="BG49" s="4">
        <v>4.0</v>
      </c>
      <c r="BH49" s="4">
        <v>3.0</v>
      </c>
      <c r="BI49" s="4">
        <v>4.0</v>
      </c>
      <c r="BJ49" s="4">
        <v>3.0</v>
      </c>
      <c r="BK49" s="4">
        <v>3.0</v>
      </c>
      <c r="BL49" s="4">
        <v>2.0</v>
      </c>
      <c r="BM49" s="4">
        <v>3.0</v>
      </c>
      <c r="BN49" s="4">
        <v>3.0</v>
      </c>
      <c r="BO49" s="4">
        <v>2.0</v>
      </c>
      <c r="BP49" s="4">
        <v>5.0</v>
      </c>
      <c r="BQ49" s="4">
        <v>3.0</v>
      </c>
      <c r="BR49" s="4">
        <v>4.0</v>
      </c>
      <c r="BS49" s="4">
        <v>4.0</v>
      </c>
      <c r="BT49" s="4">
        <v>3.0</v>
      </c>
      <c r="BU49" s="4">
        <v>3.0</v>
      </c>
      <c r="BV49" s="4">
        <v>6.0</v>
      </c>
      <c r="BW49" s="4">
        <v>2.0</v>
      </c>
      <c r="BX49" s="4">
        <v>3.0</v>
      </c>
      <c r="BY49" s="4">
        <v>5.0</v>
      </c>
      <c r="BZ49" s="4">
        <v>4.0</v>
      </c>
      <c r="CA49" s="4">
        <v>3.0</v>
      </c>
      <c r="CB49" s="4">
        <v>3.0</v>
      </c>
      <c r="CC49" s="4">
        <v>3.0</v>
      </c>
      <c r="CD49" s="4">
        <v>3.0</v>
      </c>
      <c r="CE49" s="4">
        <v>3.0</v>
      </c>
      <c r="CF49" s="4">
        <v>5.0</v>
      </c>
      <c r="CG49" s="4">
        <v>3.0</v>
      </c>
      <c r="CH49" s="4">
        <v>2.0</v>
      </c>
      <c r="CI49" s="4">
        <v>3.0</v>
      </c>
      <c r="CJ49" s="4">
        <v>3.0</v>
      </c>
      <c r="CK49" s="4">
        <v>3.0</v>
      </c>
      <c r="CL49" s="4">
        <v>3.0</v>
      </c>
      <c r="CM49" s="4">
        <v>4.0</v>
      </c>
      <c r="CN49" s="4">
        <v>3.0</v>
      </c>
      <c r="CO49" s="4">
        <v>4.0</v>
      </c>
      <c r="CP49" s="4">
        <v>3.0</v>
      </c>
      <c r="CQ49" s="4">
        <v>3.0</v>
      </c>
      <c r="CR49" s="4">
        <v>4.0</v>
      </c>
      <c r="CS49" s="4">
        <v>3.0</v>
      </c>
      <c r="CT49" s="4">
        <v>3.0</v>
      </c>
      <c r="CU49" s="4">
        <v>3.0</v>
      </c>
      <c r="CV49" s="4">
        <v>5.0</v>
      </c>
      <c r="CW49" s="4">
        <v>6.0</v>
      </c>
      <c r="CX49" s="4">
        <v>3.0</v>
      </c>
      <c r="CY49" s="4">
        <v>2.0</v>
      </c>
      <c r="CZ49" s="4">
        <v>2.0</v>
      </c>
      <c r="DA49" s="4">
        <v>3.0</v>
      </c>
      <c r="DB49" s="4">
        <v>3.0</v>
      </c>
      <c r="DC49" s="4">
        <v>4.0</v>
      </c>
      <c r="DD49" s="4">
        <v>5.0</v>
      </c>
      <c r="DE49" s="4">
        <v>3.0</v>
      </c>
      <c r="DF49" s="4">
        <v>3.0</v>
      </c>
      <c r="DG49" s="4">
        <v>3.0</v>
      </c>
      <c r="DH49" s="4">
        <v>3.0</v>
      </c>
      <c r="DI49" s="4">
        <v>4.0</v>
      </c>
      <c r="DJ49" s="4">
        <v>6.0</v>
      </c>
      <c r="DK49" s="4">
        <v>3.0</v>
      </c>
      <c r="DL49" s="4">
        <v>3.0</v>
      </c>
      <c r="DM49" s="4">
        <v>5.0</v>
      </c>
      <c r="DN49" s="4">
        <v>5.0</v>
      </c>
      <c r="DO49" s="4">
        <v>3.0</v>
      </c>
      <c r="DP49" s="4">
        <v>2.0</v>
      </c>
      <c r="DQ49" s="4">
        <v>4.0</v>
      </c>
      <c r="DR49" s="4">
        <v>3.0</v>
      </c>
      <c r="DS49" s="4">
        <v>4.0</v>
      </c>
      <c r="DT49" s="4">
        <v>4.0</v>
      </c>
      <c r="DU49" s="4">
        <v>4.0</v>
      </c>
      <c r="DV49" s="4">
        <v>3.0</v>
      </c>
      <c r="DW49" s="4">
        <v>3.0</v>
      </c>
    </row>
    <row r="50" hidden="1">
      <c r="A50" s="4" t="s">
        <v>10</v>
      </c>
      <c r="B50" s="4" t="s">
        <v>57</v>
      </c>
      <c r="C50" s="4">
        <v>5.0</v>
      </c>
      <c r="D50" s="4">
        <v>4.0</v>
      </c>
      <c r="E50" s="4">
        <v>5.0</v>
      </c>
      <c r="F50" s="4">
        <v>5.0</v>
      </c>
      <c r="G50" s="4">
        <v>2.0</v>
      </c>
      <c r="H50" s="4">
        <v>5.0</v>
      </c>
      <c r="I50" s="4">
        <v>5.0</v>
      </c>
      <c r="J50" s="4">
        <v>1.0</v>
      </c>
      <c r="K50" s="4">
        <v>5.0</v>
      </c>
      <c r="L50" s="4">
        <v>4.0</v>
      </c>
      <c r="M50" s="4">
        <v>2.0</v>
      </c>
      <c r="N50" s="4">
        <v>5.0</v>
      </c>
      <c r="O50" s="4">
        <v>3.0</v>
      </c>
      <c r="P50" s="4">
        <v>3.0</v>
      </c>
      <c r="Q50" s="4">
        <v>1.0</v>
      </c>
      <c r="R50" s="4">
        <v>1.0</v>
      </c>
      <c r="S50" s="4">
        <v>2.0</v>
      </c>
      <c r="T50" s="4">
        <v>2.0</v>
      </c>
      <c r="U50" s="4">
        <v>1.0</v>
      </c>
      <c r="V50" s="4">
        <v>3.0</v>
      </c>
      <c r="W50" s="4">
        <v>1.0</v>
      </c>
      <c r="X50" s="4">
        <v>5.0</v>
      </c>
      <c r="Y50" s="4">
        <v>2.0</v>
      </c>
      <c r="Z50" s="4">
        <v>2.0</v>
      </c>
      <c r="AA50" s="4">
        <v>3.0</v>
      </c>
      <c r="AB50" s="4">
        <v>3.0</v>
      </c>
      <c r="AC50" s="4">
        <v>1.0</v>
      </c>
      <c r="AD50" s="4">
        <v>2.0</v>
      </c>
      <c r="AE50" s="4">
        <v>2.0</v>
      </c>
      <c r="AF50" s="4">
        <v>5.0</v>
      </c>
      <c r="AG50" s="4">
        <v>2.0</v>
      </c>
      <c r="AH50" s="4">
        <v>3.0</v>
      </c>
      <c r="AI50" s="4">
        <v>5.0</v>
      </c>
      <c r="AJ50" s="4">
        <v>2.0</v>
      </c>
      <c r="AK50" s="4">
        <v>1.0</v>
      </c>
      <c r="AL50" s="4">
        <v>2.0</v>
      </c>
      <c r="AM50" s="4">
        <v>1.0</v>
      </c>
      <c r="AN50" s="4">
        <v>3.0</v>
      </c>
      <c r="AO50" s="4">
        <v>3.0</v>
      </c>
      <c r="AP50" s="4">
        <v>1.0</v>
      </c>
      <c r="AQ50" s="4">
        <v>3.0</v>
      </c>
      <c r="AR50" s="4">
        <v>2.0</v>
      </c>
      <c r="AS50" s="4">
        <v>2.0</v>
      </c>
      <c r="AT50" s="4">
        <v>5.0</v>
      </c>
      <c r="AU50" s="4">
        <v>5.0</v>
      </c>
      <c r="AV50" s="4">
        <v>5.0</v>
      </c>
      <c r="AW50" s="4">
        <v>3.0</v>
      </c>
      <c r="AX50" s="4">
        <v>4.0</v>
      </c>
      <c r="AY50" s="4">
        <v>4.0</v>
      </c>
      <c r="AZ50" s="4" t="s">
        <v>74</v>
      </c>
      <c r="BA50" s="4">
        <v>1.0</v>
      </c>
      <c r="BB50" s="4">
        <v>5.0</v>
      </c>
      <c r="BC50" s="4">
        <v>3.0</v>
      </c>
      <c r="BD50" s="4">
        <v>3.0</v>
      </c>
      <c r="BE50" s="4">
        <v>2.0</v>
      </c>
      <c r="BF50" s="4">
        <v>2.0</v>
      </c>
      <c r="BG50" s="4">
        <v>4.0</v>
      </c>
      <c r="BH50" s="4">
        <v>1.0</v>
      </c>
      <c r="BI50" s="4">
        <v>4.0</v>
      </c>
      <c r="BJ50" s="4">
        <v>4.0</v>
      </c>
      <c r="BK50" s="4">
        <v>1.0</v>
      </c>
      <c r="BL50" s="4">
        <v>3.0</v>
      </c>
      <c r="BM50" s="4">
        <v>2.0</v>
      </c>
      <c r="BN50" s="4">
        <v>4.0</v>
      </c>
      <c r="BO50" s="4">
        <v>3.0</v>
      </c>
      <c r="BP50" s="4">
        <v>1.0</v>
      </c>
      <c r="BQ50" s="4">
        <v>3.0</v>
      </c>
      <c r="BR50" s="4">
        <v>1.0</v>
      </c>
      <c r="BS50" s="4">
        <v>2.0</v>
      </c>
      <c r="BT50" s="4">
        <v>1.0</v>
      </c>
      <c r="BU50" s="4">
        <v>5.0</v>
      </c>
      <c r="BV50" s="4">
        <v>3.0</v>
      </c>
      <c r="BW50" s="4">
        <v>2.0</v>
      </c>
      <c r="BX50" s="4">
        <v>1.0</v>
      </c>
      <c r="BY50" s="4">
        <v>3.0</v>
      </c>
      <c r="BZ50" s="4">
        <v>3.0</v>
      </c>
      <c r="CA50" s="4">
        <v>1.0</v>
      </c>
      <c r="CB50" s="4">
        <v>1.0</v>
      </c>
      <c r="CC50" s="4">
        <v>2.0</v>
      </c>
      <c r="CD50" s="4">
        <v>4.0</v>
      </c>
      <c r="CE50" s="4">
        <v>3.0</v>
      </c>
      <c r="CF50" s="4">
        <v>4.0</v>
      </c>
      <c r="CG50" s="4">
        <v>3.0</v>
      </c>
      <c r="CH50" s="4">
        <v>5.0</v>
      </c>
      <c r="CI50" s="4">
        <v>4.0</v>
      </c>
      <c r="CJ50" s="4">
        <v>3.0</v>
      </c>
      <c r="CK50" s="4">
        <v>3.0</v>
      </c>
      <c r="CL50" s="4">
        <v>1.0</v>
      </c>
      <c r="CM50" s="4">
        <v>5.0</v>
      </c>
      <c r="CN50" s="4">
        <v>4.0</v>
      </c>
      <c r="CO50" s="4">
        <v>3.0</v>
      </c>
      <c r="CP50" s="4">
        <v>1.0</v>
      </c>
      <c r="CQ50" s="4">
        <v>1.0</v>
      </c>
      <c r="CR50" s="4">
        <v>5.0</v>
      </c>
      <c r="CS50" s="4">
        <v>5.0</v>
      </c>
      <c r="CT50" s="4">
        <v>3.0</v>
      </c>
      <c r="CU50" s="4">
        <v>3.0</v>
      </c>
      <c r="CV50" s="4">
        <v>1.0</v>
      </c>
      <c r="CW50" s="4">
        <v>1.0</v>
      </c>
      <c r="CX50" s="4">
        <v>1.0</v>
      </c>
      <c r="CY50" s="4">
        <v>5.0</v>
      </c>
      <c r="CZ50" s="4">
        <v>4.0</v>
      </c>
      <c r="DA50" s="4">
        <v>1.0</v>
      </c>
      <c r="DB50" s="4">
        <v>3.0</v>
      </c>
      <c r="DC50" s="4">
        <v>2.0</v>
      </c>
      <c r="DD50" s="4">
        <v>4.0</v>
      </c>
      <c r="DE50" s="4">
        <v>4.0</v>
      </c>
      <c r="DF50" s="4">
        <v>2.0</v>
      </c>
      <c r="DG50" s="4">
        <v>2.0</v>
      </c>
      <c r="DH50" s="4">
        <v>1.0</v>
      </c>
      <c r="DI50" s="4">
        <v>4.0</v>
      </c>
      <c r="DJ50" s="4">
        <v>1.0</v>
      </c>
      <c r="DK50" s="4">
        <v>5.0</v>
      </c>
      <c r="DL50" s="4">
        <v>3.0</v>
      </c>
      <c r="DM50" s="4">
        <v>3.0</v>
      </c>
      <c r="DN50" s="4">
        <v>2.0</v>
      </c>
      <c r="DO50" s="4">
        <v>1.0</v>
      </c>
      <c r="DP50" s="4">
        <v>2.0</v>
      </c>
      <c r="DQ50" s="4">
        <v>2.0</v>
      </c>
      <c r="DR50" s="4">
        <v>5.0</v>
      </c>
      <c r="DS50" s="4">
        <v>3.0</v>
      </c>
      <c r="DT50" s="4">
        <v>1.0</v>
      </c>
      <c r="DU50" s="4">
        <v>5.0</v>
      </c>
      <c r="DV50" s="4">
        <v>1.0</v>
      </c>
      <c r="DW50" s="4">
        <v>2.0</v>
      </c>
    </row>
    <row r="51" hidden="1">
      <c r="A51" s="4" t="s">
        <v>30</v>
      </c>
      <c r="B51" s="4" t="s">
        <v>58</v>
      </c>
      <c r="C51" s="4">
        <v>3.0</v>
      </c>
      <c r="D51" s="4">
        <v>3.0</v>
      </c>
      <c r="E51" s="4">
        <v>6.0</v>
      </c>
      <c r="F51" s="4">
        <v>5.0</v>
      </c>
      <c r="G51" s="4">
        <v>4.0</v>
      </c>
      <c r="H51" s="4">
        <v>5.0</v>
      </c>
      <c r="I51" s="4">
        <v>4.0</v>
      </c>
      <c r="J51" s="4">
        <v>3.0</v>
      </c>
      <c r="K51" s="4">
        <v>4.0</v>
      </c>
      <c r="L51" s="4">
        <v>3.0</v>
      </c>
      <c r="M51" s="4">
        <v>1.0</v>
      </c>
      <c r="N51" s="4">
        <v>2.0</v>
      </c>
      <c r="O51" s="4">
        <v>5.0</v>
      </c>
      <c r="P51" s="4">
        <v>3.0</v>
      </c>
      <c r="Q51" s="4">
        <v>3.0</v>
      </c>
      <c r="R51" s="4">
        <v>2.0</v>
      </c>
      <c r="S51" s="4">
        <v>3.0</v>
      </c>
      <c r="T51" s="4">
        <v>2.0</v>
      </c>
      <c r="U51" s="4">
        <v>3.0</v>
      </c>
      <c r="V51" s="4">
        <v>4.0</v>
      </c>
      <c r="W51" s="4">
        <v>6.0</v>
      </c>
      <c r="X51" s="4">
        <v>2.0</v>
      </c>
      <c r="Y51" s="4">
        <v>2.0</v>
      </c>
      <c r="Z51" s="4">
        <v>3.0</v>
      </c>
      <c r="AA51" s="4">
        <v>4.0</v>
      </c>
      <c r="AB51" s="4">
        <v>3.0</v>
      </c>
      <c r="AC51" s="4">
        <v>2.0</v>
      </c>
      <c r="AD51" s="4">
        <v>2.0</v>
      </c>
      <c r="AE51" s="4">
        <v>3.0</v>
      </c>
      <c r="AF51" s="4">
        <v>2.0</v>
      </c>
      <c r="AG51" s="4">
        <v>3.0</v>
      </c>
      <c r="AH51" s="4">
        <v>4.0</v>
      </c>
      <c r="AI51" s="4">
        <v>4.0</v>
      </c>
      <c r="AJ51" s="4">
        <v>3.0</v>
      </c>
      <c r="AK51" s="4">
        <v>2.0</v>
      </c>
      <c r="AL51" s="4">
        <v>2.0</v>
      </c>
      <c r="AM51" s="4">
        <v>4.0</v>
      </c>
      <c r="AN51" s="4">
        <v>4.0</v>
      </c>
      <c r="AO51" s="4">
        <v>4.0</v>
      </c>
      <c r="AP51" s="4">
        <v>1.0</v>
      </c>
      <c r="AQ51" s="4">
        <v>2.0</v>
      </c>
      <c r="AR51" s="4">
        <v>6.0</v>
      </c>
      <c r="AS51" s="4">
        <v>3.0</v>
      </c>
      <c r="AT51" s="4" t="s">
        <v>74</v>
      </c>
      <c r="AU51" s="4">
        <v>3.0</v>
      </c>
      <c r="AV51" s="4">
        <v>1.0</v>
      </c>
      <c r="AW51" s="4">
        <v>3.0</v>
      </c>
      <c r="AX51" s="4">
        <v>2.0</v>
      </c>
      <c r="AY51" s="4">
        <v>1.0</v>
      </c>
      <c r="AZ51" s="4">
        <v>1.0</v>
      </c>
      <c r="BA51" s="4">
        <v>3.0</v>
      </c>
      <c r="BB51" s="4">
        <v>2.0</v>
      </c>
      <c r="BC51" s="4">
        <v>2.0</v>
      </c>
      <c r="BD51" s="4">
        <v>4.0</v>
      </c>
      <c r="BE51" s="4">
        <v>2.0</v>
      </c>
      <c r="BF51" s="4">
        <v>3.0</v>
      </c>
      <c r="BG51" s="4">
        <v>2.0</v>
      </c>
      <c r="BH51" s="4">
        <v>2.0</v>
      </c>
      <c r="BI51" s="4">
        <v>3.0</v>
      </c>
      <c r="BJ51" s="4">
        <v>3.0</v>
      </c>
      <c r="BK51" s="4">
        <v>2.0</v>
      </c>
      <c r="BL51" s="4">
        <v>2.0</v>
      </c>
      <c r="BM51" s="4">
        <v>2.0</v>
      </c>
      <c r="BN51" s="4">
        <v>2.0</v>
      </c>
      <c r="BO51" s="4">
        <v>4.0</v>
      </c>
      <c r="BP51" s="4">
        <v>2.0</v>
      </c>
      <c r="BQ51" s="4">
        <v>2.0</v>
      </c>
      <c r="BR51" s="4">
        <v>2.0</v>
      </c>
      <c r="BS51" s="4">
        <v>3.0</v>
      </c>
      <c r="BT51" s="4">
        <v>3.0</v>
      </c>
      <c r="BU51" s="4">
        <v>3.0</v>
      </c>
      <c r="BV51" s="4">
        <v>4.0</v>
      </c>
      <c r="BW51" s="4">
        <v>3.0</v>
      </c>
      <c r="BX51" s="4">
        <v>3.0</v>
      </c>
      <c r="BY51" s="4">
        <v>3.0</v>
      </c>
      <c r="BZ51" s="4">
        <v>3.0</v>
      </c>
      <c r="CA51" s="4">
        <v>4.0</v>
      </c>
      <c r="CB51" s="4">
        <v>3.0</v>
      </c>
      <c r="CC51" s="4">
        <v>3.0</v>
      </c>
      <c r="CD51" s="4">
        <v>2.0</v>
      </c>
      <c r="CE51" s="4">
        <v>3.0</v>
      </c>
      <c r="CF51" s="4">
        <v>4.0</v>
      </c>
      <c r="CG51" s="4">
        <v>3.0</v>
      </c>
      <c r="CH51" s="4">
        <v>3.0</v>
      </c>
      <c r="CI51" s="4">
        <v>2.0</v>
      </c>
      <c r="CJ51" s="4">
        <v>3.0</v>
      </c>
      <c r="CK51" s="4">
        <v>4.0</v>
      </c>
      <c r="CL51" s="4">
        <v>4.0</v>
      </c>
      <c r="CM51" s="4">
        <v>2.0</v>
      </c>
      <c r="CN51" s="4">
        <v>3.0</v>
      </c>
      <c r="CO51" s="4">
        <v>4.0</v>
      </c>
      <c r="CP51" s="4">
        <v>3.0</v>
      </c>
      <c r="CQ51" s="4">
        <v>4.0</v>
      </c>
      <c r="CR51" s="4">
        <v>3.0</v>
      </c>
      <c r="CS51" s="4">
        <v>3.0</v>
      </c>
      <c r="CT51" s="4">
        <v>2.0</v>
      </c>
      <c r="CU51" s="4">
        <v>6.0</v>
      </c>
      <c r="CV51" s="4">
        <v>3.0</v>
      </c>
      <c r="CW51" s="4">
        <v>4.0</v>
      </c>
      <c r="CX51" s="4">
        <v>3.0</v>
      </c>
      <c r="CY51" s="4">
        <v>2.0</v>
      </c>
      <c r="CZ51" s="4">
        <v>5.0</v>
      </c>
      <c r="DA51" s="4">
        <v>4.0</v>
      </c>
      <c r="DB51" s="4">
        <v>6.0</v>
      </c>
      <c r="DC51" s="4">
        <v>5.0</v>
      </c>
      <c r="DD51" s="4">
        <v>3.0</v>
      </c>
      <c r="DE51" s="4">
        <v>4.0</v>
      </c>
      <c r="DF51" s="4">
        <v>4.0</v>
      </c>
      <c r="DG51" s="4">
        <v>3.0</v>
      </c>
      <c r="DH51" s="4">
        <v>5.0</v>
      </c>
      <c r="DI51" s="4">
        <v>3.0</v>
      </c>
      <c r="DJ51" s="4">
        <v>3.0</v>
      </c>
      <c r="DK51" s="4">
        <v>3.0</v>
      </c>
      <c r="DL51" s="4">
        <v>4.0</v>
      </c>
      <c r="DM51" s="4">
        <v>1.0</v>
      </c>
      <c r="DN51" s="4">
        <v>2.0</v>
      </c>
      <c r="DO51" s="4">
        <v>4.0</v>
      </c>
      <c r="DP51" s="4">
        <v>4.0</v>
      </c>
      <c r="DQ51" s="4">
        <v>4.0</v>
      </c>
      <c r="DR51" s="4">
        <v>4.0</v>
      </c>
      <c r="DS51" s="4">
        <v>4.0</v>
      </c>
      <c r="DT51" s="4">
        <v>4.0</v>
      </c>
      <c r="DU51" s="4">
        <v>4.0</v>
      </c>
      <c r="DV51" s="4">
        <v>2.0</v>
      </c>
      <c r="DW51" s="4">
        <v>3.0</v>
      </c>
    </row>
    <row r="52" hidden="1">
      <c r="A52" s="4" t="s">
        <v>6</v>
      </c>
      <c r="B52" s="4" t="s">
        <v>59</v>
      </c>
      <c r="C52" s="4">
        <v>1.0</v>
      </c>
      <c r="D52" s="4">
        <v>1.0</v>
      </c>
      <c r="E52" s="4">
        <v>1.0</v>
      </c>
      <c r="F52" s="4">
        <v>1.0</v>
      </c>
      <c r="G52" s="4">
        <v>1.0</v>
      </c>
      <c r="H52" s="4">
        <v>1.0</v>
      </c>
      <c r="I52" s="4">
        <v>1.0</v>
      </c>
      <c r="J52" s="4">
        <v>1.0</v>
      </c>
      <c r="K52" s="4">
        <v>2.0</v>
      </c>
      <c r="L52" s="4">
        <v>1.0</v>
      </c>
      <c r="M52" s="4">
        <v>1.0</v>
      </c>
      <c r="N52" s="4">
        <v>1.0</v>
      </c>
      <c r="O52" s="4">
        <v>2.0</v>
      </c>
      <c r="P52" s="4">
        <v>1.0</v>
      </c>
      <c r="Q52" s="4">
        <v>1.0</v>
      </c>
      <c r="R52" s="4">
        <v>2.0</v>
      </c>
      <c r="S52" s="4">
        <v>1.0</v>
      </c>
      <c r="T52" s="4">
        <v>1.0</v>
      </c>
      <c r="U52" s="4">
        <v>2.0</v>
      </c>
      <c r="V52" s="4">
        <v>1.0</v>
      </c>
      <c r="W52" s="4">
        <v>1.0</v>
      </c>
      <c r="X52" s="4">
        <v>2.0</v>
      </c>
      <c r="Y52" s="4">
        <v>1.0</v>
      </c>
      <c r="Z52" s="4">
        <v>1.0</v>
      </c>
      <c r="AA52" s="4">
        <v>2.0</v>
      </c>
      <c r="AB52" s="4">
        <v>1.0</v>
      </c>
      <c r="AC52" s="4">
        <v>2.0</v>
      </c>
      <c r="AD52" s="4">
        <v>1.0</v>
      </c>
      <c r="AE52" s="4">
        <v>1.0</v>
      </c>
      <c r="AF52" s="4">
        <v>1.0</v>
      </c>
      <c r="AG52" s="4">
        <v>2.0</v>
      </c>
      <c r="AH52" s="4">
        <v>2.0</v>
      </c>
      <c r="AI52" s="4">
        <v>1.0</v>
      </c>
      <c r="AJ52" s="4">
        <v>1.0</v>
      </c>
      <c r="AK52" s="4">
        <v>1.0</v>
      </c>
      <c r="AL52" s="4">
        <v>1.0</v>
      </c>
      <c r="AM52" s="4">
        <v>2.0</v>
      </c>
      <c r="AN52" s="4">
        <v>1.0</v>
      </c>
      <c r="AO52" s="4">
        <v>1.0</v>
      </c>
      <c r="AP52" s="4">
        <v>1.0</v>
      </c>
      <c r="AQ52" s="4">
        <v>1.0</v>
      </c>
      <c r="AR52" s="4">
        <v>1.0</v>
      </c>
      <c r="AS52" s="4">
        <v>1.0</v>
      </c>
      <c r="AT52" s="4">
        <v>2.0</v>
      </c>
      <c r="AU52" s="4">
        <v>1.0</v>
      </c>
      <c r="AV52" s="4">
        <v>1.0</v>
      </c>
      <c r="AW52" s="4">
        <v>1.0</v>
      </c>
      <c r="AX52" s="4">
        <v>1.0</v>
      </c>
      <c r="AY52" s="4">
        <v>2.0</v>
      </c>
      <c r="AZ52" s="4">
        <v>2.0</v>
      </c>
      <c r="BA52" s="4">
        <v>1.0</v>
      </c>
      <c r="BB52" s="4">
        <v>1.0</v>
      </c>
      <c r="BC52" s="4">
        <v>2.0</v>
      </c>
      <c r="BD52" s="4">
        <v>1.0</v>
      </c>
      <c r="BE52" s="4">
        <v>1.0</v>
      </c>
      <c r="BF52" s="4">
        <v>1.0</v>
      </c>
      <c r="BG52" s="4">
        <v>1.0</v>
      </c>
      <c r="BH52" s="4">
        <v>2.0</v>
      </c>
      <c r="BI52" s="4">
        <v>1.0</v>
      </c>
      <c r="BJ52" s="4">
        <v>2.0</v>
      </c>
      <c r="BK52" s="4">
        <v>1.0</v>
      </c>
      <c r="BL52" s="4">
        <v>2.0</v>
      </c>
      <c r="BM52" s="4">
        <v>1.0</v>
      </c>
      <c r="BN52" s="4" t="s">
        <v>74</v>
      </c>
      <c r="BO52" s="4">
        <v>2.0</v>
      </c>
      <c r="BP52" s="4">
        <v>1.0</v>
      </c>
      <c r="BQ52" s="4">
        <v>1.0</v>
      </c>
      <c r="BR52" s="4">
        <v>1.0</v>
      </c>
      <c r="BS52" s="4">
        <v>1.0</v>
      </c>
      <c r="BT52" s="4">
        <v>2.0</v>
      </c>
      <c r="BU52" s="4">
        <v>1.0</v>
      </c>
      <c r="BV52" s="4">
        <v>1.0</v>
      </c>
      <c r="BW52" s="4">
        <v>1.0</v>
      </c>
      <c r="BX52" s="4">
        <v>1.0</v>
      </c>
      <c r="BY52" s="4">
        <v>1.0</v>
      </c>
      <c r="BZ52" s="4">
        <v>1.0</v>
      </c>
      <c r="CA52" s="4">
        <v>2.0</v>
      </c>
      <c r="CB52" s="4">
        <v>2.0</v>
      </c>
      <c r="CC52" s="4">
        <v>1.0</v>
      </c>
      <c r="CD52" s="4">
        <v>1.0</v>
      </c>
      <c r="CE52" s="4">
        <v>1.0</v>
      </c>
      <c r="CF52" s="4">
        <v>2.0</v>
      </c>
      <c r="CG52" s="4">
        <v>1.0</v>
      </c>
      <c r="CH52" s="4">
        <v>1.0</v>
      </c>
      <c r="CI52" s="4">
        <v>1.0</v>
      </c>
      <c r="CJ52" s="4">
        <v>1.0</v>
      </c>
      <c r="CK52" s="4">
        <v>1.0</v>
      </c>
      <c r="CL52" s="4">
        <v>1.0</v>
      </c>
      <c r="CM52" s="4">
        <v>1.0</v>
      </c>
      <c r="CN52" s="4">
        <v>1.0</v>
      </c>
      <c r="CO52" s="4">
        <v>2.0</v>
      </c>
      <c r="CP52" s="4">
        <v>1.0</v>
      </c>
      <c r="CQ52" s="4">
        <v>1.0</v>
      </c>
      <c r="CR52" s="4">
        <v>1.0</v>
      </c>
      <c r="CS52" s="4">
        <v>1.0</v>
      </c>
      <c r="CT52" s="4">
        <v>2.0</v>
      </c>
      <c r="CU52" s="4">
        <v>1.0</v>
      </c>
      <c r="CV52" s="4">
        <v>1.0</v>
      </c>
      <c r="CW52" s="4">
        <v>1.0</v>
      </c>
      <c r="CX52" s="4">
        <v>1.0</v>
      </c>
      <c r="CY52" s="4">
        <v>1.0</v>
      </c>
      <c r="CZ52" s="4">
        <v>1.0</v>
      </c>
      <c r="DA52" s="4">
        <v>1.0</v>
      </c>
      <c r="DB52" s="4">
        <v>1.0</v>
      </c>
      <c r="DC52" s="4">
        <v>2.0</v>
      </c>
      <c r="DD52" s="4">
        <v>2.0</v>
      </c>
      <c r="DE52" s="4">
        <v>1.0</v>
      </c>
      <c r="DF52" s="4">
        <v>1.0</v>
      </c>
      <c r="DG52" s="4">
        <v>1.0</v>
      </c>
      <c r="DH52" s="4">
        <v>1.0</v>
      </c>
      <c r="DI52" s="4">
        <v>1.0</v>
      </c>
      <c r="DJ52" s="4">
        <v>1.0</v>
      </c>
      <c r="DK52" s="4">
        <v>1.0</v>
      </c>
      <c r="DL52" s="4">
        <v>1.0</v>
      </c>
      <c r="DM52" s="4">
        <v>1.0</v>
      </c>
      <c r="DN52" s="4">
        <v>1.0</v>
      </c>
      <c r="DO52" s="4">
        <v>1.0</v>
      </c>
      <c r="DP52" s="4">
        <v>1.0</v>
      </c>
      <c r="DQ52" s="4">
        <v>1.0</v>
      </c>
      <c r="DR52" s="4">
        <v>1.0</v>
      </c>
      <c r="DS52" s="4">
        <v>1.0</v>
      </c>
      <c r="DT52" s="4">
        <v>1.0</v>
      </c>
      <c r="DU52" s="4">
        <v>1.0</v>
      </c>
      <c r="DV52" s="4">
        <v>2.0</v>
      </c>
      <c r="DW52" s="4">
        <v>1.0</v>
      </c>
    </row>
    <row r="53" hidden="1">
      <c r="A53" s="4" t="s">
        <v>30</v>
      </c>
      <c r="B53" s="4" t="s">
        <v>60</v>
      </c>
      <c r="C53" s="4">
        <v>1.0</v>
      </c>
      <c r="D53" s="4">
        <v>1.0</v>
      </c>
      <c r="E53" s="4">
        <v>2.0</v>
      </c>
      <c r="F53" s="4">
        <v>2.0</v>
      </c>
      <c r="G53" s="4">
        <v>1.0</v>
      </c>
      <c r="H53" s="4">
        <v>2.0</v>
      </c>
      <c r="I53" s="4">
        <v>1.0</v>
      </c>
      <c r="J53" s="4">
        <v>2.0</v>
      </c>
      <c r="K53" s="4">
        <v>2.0</v>
      </c>
      <c r="L53" s="4">
        <v>1.0</v>
      </c>
      <c r="M53" s="4">
        <v>1.0</v>
      </c>
      <c r="N53" s="4">
        <v>1.0</v>
      </c>
      <c r="O53" s="4">
        <v>1.0</v>
      </c>
      <c r="P53" s="4">
        <v>1.0</v>
      </c>
      <c r="Q53" s="4">
        <v>1.0</v>
      </c>
      <c r="R53" s="4">
        <v>1.0</v>
      </c>
      <c r="S53" s="4">
        <v>2.0</v>
      </c>
      <c r="T53" s="4">
        <v>1.0</v>
      </c>
      <c r="U53" s="4">
        <v>2.0</v>
      </c>
      <c r="V53" s="4" t="s">
        <v>74</v>
      </c>
      <c r="W53" s="4">
        <v>1.0</v>
      </c>
      <c r="X53" s="4">
        <v>1.0</v>
      </c>
      <c r="Y53" s="4">
        <v>1.0</v>
      </c>
      <c r="Z53" s="4">
        <v>1.0</v>
      </c>
      <c r="AA53" s="4">
        <v>2.0</v>
      </c>
      <c r="AB53" s="4">
        <v>1.0</v>
      </c>
      <c r="AC53" s="4">
        <v>1.0</v>
      </c>
      <c r="AD53" s="4">
        <v>1.0</v>
      </c>
      <c r="AE53" s="4">
        <v>2.0</v>
      </c>
      <c r="AF53" s="4">
        <v>2.0</v>
      </c>
      <c r="AG53" s="4">
        <v>1.0</v>
      </c>
      <c r="AH53" s="4">
        <v>2.0</v>
      </c>
      <c r="AI53" s="4">
        <v>1.0</v>
      </c>
      <c r="AJ53" s="4">
        <v>2.0</v>
      </c>
      <c r="AK53" s="4">
        <v>1.0</v>
      </c>
      <c r="AL53" s="4">
        <v>1.0</v>
      </c>
      <c r="AM53" s="4">
        <v>1.0</v>
      </c>
      <c r="AN53" s="4">
        <v>1.0</v>
      </c>
      <c r="AO53" s="4">
        <v>1.0</v>
      </c>
      <c r="AP53" s="4">
        <v>1.0</v>
      </c>
      <c r="AQ53" s="4">
        <v>1.0</v>
      </c>
      <c r="AR53" s="4">
        <v>2.0</v>
      </c>
      <c r="AS53" s="4">
        <v>2.0</v>
      </c>
      <c r="AT53" s="4">
        <v>2.0</v>
      </c>
      <c r="AU53" s="4">
        <v>1.0</v>
      </c>
      <c r="AV53" s="4">
        <v>2.0</v>
      </c>
      <c r="AW53" s="4">
        <v>1.0</v>
      </c>
      <c r="AX53" s="4">
        <v>1.0</v>
      </c>
      <c r="AY53" s="4">
        <v>1.0</v>
      </c>
      <c r="AZ53" s="4">
        <v>2.0</v>
      </c>
      <c r="BA53" s="4">
        <v>2.0</v>
      </c>
      <c r="BB53" s="4">
        <v>1.0</v>
      </c>
      <c r="BC53" s="4">
        <v>1.0</v>
      </c>
      <c r="BD53" s="4">
        <v>2.0</v>
      </c>
      <c r="BE53" s="4">
        <v>1.0</v>
      </c>
      <c r="BF53" s="4">
        <v>1.0</v>
      </c>
      <c r="BG53" s="4">
        <v>1.0</v>
      </c>
      <c r="BH53" s="4">
        <v>1.0</v>
      </c>
      <c r="BI53" s="4">
        <v>1.0</v>
      </c>
      <c r="BJ53" s="4">
        <v>1.0</v>
      </c>
      <c r="BK53" s="4">
        <v>1.0</v>
      </c>
      <c r="BL53" s="4">
        <v>2.0</v>
      </c>
      <c r="BM53" s="4">
        <v>1.0</v>
      </c>
      <c r="BN53" s="4">
        <v>1.0</v>
      </c>
      <c r="BO53" s="4">
        <v>1.0</v>
      </c>
      <c r="BP53" s="4">
        <v>2.0</v>
      </c>
      <c r="BQ53" s="4">
        <v>1.0</v>
      </c>
      <c r="BR53" s="4">
        <v>1.0</v>
      </c>
      <c r="BS53" s="4">
        <v>1.0</v>
      </c>
      <c r="BT53" s="4">
        <v>2.0</v>
      </c>
      <c r="BU53" s="4">
        <v>1.0</v>
      </c>
      <c r="BV53" s="4">
        <v>1.0</v>
      </c>
      <c r="BW53" s="4">
        <v>2.0</v>
      </c>
      <c r="BX53" s="4">
        <v>1.0</v>
      </c>
      <c r="BY53" s="4">
        <v>2.0</v>
      </c>
      <c r="BZ53" s="4">
        <v>2.0</v>
      </c>
      <c r="CA53" s="4">
        <v>1.0</v>
      </c>
      <c r="CB53" s="4">
        <v>1.0</v>
      </c>
      <c r="CC53" s="4">
        <v>1.0</v>
      </c>
      <c r="CD53" s="4">
        <v>1.0</v>
      </c>
      <c r="CE53" s="4">
        <v>2.0</v>
      </c>
      <c r="CF53" s="4">
        <v>1.0</v>
      </c>
      <c r="CG53" s="4">
        <v>1.0</v>
      </c>
      <c r="CH53" s="4">
        <v>1.0</v>
      </c>
      <c r="CI53" s="4">
        <v>1.0</v>
      </c>
      <c r="CJ53" s="4">
        <v>2.0</v>
      </c>
      <c r="CK53" s="4">
        <v>1.0</v>
      </c>
      <c r="CL53" s="4">
        <v>1.0</v>
      </c>
      <c r="CM53" s="4">
        <v>2.0</v>
      </c>
      <c r="CN53" s="4">
        <v>2.0</v>
      </c>
      <c r="CO53" s="4">
        <v>1.0</v>
      </c>
      <c r="CP53" s="4">
        <v>2.0</v>
      </c>
      <c r="CQ53" s="4">
        <v>1.0</v>
      </c>
      <c r="CR53" s="4">
        <v>2.0</v>
      </c>
      <c r="CS53" s="4">
        <v>1.0</v>
      </c>
      <c r="CT53" s="4">
        <v>1.0</v>
      </c>
      <c r="CU53" s="4">
        <v>2.0</v>
      </c>
      <c r="CV53" s="4">
        <v>1.0</v>
      </c>
      <c r="CW53" s="4">
        <v>1.0</v>
      </c>
      <c r="CX53" s="4">
        <v>1.0</v>
      </c>
      <c r="CY53" s="4">
        <v>1.0</v>
      </c>
      <c r="CZ53" s="4">
        <v>2.0</v>
      </c>
      <c r="DA53" s="4">
        <v>2.0</v>
      </c>
      <c r="DB53" s="4">
        <v>2.0</v>
      </c>
      <c r="DC53" s="4">
        <v>2.0</v>
      </c>
      <c r="DD53" s="4">
        <v>1.0</v>
      </c>
      <c r="DE53" s="4">
        <v>2.0</v>
      </c>
      <c r="DF53" s="4">
        <v>2.0</v>
      </c>
      <c r="DG53" s="4">
        <v>1.0</v>
      </c>
      <c r="DH53" s="4">
        <v>2.0</v>
      </c>
      <c r="DI53" s="4">
        <v>1.0</v>
      </c>
      <c r="DJ53" s="4">
        <v>2.0</v>
      </c>
      <c r="DK53" s="4">
        <v>2.0</v>
      </c>
      <c r="DL53" s="4">
        <v>2.0</v>
      </c>
      <c r="DM53" s="4">
        <v>1.0</v>
      </c>
      <c r="DN53" s="4">
        <v>1.0</v>
      </c>
      <c r="DO53" s="4">
        <v>2.0</v>
      </c>
      <c r="DP53" s="4">
        <v>2.0</v>
      </c>
      <c r="DQ53" s="4">
        <v>2.0</v>
      </c>
      <c r="DR53" s="4">
        <v>1.0</v>
      </c>
      <c r="DS53" s="4">
        <v>1.0</v>
      </c>
      <c r="DT53" s="4" t="s">
        <v>74</v>
      </c>
      <c r="DU53" s="4">
        <v>2.0</v>
      </c>
      <c r="DV53" s="4">
        <v>2.0</v>
      </c>
      <c r="DW53" s="4">
        <v>2.0</v>
      </c>
    </row>
    <row r="54" hidden="1">
      <c r="A54" s="4" t="s">
        <v>10</v>
      </c>
      <c r="B54" s="4" t="s">
        <v>61</v>
      </c>
      <c r="C54" s="4">
        <v>1.0</v>
      </c>
      <c r="D54" s="4">
        <v>2.0</v>
      </c>
      <c r="E54" s="4">
        <v>5.0</v>
      </c>
      <c r="F54" s="4">
        <v>5.0</v>
      </c>
      <c r="G54" s="4">
        <v>4.0</v>
      </c>
      <c r="H54" s="4">
        <v>4.0</v>
      </c>
      <c r="I54" s="4">
        <v>5.0</v>
      </c>
      <c r="J54" s="4">
        <v>1.0</v>
      </c>
      <c r="K54" s="4">
        <v>5.0</v>
      </c>
      <c r="L54" s="4">
        <v>4.0</v>
      </c>
      <c r="M54" s="4">
        <v>2.0</v>
      </c>
      <c r="N54" s="4">
        <v>5.0</v>
      </c>
      <c r="O54" s="4">
        <v>3.0</v>
      </c>
      <c r="P54" s="4">
        <v>5.0</v>
      </c>
      <c r="Q54" s="4">
        <v>4.0</v>
      </c>
      <c r="R54" s="4">
        <v>1.0</v>
      </c>
      <c r="S54" s="4">
        <v>1.0</v>
      </c>
      <c r="T54" s="4">
        <v>3.0</v>
      </c>
      <c r="U54" s="4">
        <v>1.0</v>
      </c>
      <c r="V54" s="4">
        <v>3.0</v>
      </c>
      <c r="W54" s="4">
        <v>1.0</v>
      </c>
      <c r="X54" s="4">
        <v>5.0</v>
      </c>
      <c r="Y54" s="4">
        <v>4.0</v>
      </c>
      <c r="Z54" s="4">
        <v>4.0</v>
      </c>
      <c r="AA54" s="4">
        <v>4.0</v>
      </c>
      <c r="AB54" s="4">
        <v>3.0</v>
      </c>
      <c r="AC54" s="4">
        <v>2.0</v>
      </c>
      <c r="AD54" s="4">
        <v>3.0</v>
      </c>
      <c r="AE54" s="4">
        <v>1.0</v>
      </c>
      <c r="AF54" s="4">
        <v>5.0</v>
      </c>
      <c r="AG54" s="4">
        <v>3.0</v>
      </c>
      <c r="AH54" s="4">
        <v>4.0</v>
      </c>
      <c r="AI54" s="4">
        <v>5.0</v>
      </c>
      <c r="AJ54" s="4">
        <v>1.0</v>
      </c>
      <c r="AK54" s="4">
        <v>3.0</v>
      </c>
      <c r="AL54" s="4">
        <v>2.0</v>
      </c>
      <c r="AM54" s="4">
        <v>2.0</v>
      </c>
      <c r="AN54" s="4">
        <v>5.0</v>
      </c>
      <c r="AO54" s="4">
        <v>2.0</v>
      </c>
      <c r="AP54" s="4">
        <v>3.0</v>
      </c>
      <c r="AQ54" s="4">
        <v>3.0</v>
      </c>
      <c r="AR54" s="4">
        <v>4.0</v>
      </c>
      <c r="AS54" s="4">
        <v>4.0</v>
      </c>
      <c r="AT54" s="4">
        <v>5.0</v>
      </c>
      <c r="AU54" s="4">
        <v>5.0</v>
      </c>
      <c r="AV54" s="4">
        <v>5.0</v>
      </c>
      <c r="AW54" s="4">
        <v>3.0</v>
      </c>
      <c r="AX54" s="4">
        <v>1.0</v>
      </c>
      <c r="AY54" s="4">
        <v>4.0</v>
      </c>
      <c r="AZ54" s="4">
        <v>4.0</v>
      </c>
      <c r="BA54" s="4">
        <v>1.0</v>
      </c>
      <c r="BB54" s="4">
        <v>5.0</v>
      </c>
      <c r="BC54" s="4">
        <v>3.0</v>
      </c>
      <c r="BD54" s="4">
        <v>1.0</v>
      </c>
      <c r="BE54" s="4">
        <v>4.0</v>
      </c>
      <c r="BF54" s="4">
        <v>3.0</v>
      </c>
      <c r="BG54" s="4">
        <v>5.0</v>
      </c>
      <c r="BH54" s="4">
        <v>2.0</v>
      </c>
      <c r="BI54" s="4">
        <v>5.0</v>
      </c>
      <c r="BJ54" s="4">
        <v>5.0</v>
      </c>
      <c r="BK54" s="4">
        <v>1.0</v>
      </c>
      <c r="BL54" s="4">
        <v>2.0</v>
      </c>
      <c r="BM54" s="4">
        <v>2.0</v>
      </c>
      <c r="BN54" s="4">
        <v>4.0</v>
      </c>
      <c r="BO54" s="4">
        <v>3.0</v>
      </c>
      <c r="BP54" s="4">
        <v>4.0</v>
      </c>
      <c r="BQ54" s="4">
        <v>3.0</v>
      </c>
      <c r="BR54" s="4">
        <v>2.0</v>
      </c>
      <c r="BS54" s="4">
        <v>4.0</v>
      </c>
      <c r="BT54" s="4">
        <v>5.0</v>
      </c>
      <c r="BU54" s="4">
        <v>5.0</v>
      </c>
      <c r="BV54" s="4">
        <v>4.0</v>
      </c>
      <c r="BW54" s="4">
        <v>3.0</v>
      </c>
      <c r="BX54" s="4">
        <v>2.0</v>
      </c>
      <c r="BY54" s="4">
        <v>3.0</v>
      </c>
      <c r="BZ54" s="4">
        <v>4.0</v>
      </c>
      <c r="CA54" s="4">
        <v>1.0</v>
      </c>
      <c r="CB54" s="4">
        <v>2.0</v>
      </c>
      <c r="CC54" s="4">
        <v>3.0</v>
      </c>
      <c r="CD54" s="4">
        <v>5.0</v>
      </c>
      <c r="CE54" s="4">
        <v>4.0</v>
      </c>
      <c r="CF54" s="4">
        <v>4.0</v>
      </c>
      <c r="CG54" s="4">
        <v>3.0</v>
      </c>
      <c r="CH54" s="4">
        <v>5.0</v>
      </c>
      <c r="CI54" s="4">
        <v>5.0</v>
      </c>
      <c r="CJ54" s="4">
        <v>3.0</v>
      </c>
      <c r="CK54" s="4">
        <v>4.0</v>
      </c>
      <c r="CL54" s="4">
        <v>1.0</v>
      </c>
      <c r="CM54" s="4">
        <v>5.0</v>
      </c>
      <c r="CN54" s="4">
        <v>5.0</v>
      </c>
      <c r="CO54" s="4">
        <v>3.0</v>
      </c>
      <c r="CP54" s="4">
        <v>1.0</v>
      </c>
      <c r="CQ54" s="4">
        <v>1.0</v>
      </c>
      <c r="CR54" s="4">
        <v>5.0</v>
      </c>
      <c r="CS54" s="4">
        <v>5.0</v>
      </c>
      <c r="CT54" s="4">
        <v>4.0</v>
      </c>
      <c r="CU54" s="4">
        <v>3.0</v>
      </c>
      <c r="CV54" s="4">
        <v>3.0</v>
      </c>
      <c r="CW54" s="4">
        <v>5.0</v>
      </c>
      <c r="CX54" s="4">
        <v>1.0</v>
      </c>
      <c r="CY54" s="4">
        <v>5.0</v>
      </c>
      <c r="CZ54" s="4">
        <v>3.0</v>
      </c>
      <c r="DA54" s="4">
        <v>2.0</v>
      </c>
      <c r="DB54" s="4">
        <v>3.0</v>
      </c>
      <c r="DC54" s="4">
        <v>5.0</v>
      </c>
      <c r="DD54" s="4">
        <v>3.0</v>
      </c>
      <c r="DE54" s="4">
        <v>4.0</v>
      </c>
      <c r="DF54" s="4">
        <v>5.0</v>
      </c>
      <c r="DG54" s="4">
        <v>2.0</v>
      </c>
      <c r="DH54" s="4">
        <v>2.0</v>
      </c>
      <c r="DI54" s="4">
        <v>3.0</v>
      </c>
      <c r="DJ54" s="4">
        <v>1.0</v>
      </c>
      <c r="DK54" s="4">
        <v>5.0</v>
      </c>
      <c r="DL54" s="4">
        <v>2.0</v>
      </c>
      <c r="DM54" s="4">
        <v>5.0</v>
      </c>
      <c r="DN54" s="4">
        <v>1.0</v>
      </c>
      <c r="DO54" s="4">
        <v>5.0</v>
      </c>
      <c r="DP54" s="4">
        <v>5.0</v>
      </c>
      <c r="DQ54" s="4">
        <v>4.0</v>
      </c>
      <c r="DR54" s="4">
        <v>5.0</v>
      </c>
      <c r="DS54" s="4">
        <v>5.0</v>
      </c>
      <c r="DT54" s="4">
        <v>4.0</v>
      </c>
      <c r="DU54" s="4">
        <v>5.0</v>
      </c>
      <c r="DV54" s="4">
        <v>1.0</v>
      </c>
      <c r="DW54" s="4">
        <v>2.0</v>
      </c>
    </row>
    <row r="55" hidden="1">
      <c r="A55" s="4" t="s">
        <v>8</v>
      </c>
      <c r="B55" s="4" t="s">
        <v>62</v>
      </c>
      <c r="C55" s="4">
        <v>1165.0</v>
      </c>
      <c r="D55" s="4">
        <v>725.0</v>
      </c>
      <c r="E55" s="4">
        <v>1165.0</v>
      </c>
      <c r="F55" s="4">
        <v>725.0</v>
      </c>
      <c r="G55" s="4">
        <v>940.0</v>
      </c>
      <c r="H55" s="4">
        <v>940.0</v>
      </c>
      <c r="I55" s="4">
        <v>940.0</v>
      </c>
      <c r="J55" s="4">
        <v>725.0</v>
      </c>
      <c r="K55" s="4">
        <v>725.0</v>
      </c>
      <c r="L55" s="4">
        <v>580.0</v>
      </c>
      <c r="M55" s="4">
        <v>940.0</v>
      </c>
      <c r="N55" s="4">
        <v>940.0</v>
      </c>
      <c r="O55" s="4">
        <v>940.0</v>
      </c>
      <c r="P55" s="4">
        <v>1165.0</v>
      </c>
      <c r="Q55" s="4">
        <v>940.0</v>
      </c>
      <c r="R55" s="4">
        <v>940.0</v>
      </c>
      <c r="S55" s="4">
        <v>580.0</v>
      </c>
      <c r="T55" s="4">
        <v>940.0</v>
      </c>
      <c r="U55" s="4">
        <v>1165.0</v>
      </c>
      <c r="V55" s="4">
        <v>940.0</v>
      </c>
      <c r="W55" s="4">
        <v>1165.0</v>
      </c>
      <c r="X55" s="4">
        <v>725.0</v>
      </c>
      <c r="Y55" s="4">
        <v>940.0</v>
      </c>
      <c r="Z55" s="4">
        <v>940.0</v>
      </c>
      <c r="AA55" s="4">
        <v>940.0</v>
      </c>
      <c r="AB55" s="4">
        <v>1165.0</v>
      </c>
      <c r="AC55" s="4">
        <v>1165.0</v>
      </c>
      <c r="AD55" s="4">
        <v>1165.0</v>
      </c>
      <c r="AE55" s="4">
        <v>940.0</v>
      </c>
      <c r="AF55" s="4">
        <v>580.0</v>
      </c>
      <c r="AG55" s="4">
        <v>940.0</v>
      </c>
      <c r="AH55" s="4">
        <v>940.0</v>
      </c>
      <c r="AI55" s="4">
        <v>580.0</v>
      </c>
      <c r="AJ55" s="4">
        <v>1165.0</v>
      </c>
      <c r="AK55" s="4">
        <v>940.0</v>
      </c>
      <c r="AL55" s="4">
        <v>940.0</v>
      </c>
      <c r="AM55" s="4">
        <v>1165.0</v>
      </c>
      <c r="AN55" s="4">
        <v>940.0</v>
      </c>
      <c r="AO55" s="4">
        <v>1165.0</v>
      </c>
      <c r="AP55" s="4">
        <v>1165.0</v>
      </c>
      <c r="AQ55" s="4">
        <v>940.0</v>
      </c>
      <c r="AR55" s="4">
        <v>940.0</v>
      </c>
      <c r="AS55" s="4">
        <v>940.0</v>
      </c>
      <c r="AT55" s="4">
        <v>940.0</v>
      </c>
      <c r="AU55" s="4">
        <v>725.0</v>
      </c>
      <c r="AV55" s="4">
        <v>940.0</v>
      </c>
      <c r="AW55" s="4">
        <v>725.0</v>
      </c>
      <c r="AX55" s="4">
        <v>940.0</v>
      </c>
      <c r="AY55" s="4">
        <v>940.0</v>
      </c>
      <c r="AZ55" s="4">
        <v>1165.0</v>
      </c>
      <c r="BA55" s="4">
        <v>1165.0</v>
      </c>
      <c r="BB55" s="4">
        <v>1165.0</v>
      </c>
      <c r="BC55" s="4">
        <v>1165.0</v>
      </c>
      <c r="BD55" s="4">
        <v>940.0</v>
      </c>
      <c r="BE55" s="4">
        <v>940.0</v>
      </c>
      <c r="BF55" s="4">
        <v>940.0</v>
      </c>
      <c r="BG55" s="4">
        <v>1165.0</v>
      </c>
      <c r="BH55" s="4">
        <v>725.0</v>
      </c>
      <c r="BI55" s="4">
        <v>1165.0</v>
      </c>
      <c r="BJ55" s="4">
        <v>1165.0</v>
      </c>
      <c r="BK55" s="4">
        <v>1165.0</v>
      </c>
      <c r="BL55" s="4">
        <v>725.0</v>
      </c>
      <c r="BM55" s="4">
        <v>1165.0</v>
      </c>
      <c r="BN55" s="4">
        <v>1165.0</v>
      </c>
      <c r="BO55" s="4">
        <v>940.0</v>
      </c>
      <c r="BP55" s="4">
        <v>725.0</v>
      </c>
      <c r="BQ55" s="4">
        <v>940.0</v>
      </c>
      <c r="BR55" s="4">
        <v>940.0</v>
      </c>
      <c r="BS55" s="4">
        <v>725.0</v>
      </c>
      <c r="BT55" s="4">
        <v>1165.0</v>
      </c>
      <c r="BU55" s="4">
        <v>1165.0</v>
      </c>
      <c r="BV55" s="4">
        <v>1165.0</v>
      </c>
      <c r="BW55" s="4">
        <v>1165.0</v>
      </c>
      <c r="BX55" s="4">
        <v>1165.0</v>
      </c>
      <c r="BY55" s="4">
        <v>580.0</v>
      </c>
      <c r="BZ55" s="4">
        <v>940.0</v>
      </c>
      <c r="CA55" s="4">
        <v>1165.0</v>
      </c>
      <c r="CB55" s="4">
        <v>725.0</v>
      </c>
      <c r="CC55" s="4">
        <v>580.0</v>
      </c>
      <c r="CD55" s="4">
        <v>1165.0</v>
      </c>
      <c r="CE55" s="4">
        <v>1165.0</v>
      </c>
      <c r="CF55" s="4">
        <v>725.0</v>
      </c>
      <c r="CG55" s="4">
        <v>580.0</v>
      </c>
      <c r="CH55" s="4">
        <v>940.0</v>
      </c>
      <c r="CI55" s="4">
        <v>725.0</v>
      </c>
      <c r="CJ55" s="4">
        <v>580.0</v>
      </c>
      <c r="CK55" s="4">
        <v>580.0</v>
      </c>
      <c r="CL55" s="4">
        <v>1165.0</v>
      </c>
      <c r="CM55" s="4">
        <v>1165.0</v>
      </c>
      <c r="CN55" s="4">
        <v>1165.0</v>
      </c>
      <c r="CO55" s="4">
        <v>1165.0</v>
      </c>
      <c r="CP55" s="4">
        <v>725.0</v>
      </c>
      <c r="CQ55" s="4">
        <v>1165.0</v>
      </c>
      <c r="CR55" s="4">
        <v>1165.0</v>
      </c>
      <c r="CS55" s="4">
        <v>940.0</v>
      </c>
      <c r="CT55" s="4">
        <v>1165.0</v>
      </c>
      <c r="CU55" s="4">
        <v>725.0</v>
      </c>
      <c r="CV55" s="4">
        <v>1165.0</v>
      </c>
      <c r="CW55" s="4">
        <v>1165.0</v>
      </c>
      <c r="CX55" s="4">
        <v>1165.0</v>
      </c>
      <c r="CY55" s="4" t="s">
        <v>74</v>
      </c>
      <c r="CZ55" s="4">
        <v>1165.0</v>
      </c>
      <c r="DA55" s="4">
        <v>940.0</v>
      </c>
      <c r="DB55" s="4">
        <v>725.0</v>
      </c>
      <c r="DC55" s="4">
        <v>940.0</v>
      </c>
      <c r="DD55" s="4">
        <v>1165.0</v>
      </c>
      <c r="DE55" s="4">
        <v>580.0</v>
      </c>
      <c r="DF55" s="4">
        <v>1165.0</v>
      </c>
      <c r="DG55" s="4">
        <v>580.0</v>
      </c>
      <c r="DH55" s="4">
        <v>940.0</v>
      </c>
      <c r="DI55" s="4">
        <v>580.0</v>
      </c>
      <c r="DJ55" s="4">
        <v>725.0</v>
      </c>
      <c r="DK55" s="4">
        <v>725.0</v>
      </c>
      <c r="DL55" s="4">
        <v>1165.0</v>
      </c>
      <c r="DM55" s="4">
        <v>940.0</v>
      </c>
      <c r="DN55" s="4">
        <v>1165.0</v>
      </c>
      <c r="DO55" s="4">
        <v>725.0</v>
      </c>
      <c r="DP55" s="4">
        <v>725.0</v>
      </c>
      <c r="DQ55" s="4">
        <v>940.0</v>
      </c>
      <c r="DR55" s="4">
        <v>1165.0</v>
      </c>
      <c r="DS55" s="4">
        <v>940.0</v>
      </c>
      <c r="DT55" s="4">
        <v>940.0</v>
      </c>
      <c r="DU55" s="4">
        <v>580.0</v>
      </c>
      <c r="DV55" s="4">
        <v>940.0</v>
      </c>
      <c r="DW55" s="4">
        <v>725.0</v>
      </c>
    </row>
    <row r="56" hidden="1">
      <c r="A56" s="4" t="s">
        <v>8</v>
      </c>
      <c r="B56" s="4" t="s">
        <v>63</v>
      </c>
      <c r="C56" s="4">
        <v>345.0</v>
      </c>
      <c r="D56" s="4">
        <v>690.0</v>
      </c>
      <c r="E56" s="4">
        <v>500.0</v>
      </c>
      <c r="F56" s="4">
        <v>690.0</v>
      </c>
      <c r="G56" s="4">
        <v>500.0</v>
      </c>
      <c r="H56" s="4">
        <v>345.0</v>
      </c>
      <c r="I56" s="4">
        <v>690.0</v>
      </c>
      <c r="J56" s="4">
        <v>500.0</v>
      </c>
      <c r="K56" s="4">
        <v>345.0</v>
      </c>
      <c r="L56" s="4">
        <v>345.0</v>
      </c>
      <c r="M56" s="4">
        <v>345.0</v>
      </c>
      <c r="N56" s="4">
        <v>500.0</v>
      </c>
      <c r="O56" s="4">
        <v>500.0</v>
      </c>
      <c r="P56" s="4">
        <v>850.0</v>
      </c>
      <c r="Q56" s="4">
        <v>500.0</v>
      </c>
      <c r="R56" s="4">
        <v>345.0</v>
      </c>
      <c r="S56" s="4">
        <v>345.0</v>
      </c>
      <c r="T56" s="4">
        <v>500.0</v>
      </c>
      <c r="U56" s="4">
        <v>690.0</v>
      </c>
      <c r="V56" s="4">
        <v>345.0</v>
      </c>
      <c r="W56" s="4">
        <v>850.0</v>
      </c>
      <c r="X56" s="4">
        <v>500.0</v>
      </c>
      <c r="Y56" s="4">
        <v>850.0</v>
      </c>
      <c r="Z56" s="4">
        <v>690.0</v>
      </c>
      <c r="AA56" s="4">
        <v>500.0</v>
      </c>
      <c r="AB56" s="4">
        <v>690.0</v>
      </c>
      <c r="AC56" s="4">
        <v>850.0</v>
      </c>
      <c r="AD56" s="4">
        <v>500.0</v>
      </c>
      <c r="AE56" s="4">
        <v>500.0</v>
      </c>
      <c r="AF56" s="4">
        <v>500.0</v>
      </c>
      <c r="AG56" s="4">
        <v>500.0</v>
      </c>
      <c r="AH56" s="4">
        <v>690.0</v>
      </c>
      <c r="AI56" s="4">
        <v>345.0</v>
      </c>
      <c r="AJ56" s="4">
        <v>500.0</v>
      </c>
      <c r="AK56" s="4">
        <v>345.0</v>
      </c>
      <c r="AL56" s="4">
        <v>690.0</v>
      </c>
      <c r="AM56" s="4">
        <v>500.0</v>
      </c>
      <c r="AN56" s="4">
        <v>500.0</v>
      </c>
      <c r="AO56" s="4">
        <v>690.0</v>
      </c>
      <c r="AP56" s="4">
        <v>690.0</v>
      </c>
      <c r="AQ56" s="4">
        <v>500.0</v>
      </c>
      <c r="AR56" s="4">
        <v>690.0</v>
      </c>
      <c r="AS56" s="4">
        <v>500.0</v>
      </c>
      <c r="AT56" s="4">
        <v>345.0</v>
      </c>
      <c r="AU56" s="4">
        <v>500.0</v>
      </c>
      <c r="AV56" s="4">
        <v>500.0</v>
      </c>
      <c r="AW56" s="4">
        <v>345.0</v>
      </c>
      <c r="AX56" s="4">
        <v>345.0</v>
      </c>
      <c r="AY56" s="4">
        <v>345.0</v>
      </c>
      <c r="AZ56" s="4">
        <v>690.0</v>
      </c>
      <c r="BA56" s="4">
        <v>500.0</v>
      </c>
      <c r="BB56" s="4">
        <v>500.0</v>
      </c>
      <c r="BC56" s="4">
        <v>500.0</v>
      </c>
      <c r="BD56" s="4">
        <v>500.0</v>
      </c>
      <c r="BE56" s="4">
        <v>690.0</v>
      </c>
      <c r="BF56" s="4">
        <v>500.0</v>
      </c>
      <c r="BG56" s="4">
        <v>500.0</v>
      </c>
      <c r="BH56" s="4">
        <v>345.0</v>
      </c>
      <c r="BI56" s="4">
        <v>690.0</v>
      </c>
      <c r="BJ56" s="4">
        <v>500.0</v>
      </c>
      <c r="BK56" s="4">
        <v>690.0</v>
      </c>
      <c r="BL56" s="4">
        <v>500.0</v>
      </c>
      <c r="BM56" s="4">
        <v>850.0</v>
      </c>
      <c r="BN56" s="4">
        <v>690.0</v>
      </c>
      <c r="BO56" s="4">
        <v>500.0</v>
      </c>
      <c r="BP56" s="4">
        <v>500.0</v>
      </c>
      <c r="BQ56" s="4">
        <v>500.0</v>
      </c>
      <c r="BR56" s="4">
        <v>690.0</v>
      </c>
      <c r="BS56" s="4">
        <v>500.0</v>
      </c>
      <c r="BT56" s="4">
        <v>690.0</v>
      </c>
      <c r="BU56" s="4">
        <v>500.0</v>
      </c>
      <c r="BV56" s="4">
        <v>690.0</v>
      </c>
      <c r="BW56" s="4">
        <v>345.0</v>
      </c>
      <c r="BX56" s="4">
        <v>850.0</v>
      </c>
      <c r="BY56" s="4">
        <v>345.0</v>
      </c>
      <c r="BZ56" s="4">
        <v>500.0</v>
      </c>
      <c r="CA56" s="4">
        <v>690.0</v>
      </c>
      <c r="CB56" s="4">
        <v>345.0</v>
      </c>
      <c r="CC56" s="4">
        <v>345.0</v>
      </c>
      <c r="CD56" s="4">
        <v>850.0</v>
      </c>
      <c r="CE56" s="4">
        <v>500.0</v>
      </c>
      <c r="CF56" s="4">
        <v>500.0</v>
      </c>
      <c r="CG56" s="4">
        <v>345.0</v>
      </c>
      <c r="CH56" s="4">
        <v>690.0</v>
      </c>
      <c r="CI56" s="4">
        <v>690.0</v>
      </c>
      <c r="CJ56" s="4">
        <v>500.0</v>
      </c>
      <c r="CK56" s="4">
        <v>500.0</v>
      </c>
      <c r="CL56" s="4">
        <v>690.0</v>
      </c>
      <c r="CM56" s="4">
        <v>850.0</v>
      </c>
      <c r="CN56" s="4">
        <v>500.0</v>
      </c>
      <c r="CO56" s="4">
        <v>850.0</v>
      </c>
      <c r="CP56" s="4">
        <v>500.0</v>
      </c>
      <c r="CQ56" s="4">
        <v>690.0</v>
      </c>
      <c r="CR56" s="4">
        <v>690.0</v>
      </c>
      <c r="CS56" s="4">
        <v>690.0</v>
      </c>
      <c r="CT56" s="4">
        <v>690.0</v>
      </c>
      <c r="CU56" s="4">
        <v>500.0</v>
      </c>
      <c r="CV56" s="4">
        <v>500.0</v>
      </c>
      <c r="CW56" s="4">
        <v>690.0</v>
      </c>
      <c r="CX56" s="4">
        <v>690.0</v>
      </c>
      <c r="CY56" s="4">
        <v>500.0</v>
      </c>
      <c r="CZ56" s="4">
        <v>500.0</v>
      </c>
      <c r="DA56" s="4">
        <v>500.0</v>
      </c>
      <c r="DB56" s="4">
        <v>345.0</v>
      </c>
      <c r="DC56" s="4">
        <v>690.0</v>
      </c>
      <c r="DD56" s="4">
        <v>690.0</v>
      </c>
      <c r="DE56" s="4">
        <v>500.0</v>
      </c>
      <c r="DF56" s="4">
        <v>690.0</v>
      </c>
      <c r="DG56" s="4">
        <v>345.0</v>
      </c>
      <c r="DH56" s="4">
        <v>690.0</v>
      </c>
      <c r="DI56" s="4">
        <v>690.0</v>
      </c>
      <c r="DJ56" s="4">
        <v>345.0</v>
      </c>
      <c r="DK56" s="4">
        <v>500.0</v>
      </c>
      <c r="DL56" s="4">
        <v>690.0</v>
      </c>
      <c r="DM56" s="4">
        <v>850.0</v>
      </c>
      <c r="DN56" s="4">
        <v>690.0</v>
      </c>
      <c r="DO56" s="4">
        <v>345.0</v>
      </c>
      <c r="DP56" s="4">
        <v>690.0</v>
      </c>
      <c r="DQ56" s="4">
        <v>345.0</v>
      </c>
      <c r="DR56" s="4">
        <v>690.0</v>
      </c>
      <c r="DS56" s="4">
        <v>500.0</v>
      </c>
      <c r="DT56" s="4">
        <v>500.0</v>
      </c>
      <c r="DU56" s="4">
        <v>690.0</v>
      </c>
      <c r="DV56" s="4">
        <v>500.0</v>
      </c>
      <c r="DW56" s="4">
        <v>345.0</v>
      </c>
    </row>
    <row r="57" hidden="1">
      <c r="A57" s="3" t="s">
        <v>14</v>
      </c>
      <c r="B57" s="5" t="s">
        <v>64</v>
      </c>
      <c r="C57" s="5" t="s">
        <v>84</v>
      </c>
      <c r="D57" s="5" t="s">
        <v>96</v>
      </c>
      <c r="E57" s="5" t="s">
        <v>72</v>
      </c>
      <c r="F57" s="5" t="s">
        <v>74</v>
      </c>
      <c r="G57" s="5" t="s">
        <v>129</v>
      </c>
      <c r="H57" s="5" t="s">
        <v>141</v>
      </c>
      <c r="I57" s="5" t="s">
        <v>153</v>
      </c>
      <c r="J57" s="5" t="s">
        <v>72</v>
      </c>
      <c r="K57" s="5" t="s">
        <v>72</v>
      </c>
      <c r="L57" s="5" t="s">
        <v>184</v>
      </c>
      <c r="M57" s="5" t="s">
        <v>153</v>
      </c>
      <c r="N57" s="5" t="s">
        <v>205</v>
      </c>
      <c r="O57" s="5" t="s">
        <v>217</v>
      </c>
      <c r="P57" s="5" t="s">
        <v>227</v>
      </c>
      <c r="Q57" s="5" t="s">
        <v>238</v>
      </c>
      <c r="R57" s="5" t="s">
        <v>238</v>
      </c>
      <c r="S57" s="5" t="s">
        <v>74</v>
      </c>
      <c r="T57" s="5" t="s">
        <v>238</v>
      </c>
      <c r="U57" s="5" t="s">
        <v>280</v>
      </c>
      <c r="V57" s="5" t="s">
        <v>96</v>
      </c>
      <c r="W57" s="5" t="s">
        <v>153</v>
      </c>
      <c r="X57" s="5" t="s">
        <v>313</v>
      </c>
      <c r="Y57" s="5" t="s">
        <v>323</v>
      </c>
      <c r="Z57" s="5" t="s">
        <v>335</v>
      </c>
      <c r="AA57" s="5" t="s">
        <v>72</v>
      </c>
      <c r="AB57" s="5" t="s">
        <v>355</v>
      </c>
      <c r="AC57" s="5" t="s">
        <v>238</v>
      </c>
      <c r="AD57" s="5" t="s">
        <v>374</v>
      </c>
      <c r="AE57" s="5" t="s">
        <v>74</v>
      </c>
      <c r="AF57" s="5" t="s">
        <v>74</v>
      </c>
      <c r="AG57" s="5" t="s">
        <v>405</v>
      </c>
      <c r="AH57" s="5" t="s">
        <v>414</v>
      </c>
      <c r="AI57" s="5" t="s">
        <v>153</v>
      </c>
      <c r="AJ57" s="5" t="s">
        <v>74</v>
      </c>
      <c r="AK57" s="5" t="s">
        <v>129</v>
      </c>
      <c r="AL57" s="5" t="s">
        <v>374</v>
      </c>
      <c r="AM57" s="5" t="s">
        <v>129</v>
      </c>
      <c r="AN57" s="5" t="s">
        <v>280</v>
      </c>
      <c r="AO57" s="5" t="s">
        <v>374</v>
      </c>
      <c r="AP57" s="5" t="s">
        <v>238</v>
      </c>
      <c r="AQ57" s="5" t="s">
        <v>501</v>
      </c>
      <c r="AR57" s="5" t="s">
        <v>74</v>
      </c>
      <c r="AS57" s="5" t="s">
        <v>74</v>
      </c>
      <c r="AT57" s="5" t="s">
        <v>532</v>
      </c>
      <c r="AU57" s="5" t="s">
        <v>543</v>
      </c>
      <c r="AV57" s="5" t="s">
        <v>72</v>
      </c>
      <c r="AW57" s="5" t="s">
        <v>153</v>
      </c>
      <c r="AX57" s="5" t="s">
        <v>573</v>
      </c>
      <c r="AY57" s="5" t="s">
        <v>501</v>
      </c>
      <c r="AZ57" s="5" t="s">
        <v>72</v>
      </c>
      <c r="BA57" s="5" t="s">
        <v>74</v>
      </c>
      <c r="BB57" s="5" t="s">
        <v>238</v>
      </c>
      <c r="BC57" s="5" t="s">
        <v>374</v>
      </c>
      <c r="BD57" s="5" t="s">
        <v>74</v>
      </c>
      <c r="BE57" s="5" t="s">
        <v>238</v>
      </c>
      <c r="BF57" s="5" t="s">
        <v>129</v>
      </c>
      <c r="BG57" s="5" t="s">
        <v>238</v>
      </c>
      <c r="BH57" s="5" t="s">
        <v>129</v>
      </c>
      <c r="BI57" s="5" t="s">
        <v>675</v>
      </c>
      <c r="BJ57" s="5" t="s">
        <v>675</v>
      </c>
      <c r="BK57" s="5" t="s">
        <v>696</v>
      </c>
      <c r="BL57" s="5" t="s">
        <v>74</v>
      </c>
      <c r="BM57" s="5" t="s">
        <v>355</v>
      </c>
      <c r="BN57" s="5" t="s">
        <v>725</v>
      </c>
      <c r="BO57" s="5" t="s">
        <v>543</v>
      </c>
      <c r="BP57" s="5" t="s">
        <v>72</v>
      </c>
      <c r="BQ57" s="5" t="s">
        <v>313</v>
      </c>
      <c r="BR57" s="5" t="s">
        <v>760</v>
      </c>
      <c r="BS57" s="5" t="s">
        <v>153</v>
      </c>
      <c r="BT57" s="5" t="s">
        <v>72</v>
      </c>
      <c r="BU57" s="5" t="s">
        <v>790</v>
      </c>
      <c r="BV57" s="5" t="s">
        <v>129</v>
      </c>
      <c r="BW57" s="5" t="s">
        <v>74</v>
      </c>
      <c r="BX57" s="5" t="s">
        <v>818</v>
      </c>
      <c r="BY57" s="5" t="s">
        <v>74</v>
      </c>
      <c r="BZ57" s="5" t="s">
        <v>831</v>
      </c>
      <c r="CA57" s="5" t="s">
        <v>842</v>
      </c>
      <c r="CB57" s="5" t="s">
        <v>96</v>
      </c>
      <c r="CC57" s="5" t="s">
        <v>860</v>
      </c>
      <c r="CD57" s="5" t="s">
        <v>869</v>
      </c>
      <c r="CE57" s="5" t="s">
        <v>74</v>
      </c>
      <c r="CF57" s="5" t="s">
        <v>886</v>
      </c>
      <c r="CG57" s="5" t="s">
        <v>501</v>
      </c>
      <c r="CH57" s="5" t="s">
        <v>907</v>
      </c>
      <c r="CI57" s="5" t="s">
        <v>919</v>
      </c>
      <c r="CJ57" s="5" t="s">
        <v>927</v>
      </c>
      <c r="CK57" s="5" t="s">
        <v>938</v>
      </c>
      <c r="CL57" s="5" t="s">
        <v>184</v>
      </c>
      <c r="CM57" s="5" t="s">
        <v>74</v>
      </c>
      <c r="CN57" s="5" t="s">
        <v>72</v>
      </c>
      <c r="CO57" s="5" t="s">
        <v>976</v>
      </c>
      <c r="CP57" s="5" t="s">
        <v>983</v>
      </c>
      <c r="CQ57" s="5" t="s">
        <v>994</v>
      </c>
      <c r="CR57" s="5" t="s">
        <v>74</v>
      </c>
      <c r="CS57" s="5" t="s">
        <v>1014</v>
      </c>
      <c r="CT57" s="5" t="s">
        <v>501</v>
      </c>
      <c r="CU57" s="5" t="s">
        <v>153</v>
      </c>
      <c r="CV57" s="5" t="s">
        <v>205</v>
      </c>
      <c r="CW57" s="5" t="s">
        <v>313</v>
      </c>
      <c r="CX57" s="5" t="s">
        <v>129</v>
      </c>
      <c r="CY57" s="5" t="s">
        <v>1068</v>
      </c>
      <c r="CZ57" s="5" t="s">
        <v>74</v>
      </c>
      <c r="DA57" s="5" t="s">
        <v>74</v>
      </c>
      <c r="DB57" s="5" t="s">
        <v>1095</v>
      </c>
      <c r="DC57" s="5" t="s">
        <v>1105</v>
      </c>
      <c r="DD57" s="5" t="s">
        <v>543</v>
      </c>
      <c r="DE57" s="5" t="s">
        <v>72</v>
      </c>
      <c r="DF57" s="5" t="s">
        <v>1137</v>
      </c>
      <c r="DG57" s="5" t="s">
        <v>355</v>
      </c>
      <c r="DH57" s="5" t="s">
        <v>72</v>
      </c>
      <c r="DI57" s="5" t="s">
        <v>543</v>
      </c>
      <c r="DJ57" s="5" t="s">
        <v>74</v>
      </c>
      <c r="DK57" s="5" t="s">
        <v>74</v>
      </c>
      <c r="DL57" s="5" t="s">
        <v>72</v>
      </c>
      <c r="DM57" s="5" t="s">
        <v>1195</v>
      </c>
      <c r="DN57" s="5" t="s">
        <v>238</v>
      </c>
      <c r="DO57" s="5" t="s">
        <v>72</v>
      </c>
      <c r="DP57" s="5" t="s">
        <v>1227</v>
      </c>
      <c r="DQ57" s="5" t="s">
        <v>72</v>
      </c>
      <c r="DR57" s="5" t="s">
        <v>153</v>
      </c>
      <c r="DS57" s="5" t="s">
        <v>129</v>
      </c>
      <c r="DT57" s="5" t="s">
        <v>96</v>
      </c>
      <c r="DU57" s="5" t="s">
        <v>72</v>
      </c>
      <c r="DV57" s="5" t="s">
        <v>74</v>
      </c>
      <c r="DW57" s="5" t="s">
        <v>74</v>
      </c>
    </row>
    <row r="58" hidden="1">
      <c r="A58" s="4" t="s">
        <v>10</v>
      </c>
      <c r="B58" s="4" t="s">
        <v>65</v>
      </c>
      <c r="C58" s="4">
        <v>5.0</v>
      </c>
      <c r="D58" s="4">
        <v>4.0</v>
      </c>
      <c r="E58" s="4">
        <v>5.0</v>
      </c>
      <c r="F58" s="4">
        <v>3.0</v>
      </c>
      <c r="G58" s="4">
        <v>4.0</v>
      </c>
      <c r="H58" s="4">
        <v>1.0</v>
      </c>
      <c r="I58" s="4">
        <v>4.0</v>
      </c>
      <c r="J58" s="4">
        <v>4.0</v>
      </c>
      <c r="K58" s="4">
        <v>3.0</v>
      </c>
      <c r="L58" s="4">
        <v>5.0</v>
      </c>
      <c r="M58" s="4">
        <v>5.0</v>
      </c>
      <c r="N58" s="4">
        <v>5.0</v>
      </c>
      <c r="O58" s="4">
        <v>3.0</v>
      </c>
      <c r="P58" s="4">
        <v>5.0</v>
      </c>
      <c r="Q58" s="4">
        <v>5.0</v>
      </c>
      <c r="R58" s="4">
        <v>1.0</v>
      </c>
      <c r="S58" s="4">
        <v>5.0</v>
      </c>
      <c r="T58" s="4">
        <v>4.0</v>
      </c>
      <c r="U58" s="4">
        <v>5.0</v>
      </c>
      <c r="V58" s="4">
        <v>2.0</v>
      </c>
      <c r="W58" s="4">
        <v>3.0</v>
      </c>
      <c r="X58" s="4">
        <v>2.0</v>
      </c>
      <c r="Y58" s="4">
        <v>3.0</v>
      </c>
      <c r="Z58" s="4">
        <v>4.0</v>
      </c>
      <c r="AA58" s="4">
        <v>4.0</v>
      </c>
      <c r="AB58" s="4">
        <v>3.0</v>
      </c>
      <c r="AC58" s="4">
        <v>3.0</v>
      </c>
      <c r="AD58" s="4">
        <v>5.0</v>
      </c>
      <c r="AE58" s="4">
        <v>2.0</v>
      </c>
      <c r="AF58" s="4">
        <v>4.0</v>
      </c>
      <c r="AG58" s="4">
        <v>5.0</v>
      </c>
      <c r="AH58" s="4">
        <v>5.0</v>
      </c>
      <c r="AI58" s="4">
        <v>5.0</v>
      </c>
      <c r="AJ58" s="4">
        <v>3.0</v>
      </c>
      <c r="AK58" s="4">
        <v>4.0</v>
      </c>
      <c r="AL58" s="4">
        <v>5.0</v>
      </c>
      <c r="AM58" s="4">
        <v>5.0</v>
      </c>
      <c r="AN58" s="4">
        <v>4.0</v>
      </c>
      <c r="AO58" s="4">
        <v>3.0</v>
      </c>
      <c r="AP58" s="4">
        <v>3.0</v>
      </c>
      <c r="AQ58" s="4">
        <v>4.0</v>
      </c>
      <c r="AR58" s="4">
        <v>5.0</v>
      </c>
      <c r="AS58" s="4">
        <v>4.0</v>
      </c>
      <c r="AT58" s="4">
        <v>4.0</v>
      </c>
      <c r="AU58" s="4">
        <v>5.0</v>
      </c>
      <c r="AV58" s="4">
        <v>5.0</v>
      </c>
      <c r="AW58" s="4">
        <v>4.0</v>
      </c>
      <c r="AX58" s="4">
        <v>5.0</v>
      </c>
      <c r="AY58" s="4">
        <v>5.0</v>
      </c>
      <c r="AZ58" s="4">
        <v>3.0</v>
      </c>
      <c r="BA58" s="4">
        <v>5.0</v>
      </c>
      <c r="BB58" s="4">
        <v>4.0</v>
      </c>
      <c r="BC58" s="4">
        <v>5.0</v>
      </c>
      <c r="BD58" s="4">
        <v>4.0</v>
      </c>
      <c r="BE58" s="4">
        <v>5.0</v>
      </c>
      <c r="BF58" s="4">
        <v>4.0</v>
      </c>
      <c r="BG58" s="4">
        <v>5.0</v>
      </c>
      <c r="BH58" s="4">
        <v>4.0</v>
      </c>
      <c r="BI58" s="4">
        <v>5.0</v>
      </c>
      <c r="BJ58" s="4">
        <v>4.0</v>
      </c>
      <c r="BK58" s="4">
        <v>5.0</v>
      </c>
      <c r="BL58" s="4">
        <v>3.0</v>
      </c>
      <c r="BM58" s="4">
        <v>4.0</v>
      </c>
      <c r="BN58" s="4">
        <v>5.0</v>
      </c>
      <c r="BO58" s="4">
        <v>5.0</v>
      </c>
      <c r="BP58" s="4">
        <v>3.0</v>
      </c>
      <c r="BQ58" s="4">
        <v>5.0</v>
      </c>
      <c r="BR58" s="4">
        <v>5.0</v>
      </c>
      <c r="BS58" s="4">
        <v>5.0</v>
      </c>
      <c r="BT58" s="4">
        <v>5.0</v>
      </c>
      <c r="BU58" s="4">
        <v>5.0</v>
      </c>
      <c r="BV58" s="4">
        <v>5.0</v>
      </c>
      <c r="BW58" s="4">
        <v>5.0</v>
      </c>
      <c r="BX58" s="4">
        <v>4.0</v>
      </c>
      <c r="BY58" s="4">
        <v>4.0</v>
      </c>
      <c r="BZ58" s="4">
        <v>4.0</v>
      </c>
      <c r="CA58" s="4">
        <v>2.0</v>
      </c>
      <c r="CB58" s="4">
        <v>2.0</v>
      </c>
      <c r="CC58" s="4">
        <v>4.0</v>
      </c>
      <c r="CD58" s="4">
        <v>4.0</v>
      </c>
      <c r="CE58" s="4">
        <v>2.0</v>
      </c>
      <c r="CF58" s="4">
        <v>2.0</v>
      </c>
      <c r="CG58" s="4">
        <v>3.0</v>
      </c>
      <c r="CH58" s="4">
        <v>4.0</v>
      </c>
      <c r="CI58" s="4">
        <v>5.0</v>
      </c>
      <c r="CJ58" s="4">
        <v>4.0</v>
      </c>
      <c r="CK58" s="4">
        <v>4.0</v>
      </c>
      <c r="CL58" s="4">
        <v>4.0</v>
      </c>
      <c r="CM58" s="4">
        <v>4.0</v>
      </c>
      <c r="CN58" s="4">
        <v>5.0</v>
      </c>
      <c r="CO58" s="4">
        <v>4.0</v>
      </c>
      <c r="CP58" s="4">
        <v>1.0</v>
      </c>
      <c r="CQ58" s="4">
        <v>4.0</v>
      </c>
      <c r="CR58" s="4">
        <v>5.0</v>
      </c>
      <c r="CS58" s="4">
        <v>5.0</v>
      </c>
      <c r="CT58" s="4">
        <v>4.0</v>
      </c>
      <c r="CU58" s="4">
        <v>2.0</v>
      </c>
      <c r="CV58" s="4">
        <v>5.0</v>
      </c>
      <c r="CW58" s="4">
        <v>4.0</v>
      </c>
      <c r="CX58" s="4">
        <v>5.0</v>
      </c>
      <c r="CY58" s="4">
        <v>5.0</v>
      </c>
      <c r="CZ58" s="4">
        <v>5.0</v>
      </c>
      <c r="DA58" s="4">
        <v>5.0</v>
      </c>
      <c r="DB58" s="4">
        <v>5.0</v>
      </c>
      <c r="DC58" s="4">
        <v>5.0</v>
      </c>
      <c r="DD58" s="4">
        <v>2.0</v>
      </c>
      <c r="DE58" s="4">
        <v>5.0</v>
      </c>
      <c r="DF58" s="4">
        <v>4.0</v>
      </c>
      <c r="DG58" s="4">
        <v>5.0</v>
      </c>
      <c r="DH58" s="4">
        <v>3.0</v>
      </c>
      <c r="DI58" s="4">
        <v>3.0</v>
      </c>
      <c r="DJ58" s="4">
        <v>3.0</v>
      </c>
      <c r="DK58" s="4">
        <v>3.0</v>
      </c>
      <c r="DL58" s="4">
        <v>2.0</v>
      </c>
      <c r="DM58" s="4">
        <v>3.0</v>
      </c>
      <c r="DN58" s="4">
        <v>2.0</v>
      </c>
      <c r="DO58" s="4">
        <v>5.0</v>
      </c>
      <c r="DP58" s="4">
        <v>3.0</v>
      </c>
      <c r="DQ58" s="4">
        <v>5.0</v>
      </c>
      <c r="DR58" s="4">
        <v>5.0</v>
      </c>
      <c r="DS58" s="4">
        <v>5.0</v>
      </c>
      <c r="DT58" s="4">
        <v>5.0</v>
      </c>
      <c r="DU58" s="4">
        <v>4.0</v>
      </c>
      <c r="DV58" s="4">
        <v>3.0</v>
      </c>
      <c r="DW58" s="4">
        <v>4.0</v>
      </c>
    </row>
    <row r="59" hidden="1">
      <c r="A59" s="4" t="s">
        <v>30</v>
      </c>
      <c r="B59" s="4" t="s">
        <v>66</v>
      </c>
      <c r="C59" s="4">
        <v>1.0</v>
      </c>
      <c r="D59" s="4">
        <v>2.0</v>
      </c>
      <c r="E59" s="4">
        <v>1.0</v>
      </c>
      <c r="F59" s="4">
        <v>1.0</v>
      </c>
      <c r="G59" s="4">
        <v>2.0</v>
      </c>
      <c r="H59" s="4">
        <v>2.0</v>
      </c>
      <c r="I59" s="4">
        <v>1.0</v>
      </c>
      <c r="J59" s="4">
        <v>2.0</v>
      </c>
      <c r="K59" s="4">
        <v>2.0</v>
      </c>
      <c r="L59" s="4">
        <v>1.0</v>
      </c>
      <c r="M59" s="4">
        <v>2.0</v>
      </c>
      <c r="N59" s="4">
        <v>1.0</v>
      </c>
      <c r="O59" s="4">
        <v>2.0</v>
      </c>
      <c r="P59" s="4">
        <v>2.0</v>
      </c>
      <c r="Q59" s="4">
        <v>1.0</v>
      </c>
      <c r="R59" s="4">
        <v>2.0</v>
      </c>
      <c r="S59" s="4">
        <v>1.0</v>
      </c>
      <c r="T59" s="4">
        <v>2.0</v>
      </c>
      <c r="U59" s="4">
        <v>1.0</v>
      </c>
      <c r="V59" s="4">
        <v>2.0</v>
      </c>
      <c r="W59" s="4">
        <v>2.0</v>
      </c>
      <c r="X59" s="4">
        <v>2.0</v>
      </c>
      <c r="Y59" s="4">
        <v>1.0</v>
      </c>
      <c r="Z59" s="4">
        <v>1.0</v>
      </c>
      <c r="AA59" s="4">
        <v>2.0</v>
      </c>
      <c r="AB59" s="4">
        <v>2.0</v>
      </c>
      <c r="AC59" s="4">
        <v>2.0</v>
      </c>
      <c r="AD59" s="4">
        <v>1.0</v>
      </c>
      <c r="AE59" s="4">
        <v>1.0</v>
      </c>
      <c r="AF59" s="4">
        <v>1.0</v>
      </c>
      <c r="AG59" s="4">
        <v>1.0</v>
      </c>
      <c r="AH59" s="4">
        <v>1.0</v>
      </c>
      <c r="AI59" s="4">
        <v>1.0</v>
      </c>
      <c r="AJ59" s="4">
        <v>1.0</v>
      </c>
      <c r="AK59" s="4">
        <v>1.0</v>
      </c>
      <c r="AL59" s="4">
        <v>2.0</v>
      </c>
      <c r="AM59" s="4">
        <v>2.0</v>
      </c>
      <c r="AN59" s="4">
        <v>2.0</v>
      </c>
      <c r="AO59" s="4">
        <v>2.0</v>
      </c>
      <c r="AP59" s="4">
        <v>2.0</v>
      </c>
      <c r="AQ59" s="4">
        <v>2.0</v>
      </c>
      <c r="AR59" s="4">
        <v>1.0</v>
      </c>
      <c r="AS59" s="4">
        <v>2.0</v>
      </c>
      <c r="AT59" s="4">
        <v>1.0</v>
      </c>
      <c r="AU59" s="4">
        <v>1.0</v>
      </c>
      <c r="AV59" s="4">
        <v>2.0</v>
      </c>
      <c r="AW59" s="4">
        <v>2.0</v>
      </c>
      <c r="AX59" s="4">
        <v>2.0</v>
      </c>
      <c r="AY59" s="4">
        <v>1.0</v>
      </c>
      <c r="AZ59" s="4">
        <v>2.0</v>
      </c>
      <c r="BA59" s="4">
        <v>2.0</v>
      </c>
      <c r="BB59" s="4">
        <v>1.0</v>
      </c>
      <c r="BC59" s="4">
        <v>2.0</v>
      </c>
      <c r="BD59" s="4">
        <v>1.0</v>
      </c>
      <c r="BE59" s="4">
        <v>1.0</v>
      </c>
      <c r="BF59" s="4">
        <v>2.0</v>
      </c>
      <c r="BG59" s="4">
        <v>1.0</v>
      </c>
      <c r="BH59" s="4">
        <v>1.0</v>
      </c>
      <c r="BI59" s="4">
        <v>1.0</v>
      </c>
      <c r="BJ59" s="4">
        <v>2.0</v>
      </c>
      <c r="BK59" s="4">
        <v>1.0</v>
      </c>
      <c r="BL59" s="4">
        <v>1.0</v>
      </c>
      <c r="BM59" s="4">
        <v>1.0</v>
      </c>
      <c r="BN59" s="4">
        <v>2.0</v>
      </c>
      <c r="BO59" s="4">
        <v>1.0</v>
      </c>
      <c r="BP59" s="4">
        <v>2.0</v>
      </c>
      <c r="BQ59" s="4">
        <v>1.0</v>
      </c>
      <c r="BR59" s="4">
        <v>2.0</v>
      </c>
      <c r="BS59" s="4">
        <v>2.0</v>
      </c>
      <c r="BT59" s="4">
        <v>1.0</v>
      </c>
      <c r="BU59" s="4">
        <v>1.0</v>
      </c>
      <c r="BV59" s="4">
        <v>1.0</v>
      </c>
      <c r="BW59" s="4">
        <v>1.0</v>
      </c>
      <c r="BX59" s="4">
        <v>1.0</v>
      </c>
      <c r="BY59" s="4">
        <v>2.0</v>
      </c>
      <c r="BZ59" s="4">
        <v>1.0</v>
      </c>
      <c r="CA59" s="4">
        <v>2.0</v>
      </c>
      <c r="CB59" s="4">
        <v>2.0</v>
      </c>
      <c r="CC59" s="4">
        <v>1.0</v>
      </c>
      <c r="CD59" s="4">
        <v>2.0</v>
      </c>
      <c r="CE59" s="4">
        <v>1.0</v>
      </c>
      <c r="CF59" s="4">
        <v>2.0</v>
      </c>
      <c r="CG59" s="4">
        <v>2.0</v>
      </c>
      <c r="CH59" s="4">
        <v>2.0</v>
      </c>
      <c r="CI59" s="4">
        <v>1.0</v>
      </c>
      <c r="CJ59" s="4">
        <v>1.0</v>
      </c>
      <c r="CK59" s="4">
        <v>1.0</v>
      </c>
      <c r="CL59" s="4">
        <v>1.0</v>
      </c>
      <c r="CM59" s="4">
        <v>1.0</v>
      </c>
      <c r="CN59" s="4">
        <v>1.0</v>
      </c>
      <c r="CO59" s="4">
        <v>1.0</v>
      </c>
      <c r="CP59" s="4">
        <v>2.0</v>
      </c>
      <c r="CQ59" s="4">
        <v>2.0</v>
      </c>
      <c r="CR59" s="4">
        <v>2.0</v>
      </c>
      <c r="CS59" s="4">
        <v>1.0</v>
      </c>
      <c r="CT59" s="4">
        <v>2.0</v>
      </c>
      <c r="CU59" s="4">
        <v>1.0</v>
      </c>
      <c r="CV59" s="4">
        <v>2.0</v>
      </c>
      <c r="CW59" s="4">
        <v>1.0</v>
      </c>
      <c r="CX59" s="4">
        <v>1.0</v>
      </c>
      <c r="CY59" s="4">
        <v>2.0</v>
      </c>
      <c r="CZ59" s="4">
        <v>2.0</v>
      </c>
      <c r="DA59" s="4">
        <v>1.0</v>
      </c>
      <c r="DB59" s="4">
        <v>1.0</v>
      </c>
      <c r="DC59" s="4">
        <v>1.0</v>
      </c>
      <c r="DD59" s="4">
        <v>2.0</v>
      </c>
      <c r="DE59" s="4">
        <v>2.0</v>
      </c>
      <c r="DF59" s="4">
        <v>2.0</v>
      </c>
      <c r="DG59" s="4">
        <v>2.0</v>
      </c>
      <c r="DH59" s="4">
        <v>1.0</v>
      </c>
      <c r="DI59" s="4">
        <v>2.0</v>
      </c>
      <c r="DJ59" s="4">
        <v>2.0</v>
      </c>
      <c r="DK59" s="4">
        <v>2.0</v>
      </c>
      <c r="DL59" s="4">
        <v>2.0</v>
      </c>
      <c r="DM59" s="4">
        <v>2.0</v>
      </c>
      <c r="DN59" s="4">
        <v>2.0</v>
      </c>
      <c r="DO59" s="4">
        <v>1.0</v>
      </c>
      <c r="DP59" s="4">
        <v>1.0</v>
      </c>
      <c r="DQ59" s="4">
        <v>2.0</v>
      </c>
      <c r="DR59" s="4">
        <v>2.0</v>
      </c>
      <c r="DS59" s="4">
        <v>1.0</v>
      </c>
      <c r="DT59" s="4">
        <v>2.0</v>
      </c>
      <c r="DU59" s="4">
        <v>2.0</v>
      </c>
      <c r="DV59" s="4">
        <v>1.0</v>
      </c>
      <c r="DW59" s="4">
        <v>2.0</v>
      </c>
    </row>
    <row r="60" hidden="1">
      <c r="A60" s="4" t="s">
        <v>8</v>
      </c>
      <c r="B60" s="4" t="s">
        <v>67</v>
      </c>
      <c r="C60" s="4">
        <v>1315.0</v>
      </c>
      <c r="D60" s="4">
        <v>900.0</v>
      </c>
      <c r="E60" s="4">
        <v>900.0</v>
      </c>
      <c r="F60" s="4">
        <v>1315.0</v>
      </c>
      <c r="G60" s="4">
        <v>760.0</v>
      </c>
      <c r="H60" s="4">
        <v>1315.0</v>
      </c>
      <c r="I60" s="4">
        <v>1315.0</v>
      </c>
      <c r="J60" s="4">
        <v>1315.0</v>
      </c>
      <c r="K60" s="4">
        <v>760.0</v>
      </c>
      <c r="L60" s="4">
        <v>900.0</v>
      </c>
      <c r="M60" s="4">
        <v>900.0</v>
      </c>
      <c r="N60" s="4">
        <v>900.0</v>
      </c>
      <c r="O60" s="4">
        <v>575.0</v>
      </c>
      <c r="P60" s="4">
        <v>1315.0</v>
      </c>
      <c r="Q60" s="4">
        <v>900.0</v>
      </c>
      <c r="R60" s="4">
        <v>1315.0</v>
      </c>
      <c r="S60" s="4">
        <v>760.0</v>
      </c>
      <c r="T60" s="4">
        <v>900.0</v>
      </c>
      <c r="U60" s="4">
        <v>1315.0</v>
      </c>
      <c r="V60" s="4">
        <v>900.0</v>
      </c>
      <c r="W60" s="4">
        <v>1315.0</v>
      </c>
      <c r="X60" s="4">
        <v>900.0</v>
      </c>
      <c r="Y60" s="4">
        <v>1315.0</v>
      </c>
      <c r="Z60" s="4">
        <v>1315.0</v>
      </c>
      <c r="AA60" s="4">
        <v>1315.0</v>
      </c>
      <c r="AB60" s="4">
        <v>760.0</v>
      </c>
      <c r="AC60" s="4">
        <v>1315.0</v>
      </c>
      <c r="AD60" s="4">
        <v>1315.0</v>
      </c>
      <c r="AE60" s="4">
        <v>1315.0</v>
      </c>
      <c r="AF60" s="4">
        <v>760.0</v>
      </c>
      <c r="AG60" s="4">
        <v>1315.0</v>
      </c>
      <c r="AH60" s="4">
        <v>1315.0</v>
      </c>
      <c r="AI60" s="4">
        <v>760.0</v>
      </c>
      <c r="AJ60" s="4">
        <v>900.0</v>
      </c>
      <c r="AK60" s="4">
        <v>1315.0</v>
      </c>
      <c r="AL60" s="4">
        <v>760.0</v>
      </c>
      <c r="AM60" s="4">
        <v>900.0</v>
      </c>
      <c r="AN60" s="4">
        <v>1315.0</v>
      </c>
      <c r="AO60" s="4">
        <v>1315.0</v>
      </c>
      <c r="AP60" s="4">
        <v>1315.0</v>
      </c>
      <c r="AQ60" s="4">
        <v>760.0</v>
      </c>
      <c r="AR60" s="4">
        <v>1315.0</v>
      </c>
      <c r="AS60" s="4">
        <v>900.0</v>
      </c>
      <c r="AT60" s="4">
        <v>900.0</v>
      </c>
      <c r="AU60" s="4">
        <v>760.0</v>
      </c>
      <c r="AV60" s="4">
        <v>900.0</v>
      </c>
      <c r="AW60" s="4">
        <v>900.0</v>
      </c>
      <c r="AX60" s="4">
        <v>900.0</v>
      </c>
      <c r="AY60" s="4">
        <v>760.0</v>
      </c>
      <c r="AZ60" s="4">
        <v>900.0</v>
      </c>
      <c r="BA60" s="4">
        <v>760.0</v>
      </c>
      <c r="BB60" s="4">
        <v>1315.0</v>
      </c>
      <c r="BC60" s="4">
        <v>900.0</v>
      </c>
      <c r="BD60" s="4">
        <v>1315.0</v>
      </c>
      <c r="BE60" s="4">
        <v>900.0</v>
      </c>
      <c r="BF60" s="4">
        <v>900.0</v>
      </c>
      <c r="BG60" s="4">
        <v>1315.0</v>
      </c>
      <c r="BH60" s="4">
        <v>1315.0</v>
      </c>
      <c r="BI60" s="4">
        <v>1315.0</v>
      </c>
      <c r="BJ60" s="4">
        <v>1315.0</v>
      </c>
      <c r="BK60" s="4">
        <v>1315.0</v>
      </c>
      <c r="BL60" s="4">
        <v>1315.0</v>
      </c>
      <c r="BM60" s="4">
        <v>1315.0</v>
      </c>
      <c r="BN60" s="4">
        <v>1315.0</v>
      </c>
      <c r="BO60" s="4">
        <v>760.0</v>
      </c>
      <c r="BP60" s="4">
        <v>900.0</v>
      </c>
      <c r="BQ60" s="4">
        <v>900.0</v>
      </c>
      <c r="BR60" s="4">
        <v>1315.0</v>
      </c>
      <c r="BS60" s="4">
        <v>760.0</v>
      </c>
      <c r="BT60" s="4">
        <v>1315.0</v>
      </c>
      <c r="BU60" s="4">
        <v>1315.0</v>
      </c>
      <c r="BV60" s="4">
        <v>1315.0</v>
      </c>
      <c r="BW60" s="4">
        <v>1315.0</v>
      </c>
      <c r="BX60" s="4">
        <v>1315.0</v>
      </c>
      <c r="BY60" s="4">
        <v>760.0</v>
      </c>
      <c r="BZ60" s="4">
        <v>900.0</v>
      </c>
      <c r="CA60" s="4">
        <v>1315.0</v>
      </c>
      <c r="CB60" s="4">
        <v>900.0</v>
      </c>
      <c r="CC60" s="4">
        <v>1315.0</v>
      </c>
      <c r="CD60" s="4">
        <v>1315.0</v>
      </c>
      <c r="CE60" s="4">
        <v>900.0</v>
      </c>
      <c r="CF60" s="4">
        <v>900.0</v>
      </c>
      <c r="CG60" s="4">
        <v>575.0</v>
      </c>
      <c r="CH60" s="4">
        <v>1315.0</v>
      </c>
      <c r="CI60" s="4">
        <v>760.0</v>
      </c>
      <c r="CJ60" s="4">
        <v>760.0</v>
      </c>
      <c r="CK60" s="4">
        <v>900.0</v>
      </c>
      <c r="CL60" s="4">
        <v>1315.0</v>
      </c>
      <c r="CM60" s="4">
        <v>1315.0</v>
      </c>
      <c r="CN60" s="4">
        <v>900.0</v>
      </c>
      <c r="CO60" s="4">
        <v>1315.0</v>
      </c>
      <c r="CP60" s="4">
        <v>900.0</v>
      </c>
      <c r="CQ60" s="4">
        <v>900.0</v>
      </c>
      <c r="CR60" s="4">
        <v>1315.0</v>
      </c>
      <c r="CS60" s="4">
        <v>1315.0</v>
      </c>
      <c r="CT60" s="4">
        <v>1315.0</v>
      </c>
      <c r="CU60" s="4">
        <v>900.0</v>
      </c>
      <c r="CV60" s="4">
        <v>760.0</v>
      </c>
      <c r="CW60" s="4">
        <v>1315.0</v>
      </c>
      <c r="CX60" s="4">
        <v>900.0</v>
      </c>
      <c r="CY60" s="4">
        <v>900.0</v>
      </c>
      <c r="CZ60" s="4">
        <v>1315.0</v>
      </c>
      <c r="DA60" s="4">
        <v>900.0</v>
      </c>
      <c r="DB60" s="4">
        <v>760.0</v>
      </c>
      <c r="DC60" s="4">
        <v>1315.0</v>
      </c>
      <c r="DD60" s="4">
        <v>1315.0</v>
      </c>
      <c r="DE60" s="4">
        <v>760.0</v>
      </c>
      <c r="DF60" s="4">
        <v>900.0</v>
      </c>
      <c r="DG60" s="4">
        <v>760.0</v>
      </c>
      <c r="DH60" s="4">
        <v>1315.0</v>
      </c>
      <c r="DI60" s="4">
        <v>900.0</v>
      </c>
      <c r="DJ60" s="4">
        <v>1315.0</v>
      </c>
      <c r="DK60" s="4">
        <v>900.0</v>
      </c>
      <c r="DL60" s="4">
        <v>900.0</v>
      </c>
      <c r="DM60" s="4">
        <v>760.0</v>
      </c>
      <c r="DN60" s="4">
        <v>1315.0</v>
      </c>
      <c r="DO60" s="4">
        <v>1315.0</v>
      </c>
      <c r="DP60" s="4">
        <v>760.0</v>
      </c>
      <c r="DQ60" s="4">
        <v>1315.0</v>
      </c>
      <c r="DR60" s="4">
        <v>1315.0</v>
      </c>
      <c r="DS60" s="4">
        <v>1315.0</v>
      </c>
      <c r="DT60" s="4">
        <v>1315.0</v>
      </c>
      <c r="DU60" s="4">
        <v>1315.0</v>
      </c>
      <c r="DV60" s="4">
        <v>1315.0</v>
      </c>
      <c r="DW60" s="4">
        <v>575.0</v>
      </c>
    </row>
    <row r="61" hidden="1">
      <c r="A61" s="4" t="s">
        <v>30</v>
      </c>
      <c r="B61" s="4" t="s">
        <v>68</v>
      </c>
      <c r="C61" s="4">
        <v>187.0</v>
      </c>
      <c r="D61" s="4">
        <v>155.0</v>
      </c>
      <c r="E61" s="4" t="s">
        <v>106</v>
      </c>
      <c r="F61" s="4" t="s">
        <v>118</v>
      </c>
      <c r="G61" s="4">
        <v>190.0</v>
      </c>
      <c r="H61" s="4">
        <v>190.0</v>
      </c>
      <c r="I61" s="4">
        <v>180.0</v>
      </c>
      <c r="J61" s="4">
        <v>137.0</v>
      </c>
      <c r="K61" s="4">
        <v>180.0</v>
      </c>
      <c r="L61" s="4">
        <v>125.0</v>
      </c>
      <c r="M61" s="4">
        <v>116.0</v>
      </c>
      <c r="N61" s="4">
        <v>110.0</v>
      </c>
      <c r="O61" s="4">
        <v>264.0</v>
      </c>
      <c r="P61" s="4">
        <v>123.0</v>
      </c>
      <c r="Q61" s="4">
        <v>185.0</v>
      </c>
      <c r="R61" s="4">
        <v>180.0</v>
      </c>
      <c r="S61" s="4">
        <v>145.0</v>
      </c>
      <c r="T61" s="4">
        <v>170.0</v>
      </c>
      <c r="U61" s="4">
        <v>135.0</v>
      </c>
      <c r="V61" s="4">
        <v>165.0</v>
      </c>
      <c r="W61" s="4">
        <v>175.0</v>
      </c>
      <c r="X61" s="4">
        <v>195.0</v>
      </c>
      <c r="Y61" s="4">
        <v>185.0</v>
      </c>
      <c r="Z61" s="4">
        <v>185.0</v>
      </c>
      <c r="AA61" s="4">
        <v>105.0</v>
      </c>
      <c r="AB61" s="4">
        <v>125.0</v>
      </c>
      <c r="AC61" s="4">
        <v>160.0</v>
      </c>
      <c r="AD61" s="4">
        <v>175.0</v>
      </c>
      <c r="AE61" s="4">
        <v>180.0</v>
      </c>
      <c r="AF61" s="4">
        <v>167.0</v>
      </c>
      <c r="AG61" s="4">
        <v>115.0</v>
      </c>
      <c r="AH61" s="4">
        <v>205.0</v>
      </c>
      <c r="AI61" s="4" t="s">
        <v>74</v>
      </c>
      <c r="AJ61" s="4">
        <v>128.0</v>
      </c>
      <c r="AK61" s="4">
        <v>150.0</v>
      </c>
      <c r="AL61" s="4">
        <v>150.0</v>
      </c>
      <c r="AM61" s="4">
        <v>150.0</v>
      </c>
      <c r="AN61" s="4">
        <v>170.0</v>
      </c>
      <c r="AO61" s="4">
        <v>150.0</v>
      </c>
      <c r="AP61" s="4">
        <v>175.0</v>
      </c>
      <c r="AQ61" s="4">
        <v>140.0</v>
      </c>
      <c r="AR61" s="4">
        <v>120.0</v>
      </c>
      <c r="AS61" s="4">
        <v>135.0</v>
      </c>
      <c r="AT61" s="4">
        <v>100.0</v>
      </c>
      <c r="AU61" s="4">
        <v>170.0</v>
      </c>
      <c r="AV61" s="4">
        <v>113.0</v>
      </c>
      <c r="AW61" s="4">
        <v>168.0</v>
      </c>
      <c r="AX61" s="4">
        <v>145.0</v>
      </c>
      <c r="AY61" s="4">
        <v>155.0</v>
      </c>
      <c r="AZ61" s="4">
        <v>150.0</v>
      </c>
      <c r="BA61" s="4">
        <v>169.0</v>
      </c>
      <c r="BB61" s="4">
        <v>185.0</v>
      </c>
      <c r="BC61" s="4">
        <v>200.0</v>
      </c>
      <c r="BD61" s="4">
        <v>265.0</v>
      </c>
      <c r="BE61" s="4">
        <v>165.0</v>
      </c>
      <c r="BF61" s="4">
        <v>192.0</v>
      </c>
      <c r="BG61" s="4">
        <v>175.0</v>
      </c>
      <c r="BH61" s="4">
        <v>140.0</v>
      </c>
      <c r="BI61" s="4">
        <v>155.0</v>
      </c>
      <c r="BJ61" s="4">
        <v>155.0</v>
      </c>
      <c r="BK61" s="4">
        <v>135.0</v>
      </c>
      <c r="BL61" s="4">
        <v>118.0</v>
      </c>
      <c r="BM61" s="4">
        <v>210.0</v>
      </c>
      <c r="BN61" s="4">
        <v>180.0</v>
      </c>
      <c r="BO61" s="4">
        <v>140.0</v>
      </c>
      <c r="BP61" s="4">
        <v>112.0</v>
      </c>
      <c r="BQ61" s="4">
        <v>125.0</v>
      </c>
      <c r="BR61" s="4" t="s">
        <v>761</v>
      </c>
      <c r="BS61" s="4">
        <v>145.0</v>
      </c>
      <c r="BT61" s="4">
        <v>130.0</v>
      </c>
      <c r="BU61" s="4">
        <v>140.0</v>
      </c>
      <c r="BV61" s="4">
        <v>140.0</v>
      </c>
      <c r="BW61" s="4">
        <v>140.0</v>
      </c>
      <c r="BX61" s="4">
        <v>200.0</v>
      </c>
      <c r="BY61" s="4" t="s">
        <v>74</v>
      </c>
      <c r="BZ61" s="4">
        <v>120.0</v>
      </c>
      <c r="CA61" s="4">
        <v>150.0</v>
      </c>
      <c r="CB61" s="4">
        <v>200.0</v>
      </c>
      <c r="CC61" s="4">
        <v>135.0</v>
      </c>
      <c r="CD61" s="4">
        <v>145.0</v>
      </c>
      <c r="CE61" s="4">
        <v>130.0</v>
      </c>
      <c r="CF61" s="4">
        <v>190.0</v>
      </c>
      <c r="CG61" s="4">
        <v>170.0</v>
      </c>
      <c r="CH61" s="4">
        <v>127.0</v>
      </c>
      <c r="CI61" s="4">
        <v>167.0</v>
      </c>
      <c r="CJ61" s="4">
        <v>140.0</v>
      </c>
      <c r="CK61" s="4">
        <v>190.0</v>
      </c>
      <c r="CL61" s="4">
        <v>155.0</v>
      </c>
      <c r="CM61" s="4">
        <v>175.0</v>
      </c>
      <c r="CN61" s="4">
        <v>129.0</v>
      </c>
      <c r="CO61" s="4">
        <v>260.0</v>
      </c>
      <c r="CP61" s="4">
        <v>135.0</v>
      </c>
      <c r="CQ61" s="4">
        <v>190.0</v>
      </c>
      <c r="CR61" s="4">
        <v>165.0</v>
      </c>
      <c r="CS61" s="4">
        <v>175.0</v>
      </c>
      <c r="CT61" s="4">
        <v>184.0</v>
      </c>
      <c r="CU61" s="4">
        <v>210.0</v>
      </c>
      <c r="CV61" s="4">
        <v>155.0</v>
      </c>
      <c r="CW61" s="4">
        <v>185.0</v>
      </c>
      <c r="CX61" s="4">
        <v>165.0</v>
      </c>
      <c r="CY61" s="4">
        <v>125.0</v>
      </c>
      <c r="CZ61" s="4">
        <v>160.0</v>
      </c>
      <c r="DA61" s="4">
        <v>135.0</v>
      </c>
      <c r="DB61" s="4">
        <v>130.0</v>
      </c>
      <c r="DC61" s="4">
        <v>230.0</v>
      </c>
      <c r="DD61" s="4">
        <v>125.0</v>
      </c>
      <c r="DE61" s="4">
        <v>130.0</v>
      </c>
      <c r="DF61" s="4">
        <v>165.0</v>
      </c>
      <c r="DG61" s="4">
        <v>128.0</v>
      </c>
      <c r="DH61" s="4">
        <v>200.0</v>
      </c>
      <c r="DI61" s="4">
        <v>160.0</v>
      </c>
      <c r="DJ61" s="4">
        <v>170.0</v>
      </c>
      <c r="DK61" s="4">
        <v>129.0</v>
      </c>
      <c r="DL61" s="4">
        <v>170.0</v>
      </c>
      <c r="DM61" s="4">
        <v>138.0</v>
      </c>
      <c r="DN61" s="4">
        <v>150.0</v>
      </c>
      <c r="DO61" s="4">
        <v>170.0</v>
      </c>
      <c r="DP61" s="4">
        <v>113.0</v>
      </c>
      <c r="DQ61" s="4">
        <v>140.0</v>
      </c>
      <c r="DR61" s="4">
        <v>185.0</v>
      </c>
      <c r="DS61" s="4">
        <v>156.0</v>
      </c>
      <c r="DT61" s="4">
        <v>180.0</v>
      </c>
      <c r="DU61" s="4">
        <v>120.0</v>
      </c>
      <c r="DV61" s="4">
        <v>135.0</v>
      </c>
      <c r="DW61" s="4">
        <v>135.0</v>
      </c>
    </row>
    <row r="63">
      <c r="A63" s="9" t="str">
        <f t="array" ref="A63:DW63">TRANSPOSE(food_coded!AO2:AO128)</f>
        <v>health and lifestyle</v>
      </c>
      <c r="B63" s="4" t="s">
        <v>48</v>
      </c>
      <c r="C63" s="4">
        <v>1.0</v>
      </c>
      <c r="D63" s="4">
        <v>1.0</v>
      </c>
      <c r="E63" s="4">
        <v>7.0</v>
      </c>
      <c r="F63" s="4">
        <v>2.0</v>
      </c>
      <c r="G63" s="4">
        <v>1.0</v>
      </c>
      <c r="H63" s="4">
        <v>4.0</v>
      </c>
      <c r="I63" s="4">
        <v>8.0</v>
      </c>
      <c r="J63" s="4">
        <v>3.0</v>
      </c>
      <c r="K63" s="4">
        <v>8.0</v>
      </c>
      <c r="L63" s="4">
        <v>3.0</v>
      </c>
      <c r="M63" s="4">
        <v>8.0</v>
      </c>
      <c r="N63" s="4">
        <v>1.0</v>
      </c>
      <c r="O63" s="4">
        <v>9.0</v>
      </c>
      <c r="P63" s="4">
        <v>10.0</v>
      </c>
      <c r="Q63" s="4">
        <v>1.0</v>
      </c>
      <c r="R63" s="4" t="s">
        <v>74</v>
      </c>
      <c r="S63" s="4">
        <v>9.0</v>
      </c>
      <c r="T63" s="4">
        <v>7.0</v>
      </c>
      <c r="U63" s="4">
        <v>9.0</v>
      </c>
      <c r="V63" s="4">
        <v>7.0</v>
      </c>
      <c r="W63" s="4">
        <v>2.0</v>
      </c>
      <c r="X63" s="4">
        <v>7.0</v>
      </c>
      <c r="Y63" s="4">
        <v>5.0</v>
      </c>
      <c r="Z63" s="4">
        <v>5.0</v>
      </c>
      <c r="AA63" s="4">
        <v>2.0</v>
      </c>
      <c r="AB63" s="4">
        <v>5.0</v>
      </c>
      <c r="AC63" s="4">
        <v>9.0</v>
      </c>
      <c r="AD63" s="4">
        <v>9.0</v>
      </c>
      <c r="AE63" s="4">
        <v>3.0</v>
      </c>
      <c r="AF63" s="4">
        <v>10.0</v>
      </c>
      <c r="AG63" s="4">
        <v>8.0</v>
      </c>
      <c r="AH63" s="4">
        <v>3.0</v>
      </c>
      <c r="AI63" s="4">
        <v>8.0</v>
      </c>
      <c r="AJ63" s="4">
        <v>3.0</v>
      </c>
      <c r="AK63" s="4">
        <v>3.0</v>
      </c>
      <c r="AL63" s="4">
        <v>3.0</v>
      </c>
      <c r="AM63" s="4">
        <v>7.0</v>
      </c>
      <c r="AN63" s="4">
        <v>2.0</v>
      </c>
      <c r="AO63" s="4">
        <v>8.0</v>
      </c>
      <c r="AP63" s="4">
        <v>5.0</v>
      </c>
      <c r="AQ63" s="4">
        <v>8.0</v>
      </c>
      <c r="AR63" s="4">
        <v>4.0</v>
      </c>
      <c r="AS63" s="4">
        <v>7.0</v>
      </c>
      <c r="AT63" s="4">
        <v>8.0</v>
      </c>
      <c r="AU63" s="4">
        <v>10.0</v>
      </c>
      <c r="AV63" s="4">
        <v>3.0</v>
      </c>
      <c r="AW63" s="4">
        <v>4.0</v>
      </c>
      <c r="AX63" s="4">
        <v>9.0</v>
      </c>
      <c r="AY63" s="4">
        <v>3.0</v>
      </c>
      <c r="AZ63" s="4">
        <v>9.0</v>
      </c>
      <c r="BA63" s="4">
        <v>8.0</v>
      </c>
      <c r="BB63" s="4">
        <v>8.0</v>
      </c>
      <c r="BC63" s="4">
        <v>5.0</v>
      </c>
      <c r="BD63" s="4">
        <v>1.0</v>
      </c>
      <c r="BE63" s="4">
        <v>10.0</v>
      </c>
      <c r="BF63" s="4">
        <v>8.0</v>
      </c>
      <c r="BG63" s="4">
        <v>1.0</v>
      </c>
      <c r="BH63" s="4">
        <v>10.0</v>
      </c>
      <c r="BI63" s="4">
        <v>1.0</v>
      </c>
      <c r="BJ63" s="4">
        <v>10.0</v>
      </c>
      <c r="BK63" s="4">
        <v>5.0</v>
      </c>
      <c r="BL63" s="4">
        <v>5.0</v>
      </c>
      <c r="BM63" s="4">
        <v>1.0</v>
      </c>
      <c r="BN63" s="4">
        <v>8.0</v>
      </c>
      <c r="BO63" s="4">
        <v>1.0</v>
      </c>
      <c r="BP63" s="4">
        <v>3.0</v>
      </c>
      <c r="BQ63" s="4">
        <v>3.0</v>
      </c>
      <c r="BR63" s="4">
        <v>2.0</v>
      </c>
      <c r="BS63" s="4">
        <v>8.0</v>
      </c>
      <c r="BT63" s="4">
        <v>3.0</v>
      </c>
      <c r="BU63" s="4">
        <v>2.0</v>
      </c>
      <c r="BV63" s="4">
        <v>2.0</v>
      </c>
      <c r="BW63" s="4">
        <v>2.0</v>
      </c>
      <c r="BX63" s="4">
        <v>2.0</v>
      </c>
      <c r="BY63" s="4">
        <v>10.0</v>
      </c>
      <c r="BZ63" s="4">
        <v>9.0</v>
      </c>
      <c r="CA63" s="4">
        <v>4.0</v>
      </c>
      <c r="CB63" s="4">
        <v>5.0</v>
      </c>
      <c r="CC63" s="4">
        <v>8.0</v>
      </c>
      <c r="CD63" s="4">
        <v>3.0</v>
      </c>
      <c r="CE63" s="4">
        <v>1.0</v>
      </c>
      <c r="CF63" s="4">
        <v>2.0</v>
      </c>
      <c r="CG63" s="4">
        <v>7.0</v>
      </c>
      <c r="CH63" s="4">
        <v>1.0</v>
      </c>
      <c r="CI63" s="4">
        <v>9.0</v>
      </c>
      <c r="CJ63" s="4">
        <v>7.0</v>
      </c>
      <c r="CK63" s="4">
        <v>1.0</v>
      </c>
      <c r="CL63" s="4">
        <v>4.0</v>
      </c>
      <c r="CM63" s="4">
        <v>1.0</v>
      </c>
      <c r="CN63" s="4">
        <v>1.0</v>
      </c>
      <c r="CO63" s="4">
        <v>8.0</v>
      </c>
      <c r="CP63" s="4">
        <v>2.0</v>
      </c>
      <c r="CQ63" s="4">
        <v>1.0</v>
      </c>
      <c r="CR63" s="4">
        <v>6.0</v>
      </c>
      <c r="CS63" s="4">
        <v>6.0</v>
      </c>
      <c r="CT63" s="4">
        <v>10.0</v>
      </c>
      <c r="CU63" s="4">
        <v>8.0</v>
      </c>
      <c r="CV63" s="4">
        <v>1.0</v>
      </c>
      <c r="CW63" s="4">
        <v>1.0</v>
      </c>
      <c r="CX63" s="4">
        <v>2.0</v>
      </c>
      <c r="CY63" s="4">
        <v>1.0</v>
      </c>
      <c r="CZ63" s="4">
        <v>3.0</v>
      </c>
      <c r="DA63" s="4">
        <v>7.0</v>
      </c>
      <c r="DB63" s="4">
        <v>8.0</v>
      </c>
      <c r="DC63" s="4">
        <v>3.0</v>
      </c>
      <c r="DD63" s="4">
        <v>1.0</v>
      </c>
      <c r="DE63" s="4">
        <v>6.0</v>
      </c>
      <c r="DF63" s="4">
        <v>4.0</v>
      </c>
      <c r="DG63" s="4">
        <v>5.0</v>
      </c>
      <c r="DH63" s="4">
        <v>1.0</v>
      </c>
      <c r="DI63" s="4">
        <v>9.0</v>
      </c>
      <c r="DJ63" s="4">
        <v>7.0</v>
      </c>
      <c r="DK63" s="4">
        <v>9.0</v>
      </c>
      <c r="DL63" s="4">
        <v>1.0</v>
      </c>
      <c r="DM63" s="4">
        <v>7.0</v>
      </c>
      <c r="DN63" s="4">
        <v>10.0</v>
      </c>
      <c r="DO63" s="4">
        <v>2.0</v>
      </c>
      <c r="DP63" s="4">
        <v>7.0</v>
      </c>
      <c r="DQ63" s="4">
        <v>8.0</v>
      </c>
      <c r="DR63" s="4">
        <v>6.0</v>
      </c>
      <c r="DS63" s="4">
        <v>7.0</v>
      </c>
      <c r="DT63" s="4">
        <v>7.0</v>
      </c>
      <c r="DU63" s="4">
        <v>10.0</v>
      </c>
      <c r="DV63" s="4">
        <v>1.0</v>
      </c>
      <c r="DW63" s="4">
        <v>5.0</v>
      </c>
    </row>
    <row r="65">
      <c r="B65" s="2" t="s">
        <v>1292</v>
      </c>
    </row>
    <row r="66">
      <c r="A66" s="2">
        <v>1.0</v>
      </c>
      <c r="B66" s="10" t="s">
        <v>249</v>
      </c>
      <c r="C66" s="5">
        <f t="shared" ref="C66:C74" si="1">COUNTIF($C$11:$DW$11, A66)</f>
        <v>22</v>
      </c>
    </row>
    <row r="67">
      <c r="A67" s="2">
        <v>2.0</v>
      </c>
      <c r="B67" s="11" t="s">
        <v>108</v>
      </c>
      <c r="C67" s="5">
        <f t="shared" si="1"/>
        <v>49</v>
      </c>
    </row>
    <row r="68">
      <c r="A68" s="2">
        <v>3.0</v>
      </c>
      <c r="B68" s="10" t="s">
        <v>1293</v>
      </c>
      <c r="C68" s="5">
        <f t="shared" si="1"/>
        <v>18</v>
      </c>
    </row>
    <row r="69">
      <c r="A69" s="2">
        <v>4.0</v>
      </c>
      <c r="B69" s="11" t="s">
        <v>1294</v>
      </c>
      <c r="C69" s="5">
        <f t="shared" si="1"/>
        <v>3</v>
      </c>
    </row>
    <row r="70">
      <c r="A70" s="2">
        <v>5.0</v>
      </c>
      <c r="B70" s="10" t="s">
        <v>1295</v>
      </c>
      <c r="C70" s="5">
        <f t="shared" si="1"/>
        <v>4</v>
      </c>
    </row>
    <row r="71">
      <c r="A71" s="2">
        <v>6.0</v>
      </c>
      <c r="B71" s="11" t="s">
        <v>1296</v>
      </c>
      <c r="C71" s="5">
        <f t="shared" si="1"/>
        <v>1</v>
      </c>
    </row>
    <row r="72">
      <c r="A72" s="2">
        <v>7.0</v>
      </c>
      <c r="B72" s="10" t="s">
        <v>1297</v>
      </c>
      <c r="C72" s="5">
        <f t="shared" si="1"/>
        <v>3</v>
      </c>
    </row>
    <row r="73">
      <c r="A73" s="2">
        <v>8.0</v>
      </c>
      <c r="B73" s="11" t="s">
        <v>1298</v>
      </c>
      <c r="C73" s="5">
        <f t="shared" si="1"/>
        <v>1</v>
      </c>
    </row>
    <row r="74">
      <c r="A74" s="2">
        <v>9.0</v>
      </c>
      <c r="B74" s="10" t="s">
        <v>72</v>
      </c>
      <c r="C74" s="5">
        <f t="shared" si="1"/>
        <v>24</v>
      </c>
    </row>
    <row r="75">
      <c r="B75" s="12"/>
    </row>
    <row r="76">
      <c r="B76" s="10"/>
    </row>
    <row r="77">
      <c r="B77" s="11" t="s">
        <v>1299</v>
      </c>
      <c r="C77" s="2" t="s">
        <v>1300</v>
      </c>
    </row>
    <row r="78">
      <c r="B78" s="12"/>
    </row>
    <row r="79">
      <c r="B79" s="10"/>
    </row>
    <row r="80">
      <c r="B80" s="12"/>
    </row>
    <row r="81">
      <c r="B81" s="10"/>
    </row>
    <row r="83">
      <c r="B83" s="2" t="s">
        <v>1301</v>
      </c>
    </row>
  </sheetData>
  <autoFilter ref="$A$1:$DW$63">
    <filterColumn colId="0">
      <filters blank="1">
        <filter val="eating habits"/>
      </filters>
    </filterColumn>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38"/>
  </cols>
  <sheetData>
    <row r="1">
      <c r="A1" s="8" t="str">
        <f t="array" ref="A1:DW61">TRANSPOSE(food_coded!A2:BI128)</f>
        <v>question type</v>
      </c>
      <c r="B1" s="3" t="s">
        <v>71</v>
      </c>
      <c r="C1" s="4">
        <v>1.0</v>
      </c>
      <c r="D1" s="4">
        <v>2.0</v>
      </c>
      <c r="E1" s="4">
        <v>3.0</v>
      </c>
      <c r="F1" s="4">
        <v>4.0</v>
      </c>
      <c r="G1" s="4">
        <v>5.0</v>
      </c>
      <c r="H1" s="4">
        <v>6.0</v>
      </c>
      <c r="I1" s="4">
        <v>7.0</v>
      </c>
      <c r="J1" s="4">
        <v>8.0</v>
      </c>
      <c r="K1" s="4">
        <v>9.0</v>
      </c>
      <c r="L1" s="4">
        <v>10.0</v>
      </c>
      <c r="M1" s="4">
        <v>11.0</v>
      </c>
      <c r="N1" s="4">
        <v>12.0</v>
      </c>
      <c r="O1" s="4">
        <v>13.0</v>
      </c>
      <c r="P1" s="4">
        <v>14.0</v>
      </c>
      <c r="Q1" s="4">
        <v>15.0</v>
      </c>
      <c r="R1" s="4">
        <v>16.0</v>
      </c>
      <c r="S1" s="4">
        <v>17.0</v>
      </c>
      <c r="T1" s="4">
        <v>18.0</v>
      </c>
      <c r="U1" s="4">
        <v>19.0</v>
      </c>
      <c r="V1" s="4">
        <v>20.0</v>
      </c>
      <c r="W1" s="4">
        <v>21.0</v>
      </c>
      <c r="X1" s="4">
        <v>22.0</v>
      </c>
      <c r="Y1" s="4">
        <v>23.0</v>
      </c>
      <c r="Z1" s="4">
        <v>24.0</v>
      </c>
      <c r="AA1" s="4">
        <v>25.0</v>
      </c>
      <c r="AB1" s="4">
        <v>26.0</v>
      </c>
      <c r="AC1" s="4">
        <v>27.0</v>
      </c>
      <c r="AD1" s="4">
        <v>28.0</v>
      </c>
      <c r="AE1" s="4">
        <v>29.0</v>
      </c>
      <c r="AF1" s="4">
        <v>30.0</v>
      </c>
      <c r="AG1" s="4">
        <v>31.0</v>
      </c>
      <c r="AH1" s="4">
        <v>32.0</v>
      </c>
      <c r="AI1" s="4">
        <v>33.0</v>
      </c>
      <c r="AJ1" s="4">
        <v>34.0</v>
      </c>
      <c r="AK1" s="4">
        <v>35.0</v>
      </c>
      <c r="AL1" s="4">
        <v>36.0</v>
      </c>
      <c r="AM1" s="4">
        <v>37.0</v>
      </c>
      <c r="AN1" s="4">
        <v>38.0</v>
      </c>
      <c r="AO1" s="4">
        <v>39.0</v>
      </c>
      <c r="AP1" s="4">
        <v>40.0</v>
      </c>
      <c r="AQ1" s="4">
        <v>41.0</v>
      </c>
      <c r="AR1" s="4">
        <v>42.0</v>
      </c>
      <c r="AS1" s="4">
        <v>43.0</v>
      </c>
      <c r="AT1" s="4">
        <v>44.0</v>
      </c>
      <c r="AU1" s="4">
        <v>45.0</v>
      </c>
      <c r="AV1" s="4">
        <v>46.0</v>
      </c>
      <c r="AW1" s="4">
        <v>47.0</v>
      </c>
      <c r="AX1" s="4">
        <v>48.0</v>
      </c>
      <c r="AY1" s="4">
        <v>49.0</v>
      </c>
      <c r="AZ1" s="4">
        <v>50.0</v>
      </c>
      <c r="BA1" s="4">
        <v>51.0</v>
      </c>
      <c r="BB1" s="4">
        <v>52.0</v>
      </c>
      <c r="BC1" s="4">
        <v>53.0</v>
      </c>
      <c r="BD1" s="4">
        <v>54.0</v>
      </c>
      <c r="BE1" s="4">
        <v>55.0</v>
      </c>
      <c r="BF1" s="4">
        <v>56.0</v>
      </c>
      <c r="BG1" s="4">
        <v>57.0</v>
      </c>
      <c r="BH1" s="4">
        <v>58.0</v>
      </c>
      <c r="BI1" s="4">
        <v>59.0</v>
      </c>
      <c r="BJ1" s="4">
        <v>60.0</v>
      </c>
      <c r="BK1" s="4">
        <v>61.0</v>
      </c>
      <c r="BL1" s="4">
        <v>62.0</v>
      </c>
      <c r="BM1" s="4">
        <v>63.0</v>
      </c>
      <c r="BN1" s="4">
        <v>64.0</v>
      </c>
      <c r="BO1" s="4">
        <v>65.0</v>
      </c>
      <c r="BP1" s="4">
        <v>66.0</v>
      </c>
      <c r="BQ1" s="4">
        <v>67.0</v>
      </c>
      <c r="BR1" s="4">
        <v>68.0</v>
      </c>
      <c r="BS1" s="4">
        <v>69.0</v>
      </c>
      <c r="BT1" s="4">
        <v>70.0</v>
      </c>
      <c r="BU1" s="4">
        <v>71.0</v>
      </c>
      <c r="BV1" s="4">
        <v>72.0</v>
      </c>
      <c r="BW1" s="4">
        <v>73.0</v>
      </c>
      <c r="BX1" s="4">
        <v>74.0</v>
      </c>
      <c r="BY1" s="4">
        <v>75.0</v>
      </c>
      <c r="BZ1" s="4">
        <v>76.0</v>
      </c>
      <c r="CA1" s="4">
        <v>77.0</v>
      </c>
      <c r="CB1" s="4">
        <v>78.0</v>
      </c>
      <c r="CC1" s="4">
        <v>79.0</v>
      </c>
      <c r="CD1" s="4">
        <v>80.0</v>
      </c>
      <c r="CE1" s="4">
        <v>81.0</v>
      </c>
      <c r="CF1" s="4">
        <v>82.0</v>
      </c>
      <c r="CG1" s="4">
        <v>83.0</v>
      </c>
      <c r="CH1" s="4">
        <v>84.0</v>
      </c>
      <c r="CI1" s="4">
        <v>85.0</v>
      </c>
      <c r="CJ1" s="4">
        <v>86.0</v>
      </c>
      <c r="CK1" s="4">
        <v>87.0</v>
      </c>
      <c r="CL1" s="4">
        <v>88.0</v>
      </c>
      <c r="CM1" s="4">
        <v>89.0</v>
      </c>
      <c r="CN1" s="4">
        <v>90.0</v>
      </c>
      <c r="CO1" s="4">
        <v>91.0</v>
      </c>
      <c r="CP1" s="4">
        <v>92.0</v>
      </c>
      <c r="CQ1" s="4">
        <v>93.0</v>
      </c>
      <c r="CR1" s="4">
        <v>94.0</v>
      </c>
      <c r="CS1" s="4">
        <v>95.0</v>
      </c>
      <c r="CT1" s="4">
        <v>96.0</v>
      </c>
      <c r="CU1" s="4">
        <v>97.0</v>
      </c>
      <c r="CV1" s="4">
        <v>98.0</v>
      </c>
      <c r="CW1" s="4">
        <v>99.0</v>
      </c>
      <c r="CX1" s="4">
        <v>100.0</v>
      </c>
      <c r="CY1" s="4">
        <v>101.0</v>
      </c>
      <c r="CZ1" s="4">
        <v>102.0</v>
      </c>
      <c r="DA1" s="4">
        <v>103.0</v>
      </c>
      <c r="DB1" s="4">
        <v>104.0</v>
      </c>
      <c r="DC1" s="4">
        <v>105.0</v>
      </c>
      <c r="DD1" s="4">
        <v>106.0</v>
      </c>
      <c r="DE1" s="4">
        <v>107.0</v>
      </c>
      <c r="DF1" s="4">
        <v>108.0</v>
      </c>
      <c r="DG1" s="4">
        <v>109.0</v>
      </c>
      <c r="DH1" s="4">
        <v>110.0</v>
      </c>
      <c r="DI1" s="4">
        <v>111.0</v>
      </c>
      <c r="DJ1" s="4">
        <v>112.0</v>
      </c>
      <c r="DK1" s="4">
        <v>113.0</v>
      </c>
      <c r="DL1" s="4">
        <v>114.0</v>
      </c>
      <c r="DM1" s="4">
        <v>115.0</v>
      </c>
      <c r="DN1" s="4">
        <v>116.0</v>
      </c>
      <c r="DO1" s="4">
        <v>117.0</v>
      </c>
      <c r="DP1" s="4">
        <v>118.0</v>
      </c>
      <c r="DQ1" s="4">
        <v>119.0</v>
      </c>
      <c r="DR1" s="4">
        <v>120.0</v>
      </c>
      <c r="DS1" s="4">
        <v>121.0</v>
      </c>
      <c r="DT1" s="4">
        <v>122.0</v>
      </c>
      <c r="DU1" s="4">
        <v>123.0</v>
      </c>
      <c r="DV1" s="4">
        <v>124.0</v>
      </c>
      <c r="DW1" s="4">
        <v>125.0</v>
      </c>
    </row>
    <row r="2" hidden="1">
      <c r="A2" s="3" t="s">
        <v>3</v>
      </c>
      <c r="B2" s="3" t="s">
        <v>2</v>
      </c>
      <c r="C2" s="3">
        <v>2.4</v>
      </c>
      <c r="D2" s="3">
        <v>3.654</v>
      </c>
      <c r="E2" s="3">
        <v>3.3</v>
      </c>
      <c r="F2" s="3">
        <v>3.2</v>
      </c>
      <c r="G2" s="3">
        <v>3.5</v>
      </c>
      <c r="H2" s="3">
        <v>2.25</v>
      </c>
      <c r="I2" s="3">
        <v>3.8</v>
      </c>
      <c r="J2" s="3">
        <v>3.3</v>
      </c>
      <c r="K2" s="3">
        <v>3.3</v>
      </c>
      <c r="L2" s="3">
        <v>3.3</v>
      </c>
      <c r="M2" s="3">
        <v>3.5</v>
      </c>
      <c r="N2" s="3">
        <v>3.904</v>
      </c>
      <c r="O2" s="3">
        <v>3.4</v>
      </c>
      <c r="P2" s="3">
        <v>3.6</v>
      </c>
      <c r="Q2" s="3">
        <v>3.1</v>
      </c>
      <c r="R2" s="3">
        <v>3.42</v>
      </c>
      <c r="S2" s="3">
        <v>4.0</v>
      </c>
      <c r="T2" s="3">
        <v>3.6</v>
      </c>
      <c r="U2" s="3">
        <v>3.4</v>
      </c>
      <c r="V2" s="3">
        <v>2.2</v>
      </c>
      <c r="W2" s="3">
        <v>3.3</v>
      </c>
      <c r="X2" s="3">
        <v>3.87</v>
      </c>
      <c r="Y2" s="3">
        <v>3.7</v>
      </c>
      <c r="Z2" s="3">
        <v>3.7</v>
      </c>
      <c r="AA2" s="3">
        <v>3.9</v>
      </c>
      <c r="AB2" s="3">
        <v>2.8</v>
      </c>
      <c r="AC2" s="3">
        <v>3.7</v>
      </c>
      <c r="AD2" s="3">
        <v>3.0</v>
      </c>
      <c r="AE2" s="3">
        <v>3.2</v>
      </c>
      <c r="AF2" s="3">
        <v>3.5</v>
      </c>
      <c r="AG2" s="3">
        <v>4.0</v>
      </c>
      <c r="AH2" s="3">
        <v>4.0</v>
      </c>
      <c r="AI2" s="3">
        <v>3.4</v>
      </c>
      <c r="AJ2" s="3">
        <v>2.8</v>
      </c>
      <c r="AK2" s="3">
        <v>3.65</v>
      </c>
      <c r="AL2" s="3">
        <v>3.0</v>
      </c>
      <c r="AM2" s="3">
        <v>3.7</v>
      </c>
      <c r="AN2" s="3">
        <v>3.4</v>
      </c>
      <c r="AO2" s="3">
        <v>3.89</v>
      </c>
      <c r="AP2" s="3">
        <v>3.0</v>
      </c>
      <c r="AQ2" s="3">
        <v>3.4</v>
      </c>
      <c r="AR2" s="3">
        <v>2.9</v>
      </c>
      <c r="AS2" s="3">
        <v>3.6</v>
      </c>
      <c r="AT2" s="3">
        <v>3.5</v>
      </c>
      <c r="AU2" s="3">
        <v>3.2</v>
      </c>
      <c r="AV2" s="3">
        <v>3.605</v>
      </c>
      <c r="AW2" s="3">
        <v>3.8</v>
      </c>
      <c r="AX2" s="3">
        <v>2.8</v>
      </c>
      <c r="AY2" s="3">
        <v>3.5</v>
      </c>
      <c r="AZ2" s="3">
        <v>3.83</v>
      </c>
      <c r="BA2" s="3">
        <v>3.6</v>
      </c>
      <c r="BB2" s="3">
        <v>3.3</v>
      </c>
      <c r="BC2" s="3">
        <v>3.3</v>
      </c>
      <c r="BD2" s="3">
        <v>3.292</v>
      </c>
      <c r="BE2" s="3">
        <v>3.5</v>
      </c>
      <c r="BF2" s="3">
        <v>3.35</v>
      </c>
      <c r="BG2" s="3">
        <v>3.8</v>
      </c>
      <c r="BH2" s="3">
        <v>2.8</v>
      </c>
      <c r="BI2" s="3">
        <v>3.5</v>
      </c>
      <c r="BJ2" s="3">
        <v>3.7</v>
      </c>
      <c r="BK2" s="3">
        <v>3.6</v>
      </c>
      <c r="BL2" s="3">
        <v>3.42</v>
      </c>
      <c r="BM2" s="3">
        <v>3.9</v>
      </c>
      <c r="BN2" s="3">
        <v>2.6</v>
      </c>
      <c r="BO2" s="3">
        <v>3.5</v>
      </c>
      <c r="BP2" s="3">
        <v>3.2</v>
      </c>
      <c r="BQ2" s="3">
        <v>3.0</v>
      </c>
      <c r="BR2" s="3">
        <v>3.6</v>
      </c>
      <c r="BS2" s="3">
        <v>3.2</v>
      </c>
      <c r="BT2" s="3">
        <v>3.67</v>
      </c>
      <c r="BU2" s="3">
        <v>3.73</v>
      </c>
      <c r="BV2" s="3">
        <v>4.0</v>
      </c>
      <c r="BW2" s="3">
        <v>3.1</v>
      </c>
      <c r="BX2" s="3">
        <v>3.79</v>
      </c>
      <c r="BY2" s="3">
        <v>2.71</v>
      </c>
      <c r="BZ2" s="3">
        <v>3.0</v>
      </c>
      <c r="CA2" s="3">
        <v>3.7</v>
      </c>
      <c r="CB2" s="3">
        <v>3.1</v>
      </c>
      <c r="CC2" s="3">
        <v>3.0</v>
      </c>
      <c r="CD2" s="3">
        <v>3.9</v>
      </c>
      <c r="CE2" s="3">
        <v>3.4</v>
      </c>
      <c r="CF2" s="3">
        <v>3.5</v>
      </c>
      <c r="CG2" s="3">
        <v>3.7</v>
      </c>
      <c r="CH2" s="3">
        <v>3.7</v>
      </c>
      <c r="CI2" s="3">
        <v>3.83</v>
      </c>
      <c r="CJ2" s="3">
        <v>2.6</v>
      </c>
      <c r="CK2" s="3">
        <v>3.0</v>
      </c>
      <c r="CL2" s="3">
        <v>3.2</v>
      </c>
      <c r="CM2" s="3">
        <v>3.5</v>
      </c>
      <c r="CN2" s="3">
        <v>3.2</v>
      </c>
      <c r="CO2" s="3">
        <v>3.68</v>
      </c>
      <c r="CP2" s="3">
        <v>3.8</v>
      </c>
      <c r="CQ2" s="3">
        <v>3.3</v>
      </c>
      <c r="CR2" s="3">
        <v>3.2</v>
      </c>
      <c r="CS2" s="3">
        <v>3.75</v>
      </c>
      <c r="CT2" s="3">
        <v>3.5</v>
      </c>
      <c r="CU2" s="3">
        <v>3.92</v>
      </c>
      <c r="CV2" s="3">
        <v>3.9</v>
      </c>
      <c r="CW2" s="3">
        <v>3.9</v>
      </c>
      <c r="CX2" s="3">
        <v>3.2</v>
      </c>
      <c r="CY2" s="3">
        <v>3.5</v>
      </c>
      <c r="CZ2" s="3">
        <v>3.4</v>
      </c>
      <c r="DA2" s="3">
        <v>3.42</v>
      </c>
      <c r="DB2" s="3">
        <v>3.7</v>
      </c>
      <c r="DC2" s="3">
        <v>3.42</v>
      </c>
      <c r="DD2" s="3">
        <v>3.0</v>
      </c>
      <c r="DE2" s="3">
        <v>3.0</v>
      </c>
      <c r="DF2" s="3">
        <v>3.8</v>
      </c>
      <c r="DG2" s="3">
        <v>3.8</v>
      </c>
      <c r="DH2" s="3">
        <v>3.4</v>
      </c>
      <c r="DI2" s="3">
        <v>3.7</v>
      </c>
      <c r="DJ2" s="3">
        <v>2.9</v>
      </c>
      <c r="DK2" s="3">
        <v>3.9</v>
      </c>
      <c r="DL2" s="3">
        <v>3.6</v>
      </c>
      <c r="DM2" s="3">
        <v>2.8</v>
      </c>
      <c r="DN2" s="3">
        <v>3.3</v>
      </c>
      <c r="DO2" s="3">
        <v>3.4</v>
      </c>
      <c r="DP2" s="3">
        <v>3.77</v>
      </c>
      <c r="DQ2" s="3">
        <v>3.63</v>
      </c>
      <c r="DR2" s="3">
        <v>3.2</v>
      </c>
      <c r="DS2" s="3">
        <v>3.5</v>
      </c>
      <c r="DT2" s="3">
        <v>3.0</v>
      </c>
      <c r="DU2" s="3">
        <v>3.882</v>
      </c>
      <c r="DV2" s="3">
        <v>3.0</v>
      </c>
      <c r="DW2" s="3">
        <v>3.9</v>
      </c>
    </row>
    <row r="3" hidden="1">
      <c r="A3" s="3" t="s">
        <v>3</v>
      </c>
      <c r="B3" s="4" t="s">
        <v>4</v>
      </c>
      <c r="C3" s="4">
        <v>2.0</v>
      </c>
      <c r="D3" s="4">
        <v>1.0</v>
      </c>
      <c r="E3" s="4">
        <v>1.0</v>
      </c>
      <c r="F3" s="4">
        <v>1.0</v>
      </c>
      <c r="G3" s="4">
        <v>1.0</v>
      </c>
      <c r="H3" s="4">
        <v>1.0</v>
      </c>
      <c r="I3" s="4">
        <v>2.0</v>
      </c>
      <c r="J3" s="4">
        <v>1.0</v>
      </c>
      <c r="K3" s="4">
        <v>1.0</v>
      </c>
      <c r="L3" s="4">
        <v>1.0</v>
      </c>
      <c r="M3" s="4">
        <v>1.0</v>
      </c>
      <c r="N3" s="4">
        <v>1.0</v>
      </c>
      <c r="O3" s="4">
        <v>2.0</v>
      </c>
      <c r="P3" s="4">
        <v>1.0</v>
      </c>
      <c r="Q3" s="4">
        <v>2.0</v>
      </c>
      <c r="R3" s="4">
        <v>2.0</v>
      </c>
      <c r="S3" s="4">
        <v>1.0</v>
      </c>
      <c r="T3" s="4">
        <v>2.0</v>
      </c>
      <c r="U3" s="4">
        <v>1.0</v>
      </c>
      <c r="V3" s="4">
        <v>2.0</v>
      </c>
      <c r="W3" s="4">
        <v>2.0</v>
      </c>
      <c r="X3" s="4">
        <v>2.0</v>
      </c>
      <c r="Y3" s="4">
        <v>2.0</v>
      </c>
      <c r="Z3" s="4">
        <v>2.0</v>
      </c>
      <c r="AA3" s="4">
        <v>1.0</v>
      </c>
      <c r="AB3" s="4">
        <v>1.0</v>
      </c>
      <c r="AC3" s="4">
        <v>2.0</v>
      </c>
      <c r="AD3" s="4">
        <v>2.0</v>
      </c>
      <c r="AE3" s="4">
        <v>2.0</v>
      </c>
      <c r="AF3" s="4">
        <v>2.0</v>
      </c>
      <c r="AG3" s="4">
        <v>1.0</v>
      </c>
      <c r="AH3" s="4">
        <v>2.0</v>
      </c>
      <c r="AI3" s="4">
        <v>2.0</v>
      </c>
      <c r="AJ3" s="4">
        <v>1.0</v>
      </c>
      <c r="AK3" s="4">
        <v>1.0</v>
      </c>
      <c r="AL3" s="4">
        <v>1.0</v>
      </c>
      <c r="AM3" s="4">
        <v>1.0</v>
      </c>
      <c r="AN3" s="4">
        <v>1.0</v>
      </c>
      <c r="AO3" s="4">
        <v>1.0</v>
      </c>
      <c r="AP3" s="4">
        <v>2.0</v>
      </c>
      <c r="AQ3" s="4">
        <v>2.0</v>
      </c>
      <c r="AR3" s="4">
        <v>1.0</v>
      </c>
      <c r="AS3" s="4">
        <v>1.0</v>
      </c>
      <c r="AT3" s="4">
        <v>1.0</v>
      </c>
      <c r="AU3" s="4">
        <v>1.0</v>
      </c>
      <c r="AV3" s="4">
        <v>1.0</v>
      </c>
      <c r="AW3" s="4">
        <v>2.0</v>
      </c>
      <c r="AX3" s="4">
        <v>2.0</v>
      </c>
      <c r="AY3" s="4">
        <v>2.0</v>
      </c>
      <c r="AZ3" s="4">
        <v>2.0</v>
      </c>
      <c r="BA3" s="4">
        <v>2.0</v>
      </c>
      <c r="BB3" s="4">
        <v>2.0</v>
      </c>
      <c r="BC3" s="4">
        <v>2.0</v>
      </c>
      <c r="BD3" s="4">
        <v>2.0</v>
      </c>
      <c r="BE3" s="4">
        <v>2.0</v>
      </c>
      <c r="BF3" s="4">
        <v>1.0</v>
      </c>
      <c r="BG3" s="4">
        <v>2.0</v>
      </c>
      <c r="BH3" s="4">
        <v>1.0</v>
      </c>
      <c r="BI3" s="4">
        <v>1.0</v>
      </c>
      <c r="BJ3" s="4">
        <v>1.0</v>
      </c>
      <c r="BK3" s="4">
        <v>1.0</v>
      </c>
      <c r="BL3" s="4">
        <v>1.0</v>
      </c>
      <c r="BM3" s="4">
        <v>2.0</v>
      </c>
      <c r="BN3" s="4">
        <v>1.0</v>
      </c>
      <c r="BO3" s="4">
        <v>1.0</v>
      </c>
      <c r="BP3" s="4">
        <v>1.0</v>
      </c>
      <c r="BQ3" s="4">
        <v>1.0</v>
      </c>
      <c r="BR3" s="4">
        <v>1.0</v>
      </c>
      <c r="BS3" s="4">
        <v>1.0</v>
      </c>
      <c r="BT3" s="4">
        <v>1.0</v>
      </c>
      <c r="BU3" s="4">
        <v>1.0</v>
      </c>
      <c r="BV3" s="4">
        <v>1.0</v>
      </c>
      <c r="BW3" s="4">
        <v>2.0</v>
      </c>
      <c r="BX3" s="4">
        <v>2.0</v>
      </c>
      <c r="BY3" s="4">
        <v>2.0</v>
      </c>
      <c r="BZ3" s="4">
        <v>1.0</v>
      </c>
      <c r="CA3" s="4">
        <v>1.0</v>
      </c>
      <c r="CB3" s="4">
        <v>2.0</v>
      </c>
      <c r="CC3" s="4">
        <v>1.0</v>
      </c>
      <c r="CD3" s="4">
        <v>2.0</v>
      </c>
      <c r="CE3" s="4">
        <v>1.0</v>
      </c>
      <c r="CF3" s="4">
        <v>1.0</v>
      </c>
      <c r="CG3" s="4">
        <v>1.0</v>
      </c>
      <c r="CH3" s="4">
        <v>1.0</v>
      </c>
      <c r="CI3" s="4">
        <v>1.0</v>
      </c>
      <c r="CJ3" s="4">
        <v>1.0</v>
      </c>
      <c r="CK3" s="4">
        <v>1.0</v>
      </c>
      <c r="CL3" s="4">
        <v>2.0</v>
      </c>
      <c r="CM3" s="4">
        <v>2.0</v>
      </c>
      <c r="CN3" s="4">
        <v>1.0</v>
      </c>
      <c r="CO3" s="4">
        <v>2.0</v>
      </c>
      <c r="CP3" s="4">
        <v>1.0</v>
      </c>
      <c r="CQ3" s="4">
        <v>2.0</v>
      </c>
      <c r="CR3" s="4">
        <v>2.0</v>
      </c>
      <c r="CS3" s="4">
        <v>2.0</v>
      </c>
      <c r="CT3" s="4">
        <v>2.0</v>
      </c>
      <c r="CU3" s="4">
        <v>2.0</v>
      </c>
      <c r="CV3" s="4">
        <v>1.0</v>
      </c>
      <c r="CW3" s="4">
        <v>2.0</v>
      </c>
      <c r="CX3" s="4">
        <v>1.0</v>
      </c>
      <c r="CY3" s="4">
        <v>1.0</v>
      </c>
      <c r="CZ3" s="4">
        <v>1.0</v>
      </c>
      <c r="DA3" s="4">
        <v>1.0</v>
      </c>
      <c r="DB3" s="4">
        <v>1.0</v>
      </c>
      <c r="DC3" s="4">
        <v>1.0</v>
      </c>
      <c r="DD3" s="4">
        <v>1.0</v>
      </c>
      <c r="DE3" s="4">
        <v>1.0</v>
      </c>
      <c r="DF3" s="4">
        <v>1.0</v>
      </c>
      <c r="DG3" s="4">
        <v>1.0</v>
      </c>
      <c r="DH3" s="4">
        <v>1.0</v>
      </c>
      <c r="DI3" s="4">
        <v>1.0</v>
      </c>
      <c r="DJ3" s="4">
        <v>2.0</v>
      </c>
      <c r="DK3" s="4">
        <v>1.0</v>
      </c>
      <c r="DL3" s="4">
        <v>1.0</v>
      </c>
      <c r="DM3" s="4">
        <v>2.0</v>
      </c>
      <c r="DN3" s="4">
        <v>2.0</v>
      </c>
      <c r="DO3" s="4">
        <v>1.0</v>
      </c>
      <c r="DP3" s="4">
        <v>1.0</v>
      </c>
      <c r="DQ3" s="4">
        <v>1.0</v>
      </c>
      <c r="DR3" s="4">
        <v>2.0</v>
      </c>
      <c r="DS3" s="4">
        <v>1.0</v>
      </c>
      <c r="DT3" s="4">
        <v>1.0</v>
      </c>
      <c r="DU3" s="4">
        <v>1.0</v>
      </c>
      <c r="DV3" s="4">
        <v>2.0</v>
      </c>
      <c r="DW3" s="4">
        <v>1.0</v>
      </c>
    </row>
    <row r="4" hidden="1">
      <c r="A4" s="3" t="s">
        <v>6</v>
      </c>
      <c r="B4" s="4" t="s">
        <v>5</v>
      </c>
      <c r="C4" s="4">
        <v>1.0</v>
      </c>
      <c r="D4" s="4">
        <v>1.0</v>
      </c>
      <c r="E4" s="4">
        <v>1.0</v>
      </c>
      <c r="F4" s="4">
        <v>1.0</v>
      </c>
      <c r="G4" s="4">
        <v>1.0</v>
      </c>
      <c r="H4" s="4">
        <v>1.0</v>
      </c>
      <c r="I4" s="4">
        <v>1.0</v>
      </c>
      <c r="J4" s="4">
        <v>1.0</v>
      </c>
      <c r="K4" s="4">
        <v>1.0</v>
      </c>
      <c r="L4" s="4">
        <v>1.0</v>
      </c>
      <c r="M4" s="4">
        <v>1.0</v>
      </c>
      <c r="N4" s="4">
        <v>1.0</v>
      </c>
      <c r="O4" s="4">
        <v>1.0</v>
      </c>
      <c r="P4" s="4">
        <v>1.0</v>
      </c>
      <c r="Q4" s="4">
        <v>1.0</v>
      </c>
      <c r="R4" s="4">
        <v>2.0</v>
      </c>
      <c r="S4" s="4">
        <v>1.0</v>
      </c>
      <c r="T4" s="4">
        <v>1.0</v>
      </c>
      <c r="U4" s="4">
        <v>1.0</v>
      </c>
      <c r="V4" s="4">
        <v>1.0</v>
      </c>
      <c r="W4" s="4">
        <v>1.0</v>
      </c>
      <c r="X4" s="4">
        <v>1.0</v>
      </c>
      <c r="Y4" s="4">
        <v>1.0</v>
      </c>
      <c r="Z4" s="4">
        <v>2.0</v>
      </c>
      <c r="AA4" s="4">
        <v>1.0</v>
      </c>
      <c r="AB4" s="4">
        <v>2.0</v>
      </c>
      <c r="AC4" s="4">
        <v>1.0</v>
      </c>
      <c r="AD4" s="4">
        <v>1.0</v>
      </c>
      <c r="AE4" s="4">
        <v>1.0</v>
      </c>
      <c r="AF4" s="4">
        <v>1.0</v>
      </c>
      <c r="AG4" s="4">
        <v>1.0</v>
      </c>
      <c r="AH4" s="4">
        <v>1.0</v>
      </c>
      <c r="AI4" s="4">
        <v>1.0</v>
      </c>
      <c r="AJ4" s="4">
        <v>1.0</v>
      </c>
      <c r="AK4" s="4">
        <v>1.0</v>
      </c>
      <c r="AL4" s="4">
        <v>1.0</v>
      </c>
      <c r="AM4" s="4">
        <v>1.0</v>
      </c>
      <c r="AN4" s="4">
        <v>1.0</v>
      </c>
      <c r="AO4" s="4">
        <v>1.0</v>
      </c>
      <c r="AP4" s="4">
        <v>1.0</v>
      </c>
      <c r="AQ4" s="4">
        <v>1.0</v>
      </c>
      <c r="AR4" s="4">
        <v>1.0</v>
      </c>
      <c r="AS4" s="4">
        <v>1.0</v>
      </c>
      <c r="AT4" s="4">
        <v>1.0</v>
      </c>
      <c r="AU4" s="4">
        <v>1.0</v>
      </c>
      <c r="AV4" s="4">
        <v>1.0</v>
      </c>
      <c r="AW4" s="4">
        <v>1.0</v>
      </c>
      <c r="AX4" s="4">
        <v>1.0</v>
      </c>
      <c r="AY4" s="4">
        <v>2.0</v>
      </c>
      <c r="AZ4" s="4">
        <v>1.0</v>
      </c>
      <c r="BA4" s="4">
        <v>1.0</v>
      </c>
      <c r="BB4" s="4">
        <v>1.0</v>
      </c>
      <c r="BC4" s="4">
        <v>1.0</v>
      </c>
      <c r="BD4" s="4">
        <v>1.0</v>
      </c>
      <c r="BE4" s="4">
        <v>1.0</v>
      </c>
      <c r="BF4" s="4">
        <v>2.0</v>
      </c>
      <c r="BG4" s="4">
        <v>1.0</v>
      </c>
      <c r="BH4" s="4">
        <v>1.0</v>
      </c>
      <c r="BI4" s="4">
        <v>1.0</v>
      </c>
      <c r="BJ4" s="4">
        <v>1.0</v>
      </c>
      <c r="BK4" s="4">
        <v>1.0</v>
      </c>
      <c r="BL4" s="4">
        <v>1.0</v>
      </c>
      <c r="BM4" s="4">
        <v>1.0</v>
      </c>
      <c r="BN4" s="4">
        <v>1.0</v>
      </c>
      <c r="BO4" s="4">
        <v>1.0</v>
      </c>
      <c r="BP4" s="4">
        <v>1.0</v>
      </c>
      <c r="BQ4" s="4">
        <v>1.0</v>
      </c>
      <c r="BR4" s="4">
        <v>1.0</v>
      </c>
      <c r="BS4" s="4">
        <v>1.0</v>
      </c>
      <c r="BT4" s="4">
        <v>2.0</v>
      </c>
      <c r="BU4" s="4">
        <v>1.0</v>
      </c>
      <c r="BV4" s="4">
        <v>1.0</v>
      </c>
      <c r="BW4" s="4">
        <v>2.0</v>
      </c>
      <c r="BX4" s="4">
        <v>1.0</v>
      </c>
      <c r="BY4" s="4">
        <v>2.0</v>
      </c>
      <c r="BZ4" s="4">
        <v>1.0</v>
      </c>
      <c r="CA4" s="4">
        <v>2.0</v>
      </c>
      <c r="CB4" s="4">
        <v>2.0</v>
      </c>
      <c r="CC4" s="4">
        <v>1.0</v>
      </c>
      <c r="CD4" s="4">
        <v>1.0</v>
      </c>
      <c r="CE4" s="4">
        <v>1.0</v>
      </c>
      <c r="CF4" s="4">
        <v>2.0</v>
      </c>
      <c r="CG4" s="4">
        <v>1.0</v>
      </c>
      <c r="CH4" s="4">
        <v>1.0</v>
      </c>
      <c r="CI4" s="4">
        <v>1.0</v>
      </c>
      <c r="CJ4" s="4">
        <v>1.0</v>
      </c>
      <c r="CK4" s="4">
        <v>1.0</v>
      </c>
      <c r="CL4" s="4">
        <v>1.0</v>
      </c>
      <c r="CM4" s="4">
        <v>2.0</v>
      </c>
      <c r="CN4" s="4">
        <v>1.0</v>
      </c>
      <c r="CO4" s="4">
        <v>1.0</v>
      </c>
      <c r="CP4" s="4">
        <v>2.0</v>
      </c>
      <c r="CQ4" s="4">
        <v>2.0</v>
      </c>
      <c r="CR4" s="4">
        <v>1.0</v>
      </c>
      <c r="CS4" s="4">
        <v>1.0</v>
      </c>
      <c r="CT4" s="4">
        <v>1.0</v>
      </c>
      <c r="CU4" s="4">
        <v>1.0</v>
      </c>
      <c r="CV4" s="4">
        <v>1.0</v>
      </c>
      <c r="CW4" s="4">
        <v>1.0</v>
      </c>
      <c r="CX4" s="4">
        <v>1.0</v>
      </c>
      <c r="CY4" s="4">
        <v>1.0</v>
      </c>
      <c r="CZ4" s="4">
        <v>1.0</v>
      </c>
      <c r="DA4" s="4">
        <v>1.0</v>
      </c>
      <c r="DB4" s="4">
        <v>1.0</v>
      </c>
      <c r="DC4" s="4">
        <v>1.0</v>
      </c>
      <c r="DD4" s="4">
        <v>1.0</v>
      </c>
      <c r="DE4" s="4">
        <v>1.0</v>
      </c>
      <c r="DF4" s="4">
        <v>1.0</v>
      </c>
      <c r="DG4" s="4">
        <v>1.0</v>
      </c>
      <c r="DH4" s="4">
        <v>1.0</v>
      </c>
      <c r="DI4" s="4">
        <v>1.0</v>
      </c>
      <c r="DJ4" s="4">
        <v>1.0</v>
      </c>
      <c r="DK4" s="4">
        <v>1.0</v>
      </c>
      <c r="DL4" s="4">
        <v>1.0</v>
      </c>
      <c r="DM4" s="4">
        <v>1.0</v>
      </c>
      <c r="DN4" s="4">
        <v>1.0</v>
      </c>
      <c r="DO4" s="4">
        <v>1.0</v>
      </c>
      <c r="DP4" s="4">
        <v>1.0</v>
      </c>
      <c r="DQ4" s="4">
        <v>1.0</v>
      </c>
      <c r="DR4" s="4">
        <v>1.0</v>
      </c>
      <c r="DS4" s="4">
        <v>1.0</v>
      </c>
      <c r="DT4" s="4">
        <v>1.0</v>
      </c>
      <c r="DU4" s="4">
        <v>1.0</v>
      </c>
      <c r="DV4" s="4">
        <v>1.0</v>
      </c>
      <c r="DW4" s="4">
        <v>1.0</v>
      </c>
    </row>
    <row r="5" hidden="1">
      <c r="A5" s="3" t="s">
        <v>8</v>
      </c>
      <c r="B5" s="4" t="s">
        <v>7</v>
      </c>
      <c r="C5" s="4">
        <v>430.0</v>
      </c>
      <c r="D5" s="4">
        <v>610.0</v>
      </c>
      <c r="E5" s="4">
        <v>720.0</v>
      </c>
      <c r="F5" s="4">
        <v>430.0</v>
      </c>
      <c r="G5" s="4">
        <v>720.0</v>
      </c>
      <c r="H5" s="4">
        <v>610.0</v>
      </c>
      <c r="I5" s="4">
        <v>610.0</v>
      </c>
      <c r="J5" s="4">
        <v>720.0</v>
      </c>
      <c r="K5" s="4">
        <v>430.0</v>
      </c>
      <c r="L5" s="4">
        <v>430.0</v>
      </c>
      <c r="M5" s="4">
        <v>610.0</v>
      </c>
      <c r="N5" s="4">
        <v>720.0</v>
      </c>
      <c r="O5" s="4">
        <v>430.0</v>
      </c>
      <c r="P5" s="4">
        <v>610.0</v>
      </c>
      <c r="Q5" s="4">
        <v>610.0</v>
      </c>
      <c r="R5" s="4">
        <v>430.0</v>
      </c>
      <c r="S5" s="4">
        <v>265.0</v>
      </c>
      <c r="T5" s="4">
        <v>430.0</v>
      </c>
      <c r="U5" s="4">
        <v>720.0</v>
      </c>
      <c r="V5" s="4">
        <v>430.0</v>
      </c>
      <c r="W5" s="4">
        <v>610.0</v>
      </c>
      <c r="X5" s="4">
        <v>610.0</v>
      </c>
      <c r="Y5" s="4">
        <v>610.0</v>
      </c>
      <c r="Z5" s="4">
        <v>610.0</v>
      </c>
      <c r="AA5" s="4">
        <v>720.0</v>
      </c>
      <c r="AB5" s="4">
        <v>720.0</v>
      </c>
      <c r="AC5" s="4">
        <v>610.0</v>
      </c>
      <c r="AD5" s="4">
        <v>610.0</v>
      </c>
      <c r="AE5" s="4">
        <v>610.0</v>
      </c>
      <c r="AF5" s="4">
        <v>265.0</v>
      </c>
      <c r="AG5" s="4">
        <v>720.0</v>
      </c>
      <c r="AH5" s="4">
        <v>610.0</v>
      </c>
      <c r="AI5" s="4">
        <v>610.0</v>
      </c>
      <c r="AJ5" s="4">
        <v>720.0</v>
      </c>
      <c r="AK5" s="4">
        <v>610.0</v>
      </c>
      <c r="AL5" s="4">
        <v>610.0</v>
      </c>
      <c r="AM5" s="4">
        <v>610.0</v>
      </c>
      <c r="AN5" s="4">
        <v>720.0</v>
      </c>
      <c r="AO5" s="4">
        <v>610.0</v>
      </c>
      <c r="AP5" s="4">
        <v>720.0</v>
      </c>
      <c r="AQ5" s="4">
        <v>430.0</v>
      </c>
      <c r="AR5" s="4">
        <v>720.0</v>
      </c>
      <c r="AS5" s="4">
        <v>610.0</v>
      </c>
      <c r="AT5" s="4">
        <v>430.0</v>
      </c>
      <c r="AU5" s="4">
        <v>610.0</v>
      </c>
      <c r="AV5" s="4">
        <v>610.0</v>
      </c>
      <c r="AW5" s="4">
        <v>430.0</v>
      </c>
      <c r="AX5" s="4">
        <v>430.0</v>
      </c>
      <c r="AY5" s="4">
        <v>430.0</v>
      </c>
      <c r="AZ5" s="4">
        <v>430.0</v>
      </c>
      <c r="BA5" s="4">
        <v>720.0</v>
      </c>
      <c r="BB5" s="4">
        <v>610.0</v>
      </c>
      <c r="BC5" s="4">
        <v>610.0</v>
      </c>
      <c r="BD5" s="4">
        <v>610.0</v>
      </c>
      <c r="BE5" s="4">
        <v>610.0</v>
      </c>
      <c r="BF5" s="4">
        <v>610.0</v>
      </c>
      <c r="BG5" s="4">
        <v>720.0</v>
      </c>
      <c r="BH5" s="4">
        <v>610.0</v>
      </c>
      <c r="BI5" s="4">
        <v>610.0</v>
      </c>
      <c r="BJ5" s="4">
        <v>610.0</v>
      </c>
      <c r="BK5" s="4">
        <v>610.0</v>
      </c>
      <c r="BL5" s="4">
        <v>610.0</v>
      </c>
      <c r="BM5" s="4">
        <v>610.0</v>
      </c>
      <c r="BN5" s="4">
        <v>610.0</v>
      </c>
      <c r="BO5" s="4">
        <v>610.0</v>
      </c>
      <c r="BP5" s="4">
        <v>610.0</v>
      </c>
      <c r="BQ5" s="4">
        <v>720.0</v>
      </c>
      <c r="BR5" s="4">
        <v>610.0</v>
      </c>
      <c r="BS5" s="4">
        <v>430.0</v>
      </c>
      <c r="BT5" s="4">
        <v>720.0</v>
      </c>
      <c r="BU5" s="4">
        <v>610.0</v>
      </c>
      <c r="BV5" s="4">
        <v>720.0</v>
      </c>
      <c r="BW5" s="4">
        <v>610.0</v>
      </c>
      <c r="BX5" s="4">
        <v>720.0</v>
      </c>
      <c r="BY5" s="4">
        <v>265.0</v>
      </c>
      <c r="BZ5" s="4">
        <v>610.0</v>
      </c>
      <c r="CA5" s="4">
        <v>610.0</v>
      </c>
      <c r="CB5" s="4">
        <v>265.0</v>
      </c>
      <c r="CC5" s="4">
        <v>720.0</v>
      </c>
      <c r="CD5" s="4">
        <v>720.0</v>
      </c>
      <c r="CE5" s="4">
        <v>430.0</v>
      </c>
      <c r="CF5" s="4">
        <v>610.0</v>
      </c>
      <c r="CG5" s="4">
        <v>265.0</v>
      </c>
      <c r="CH5" s="4">
        <v>430.0</v>
      </c>
      <c r="CI5" s="4">
        <v>720.0</v>
      </c>
      <c r="CJ5" s="4">
        <v>265.0</v>
      </c>
      <c r="CK5" s="4">
        <v>610.0</v>
      </c>
      <c r="CL5" s="4">
        <v>720.0</v>
      </c>
      <c r="CM5" s="4">
        <v>720.0</v>
      </c>
      <c r="CN5" s="4">
        <v>610.0</v>
      </c>
      <c r="CO5" s="4">
        <v>720.0</v>
      </c>
      <c r="CP5" s="4">
        <v>610.0</v>
      </c>
      <c r="CQ5" s="4">
        <v>720.0</v>
      </c>
      <c r="CR5" s="4">
        <v>720.0</v>
      </c>
      <c r="CS5" s="4">
        <v>610.0</v>
      </c>
      <c r="CT5" s="4">
        <v>265.0</v>
      </c>
      <c r="CU5" s="4">
        <v>430.0</v>
      </c>
      <c r="CV5" s="4">
        <v>720.0</v>
      </c>
      <c r="CW5" s="4">
        <v>720.0</v>
      </c>
      <c r="CX5" s="4">
        <v>430.0</v>
      </c>
      <c r="CY5" s="4">
        <v>610.0</v>
      </c>
      <c r="CZ5" s="4">
        <v>610.0</v>
      </c>
      <c r="DA5" s="4">
        <v>610.0</v>
      </c>
      <c r="DB5" s="4">
        <v>610.0</v>
      </c>
      <c r="DC5" s="4">
        <v>720.0</v>
      </c>
      <c r="DD5" s="4">
        <v>720.0</v>
      </c>
      <c r="DE5" s="4">
        <v>430.0</v>
      </c>
      <c r="DF5" s="4">
        <v>430.0</v>
      </c>
      <c r="DG5" s="4">
        <v>430.0</v>
      </c>
      <c r="DH5" s="4">
        <v>610.0</v>
      </c>
      <c r="DI5" s="4">
        <v>610.0</v>
      </c>
      <c r="DJ5" s="4">
        <v>265.0</v>
      </c>
      <c r="DK5" s="4">
        <v>610.0</v>
      </c>
      <c r="DL5" s="4">
        <v>430.0</v>
      </c>
      <c r="DM5" s="4">
        <v>610.0</v>
      </c>
      <c r="DN5" s="4">
        <v>610.0</v>
      </c>
      <c r="DO5" s="4">
        <v>610.0</v>
      </c>
      <c r="DP5" s="4">
        <v>610.0</v>
      </c>
      <c r="DQ5" s="4">
        <v>430.0</v>
      </c>
      <c r="DR5" s="4">
        <v>610.0</v>
      </c>
      <c r="DS5" s="4">
        <v>610.0</v>
      </c>
      <c r="DT5" s="4">
        <v>265.0</v>
      </c>
      <c r="DU5" s="4">
        <v>720.0</v>
      </c>
      <c r="DV5" s="4">
        <v>720.0</v>
      </c>
      <c r="DW5" s="4">
        <v>430.0</v>
      </c>
    </row>
    <row r="6">
      <c r="A6" s="3" t="s">
        <v>10</v>
      </c>
      <c r="B6" s="4" t="s">
        <v>9</v>
      </c>
      <c r="C6" s="4">
        <v>2.0</v>
      </c>
      <c r="D6" s="4">
        <v>3.0</v>
      </c>
      <c r="E6" s="4">
        <v>4.0</v>
      </c>
      <c r="F6" s="4">
        <v>3.0</v>
      </c>
      <c r="G6" s="4">
        <v>2.0</v>
      </c>
      <c r="H6" s="4">
        <v>3.0</v>
      </c>
      <c r="I6" s="4">
        <v>3.0</v>
      </c>
      <c r="J6" s="4">
        <v>3.0</v>
      </c>
      <c r="K6" s="4">
        <v>2.0</v>
      </c>
      <c r="L6" s="4">
        <v>3.0</v>
      </c>
      <c r="M6" s="4">
        <v>3.0</v>
      </c>
      <c r="N6" s="4">
        <v>4.0</v>
      </c>
      <c r="O6" s="4">
        <v>3.0</v>
      </c>
      <c r="P6" s="4">
        <v>3.0</v>
      </c>
      <c r="Q6" s="4">
        <v>3.0</v>
      </c>
      <c r="R6" s="4">
        <v>2.0</v>
      </c>
      <c r="S6" s="4">
        <v>3.0</v>
      </c>
      <c r="T6" s="4">
        <v>3.0</v>
      </c>
      <c r="U6" s="4">
        <v>3.0</v>
      </c>
      <c r="V6" s="4">
        <v>2.0</v>
      </c>
      <c r="W6" s="4">
        <v>3.0</v>
      </c>
      <c r="X6" s="4">
        <v>3.0</v>
      </c>
      <c r="Y6" s="4">
        <v>3.0</v>
      </c>
      <c r="Z6" s="4">
        <v>3.0</v>
      </c>
      <c r="AA6" s="4">
        <v>2.0</v>
      </c>
      <c r="AB6" s="4">
        <v>3.0</v>
      </c>
      <c r="AC6" s="4">
        <v>2.0</v>
      </c>
      <c r="AD6" s="4">
        <v>4.0</v>
      </c>
      <c r="AE6" s="4">
        <v>2.0</v>
      </c>
      <c r="AF6" s="4">
        <v>2.0</v>
      </c>
      <c r="AG6" s="4">
        <v>3.0</v>
      </c>
      <c r="AH6" s="4">
        <v>3.0</v>
      </c>
      <c r="AI6" s="4">
        <v>3.0</v>
      </c>
      <c r="AJ6" s="4">
        <v>3.0</v>
      </c>
      <c r="AK6" s="4">
        <v>3.0</v>
      </c>
      <c r="AL6" s="4">
        <v>2.0</v>
      </c>
      <c r="AM6" s="4">
        <v>3.0</v>
      </c>
      <c r="AN6" s="4">
        <v>4.0</v>
      </c>
      <c r="AO6" s="4">
        <v>3.0</v>
      </c>
      <c r="AP6" s="4">
        <v>2.0</v>
      </c>
      <c r="AQ6" s="4">
        <v>3.0</v>
      </c>
      <c r="AR6" s="4">
        <v>4.0</v>
      </c>
      <c r="AS6" s="4">
        <v>3.0</v>
      </c>
      <c r="AT6" s="4">
        <v>2.0</v>
      </c>
      <c r="AU6" s="4">
        <v>4.0</v>
      </c>
      <c r="AV6" s="4">
        <v>3.0</v>
      </c>
      <c r="AW6" s="4">
        <v>2.0</v>
      </c>
      <c r="AX6" s="4">
        <v>2.0</v>
      </c>
      <c r="AY6" s="4">
        <v>2.0</v>
      </c>
      <c r="AZ6" s="4">
        <v>3.0</v>
      </c>
      <c r="BA6" s="4">
        <v>3.0</v>
      </c>
      <c r="BB6" s="4">
        <v>4.0</v>
      </c>
      <c r="BC6" s="4">
        <v>4.0</v>
      </c>
      <c r="BD6" s="4">
        <v>2.0</v>
      </c>
      <c r="BE6" s="4">
        <v>3.0</v>
      </c>
      <c r="BF6" s="4">
        <v>2.0</v>
      </c>
      <c r="BG6" s="4">
        <v>4.0</v>
      </c>
      <c r="BH6" s="4">
        <v>4.0</v>
      </c>
      <c r="BI6" s="4">
        <v>3.0</v>
      </c>
      <c r="BJ6" s="4">
        <v>2.0</v>
      </c>
      <c r="BK6" s="4">
        <v>4.0</v>
      </c>
      <c r="BL6" s="4">
        <v>2.0</v>
      </c>
      <c r="BM6" s="4">
        <v>4.0</v>
      </c>
      <c r="BN6" s="4">
        <v>4.0</v>
      </c>
      <c r="BO6" s="4">
        <v>3.0</v>
      </c>
      <c r="BP6" s="4">
        <v>2.0</v>
      </c>
      <c r="BQ6" s="4">
        <v>3.0</v>
      </c>
      <c r="BR6" s="4">
        <v>2.0</v>
      </c>
      <c r="BS6" s="4">
        <v>3.0</v>
      </c>
      <c r="BT6" s="4">
        <v>4.0</v>
      </c>
      <c r="BU6" s="4">
        <v>3.0</v>
      </c>
      <c r="BV6" s="4">
        <v>2.0</v>
      </c>
      <c r="BW6" s="4">
        <v>3.0</v>
      </c>
      <c r="BX6" s="4">
        <v>4.0</v>
      </c>
      <c r="BY6" s="4">
        <v>2.0</v>
      </c>
      <c r="BZ6" s="4">
        <v>3.0</v>
      </c>
      <c r="CA6" s="4">
        <v>3.0</v>
      </c>
      <c r="CB6" s="4">
        <v>2.0</v>
      </c>
      <c r="CC6" s="4">
        <v>3.0</v>
      </c>
      <c r="CD6" s="4">
        <v>3.0</v>
      </c>
      <c r="CE6" s="4">
        <v>2.0</v>
      </c>
      <c r="CF6" s="4">
        <v>3.0</v>
      </c>
      <c r="CG6" s="4">
        <v>2.0</v>
      </c>
      <c r="CH6" s="4">
        <v>3.0</v>
      </c>
      <c r="CI6" s="4">
        <v>3.0</v>
      </c>
      <c r="CJ6" s="4">
        <v>3.0</v>
      </c>
      <c r="CK6" s="4">
        <v>3.0</v>
      </c>
      <c r="CL6" s="4">
        <v>3.0</v>
      </c>
      <c r="CM6" s="4">
        <v>4.0</v>
      </c>
      <c r="CN6" s="4">
        <v>3.0</v>
      </c>
      <c r="CO6" s="4">
        <v>4.0</v>
      </c>
      <c r="CP6" s="4">
        <v>2.0</v>
      </c>
      <c r="CQ6" s="4">
        <v>2.0</v>
      </c>
      <c r="CR6" s="4">
        <v>2.0</v>
      </c>
      <c r="CS6" s="4">
        <v>3.0</v>
      </c>
      <c r="CT6" s="4">
        <v>2.0</v>
      </c>
      <c r="CU6" s="4">
        <v>3.0</v>
      </c>
      <c r="CV6" s="4">
        <v>3.0</v>
      </c>
      <c r="CW6" s="4">
        <v>3.0</v>
      </c>
      <c r="CX6" s="4">
        <v>4.0</v>
      </c>
      <c r="CY6" s="4">
        <v>3.0</v>
      </c>
      <c r="CZ6" s="4">
        <v>2.0</v>
      </c>
      <c r="DA6" s="4">
        <v>4.0</v>
      </c>
      <c r="DB6" s="4">
        <v>3.0</v>
      </c>
      <c r="DC6" s="4">
        <v>3.0</v>
      </c>
      <c r="DD6" s="4">
        <v>3.0</v>
      </c>
      <c r="DE6" s="4">
        <v>3.0</v>
      </c>
      <c r="DF6" s="4">
        <v>3.0</v>
      </c>
      <c r="DG6" s="4">
        <v>2.0</v>
      </c>
      <c r="DH6" s="4">
        <v>3.0</v>
      </c>
      <c r="DI6" s="4">
        <v>3.0</v>
      </c>
      <c r="DJ6" s="4">
        <v>2.0</v>
      </c>
      <c r="DK6" s="4">
        <v>4.0</v>
      </c>
      <c r="DL6" s="4">
        <v>2.0</v>
      </c>
      <c r="DM6" s="4">
        <v>3.0</v>
      </c>
      <c r="DN6" s="4">
        <v>4.0</v>
      </c>
      <c r="DO6" s="4">
        <v>2.0</v>
      </c>
      <c r="DP6" s="4">
        <v>2.0</v>
      </c>
      <c r="DQ6" s="4">
        <v>3.0</v>
      </c>
      <c r="DR6" s="4">
        <v>3.0</v>
      </c>
      <c r="DS6" s="4">
        <v>4.0</v>
      </c>
      <c r="DT6" s="4">
        <v>2.0</v>
      </c>
      <c r="DU6" s="4">
        <v>2.0</v>
      </c>
      <c r="DV6" s="4">
        <v>4.0</v>
      </c>
      <c r="DW6" s="4">
        <v>2.0</v>
      </c>
    </row>
    <row r="7" hidden="1">
      <c r="A7" s="3" t="s">
        <v>8</v>
      </c>
      <c r="B7" s="4" t="s">
        <v>11</v>
      </c>
      <c r="C7" s="4">
        <v>315.0</v>
      </c>
      <c r="D7" s="4">
        <v>420.0</v>
      </c>
      <c r="E7" s="4">
        <v>420.0</v>
      </c>
      <c r="F7" s="4">
        <v>420.0</v>
      </c>
      <c r="G7" s="4">
        <v>420.0</v>
      </c>
      <c r="H7" s="4">
        <v>980.0</v>
      </c>
      <c r="I7" s="4">
        <v>420.0</v>
      </c>
      <c r="J7" s="4">
        <v>420.0</v>
      </c>
      <c r="K7" s="4">
        <v>420.0</v>
      </c>
      <c r="L7" s="4">
        <v>315.0</v>
      </c>
      <c r="M7" s="4">
        <v>980.0</v>
      </c>
      <c r="N7" s="4">
        <v>420.0</v>
      </c>
      <c r="O7" s="4">
        <v>420.0</v>
      </c>
      <c r="P7" s="4">
        <v>420.0</v>
      </c>
      <c r="Q7" s="4">
        <v>420.0</v>
      </c>
      <c r="R7" s="4">
        <v>980.0</v>
      </c>
      <c r="S7" s="4">
        <v>420.0</v>
      </c>
      <c r="T7" s="4">
        <v>980.0</v>
      </c>
      <c r="U7" s="4">
        <v>980.0</v>
      </c>
      <c r="V7" s="4">
        <v>420.0</v>
      </c>
      <c r="W7" s="4">
        <v>980.0</v>
      </c>
      <c r="X7" s="4">
        <v>315.0</v>
      </c>
      <c r="Y7" s="4">
        <v>420.0</v>
      </c>
      <c r="Z7" s="4">
        <v>420.0</v>
      </c>
      <c r="AA7" s="4">
        <v>420.0</v>
      </c>
      <c r="AB7" s="4">
        <v>420.0</v>
      </c>
      <c r="AC7" s="4">
        <v>420.0</v>
      </c>
      <c r="AD7" s="4">
        <v>980.0</v>
      </c>
      <c r="AE7" s="4">
        <v>420.0</v>
      </c>
      <c r="AF7" s="4">
        <v>420.0</v>
      </c>
      <c r="AG7" s="4">
        <v>420.0</v>
      </c>
      <c r="AH7" s="4">
        <v>420.0</v>
      </c>
      <c r="AI7" s="4">
        <v>315.0</v>
      </c>
      <c r="AJ7" s="4">
        <v>420.0</v>
      </c>
      <c r="AK7" s="4">
        <v>420.0</v>
      </c>
      <c r="AL7" s="4">
        <v>420.0</v>
      </c>
      <c r="AM7" s="4">
        <v>420.0</v>
      </c>
      <c r="AN7" s="4">
        <v>420.0</v>
      </c>
      <c r="AO7" s="4">
        <v>980.0</v>
      </c>
      <c r="AP7" s="4">
        <v>980.0</v>
      </c>
      <c r="AQ7" s="4">
        <v>315.0</v>
      </c>
      <c r="AR7" s="4">
        <v>980.0</v>
      </c>
      <c r="AS7" s="4">
        <v>420.0</v>
      </c>
      <c r="AT7" s="4">
        <v>980.0</v>
      </c>
      <c r="AU7" s="4">
        <v>420.0</v>
      </c>
      <c r="AV7" s="4">
        <v>315.0</v>
      </c>
      <c r="AW7" s="4">
        <v>420.0</v>
      </c>
      <c r="AX7" s="4">
        <v>980.0</v>
      </c>
      <c r="AY7" s="4">
        <v>315.0</v>
      </c>
      <c r="AZ7" s="4">
        <v>315.0</v>
      </c>
      <c r="BA7" s="4">
        <v>420.0</v>
      </c>
      <c r="BB7" s="4">
        <v>980.0</v>
      </c>
      <c r="BC7" s="4">
        <v>420.0</v>
      </c>
      <c r="BD7" s="4">
        <v>980.0</v>
      </c>
      <c r="BE7" s="4">
        <v>420.0</v>
      </c>
      <c r="BF7" s="4">
        <v>315.0</v>
      </c>
      <c r="BG7" s="4">
        <v>315.0</v>
      </c>
      <c r="BH7" s="4">
        <v>980.0</v>
      </c>
      <c r="BI7" s="4">
        <v>420.0</v>
      </c>
      <c r="BJ7" s="4">
        <v>420.0</v>
      </c>
      <c r="BK7" s="4">
        <v>420.0</v>
      </c>
      <c r="BL7" s="4">
        <v>980.0</v>
      </c>
      <c r="BM7" s="4">
        <v>980.0</v>
      </c>
      <c r="BN7" s="4">
        <v>980.0</v>
      </c>
      <c r="BO7" s="4">
        <v>420.0</v>
      </c>
      <c r="BP7" s="4">
        <v>315.0</v>
      </c>
      <c r="BQ7" s="4">
        <v>420.0</v>
      </c>
      <c r="BR7" s="4">
        <v>420.0</v>
      </c>
      <c r="BS7" s="4">
        <v>315.0</v>
      </c>
      <c r="BT7" s="4">
        <v>420.0</v>
      </c>
      <c r="BU7" s="4">
        <v>980.0</v>
      </c>
      <c r="BV7" s="4">
        <v>420.0</v>
      </c>
      <c r="BW7" s="4">
        <v>980.0</v>
      </c>
      <c r="BX7" s="4">
        <v>420.0</v>
      </c>
      <c r="BY7" s="4">
        <v>420.0</v>
      </c>
      <c r="BZ7" s="4">
        <v>420.0</v>
      </c>
      <c r="CA7" s="4">
        <v>420.0</v>
      </c>
      <c r="CB7" s="4">
        <v>420.0</v>
      </c>
      <c r="CC7" s="4">
        <v>420.0</v>
      </c>
      <c r="CD7" s="4">
        <v>420.0</v>
      </c>
      <c r="CE7" s="4">
        <v>420.0</v>
      </c>
      <c r="CF7" s="4">
        <v>420.0</v>
      </c>
      <c r="CG7" s="4">
        <v>315.0</v>
      </c>
      <c r="CH7" s="4">
        <v>420.0</v>
      </c>
      <c r="CI7" s="4">
        <v>420.0</v>
      </c>
      <c r="CJ7" s="4">
        <v>315.0</v>
      </c>
      <c r="CK7" s="4">
        <v>420.0</v>
      </c>
      <c r="CL7" s="4">
        <v>420.0</v>
      </c>
      <c r="CM7" s="4">
        <v>980.0</v>
      </c>
      <c r="CN7" s="4">
        <v>420.0</v>
      </c>
      <c r="CO7" s="4">
        <v>420.0</v>
      </c>
      <c r="CP7" s="4">
        <v>420.0</v>
      </c>
      <c r="CQ7" s="4">
        <v>420.0</v>
      </c>
      <c r="CR7" s="4">
        <v>420.0</v>
      </c>
      <c r="CS7" s="4">
        <v>420.0</v>
      </c>
      <c r="CT7" s="4">
        <v>420.0</v>
      </c>
      <c r="CU7" s="4">
        <v>420.0</v>
      </c>
      <c r="CV7" s="4">
        <v>420.0</v>
      </c>
      <c r="CW7" s="4">
        <v>315.0</v>
      </c>
      <c r="CX7" s="4">
        <v>420.0</v>
      </c>
      <c r="CY7" s="4">
        <v>0.0</v>
      </c>
      <c r="CZ7" s="4">
        <v>420.0</v>
      </c>
      <c r="DA7" s="4">
        <v>420.0</v>
      </c>
      <c r="DB7" s="4">
        <v>420.0</v>
      </c>
      <c r="DC7" s="4">
        <v>420.0</v>
      </c>
      <c r="DD7" s="4">
        <v>420.0</v>
      </c>
      <c r="DE7" s="4">
        <v>315.0</v>
      </c>
      <c r="DF7" s="4">
        <v>420.0</v>
      </c>
      <c r="DG7" s="4">
        <v>420.0</v>
      </c>
      <c r="DH7" s="4">
        <v>420.0</v>
      </c>
      <c r="DI7" s="4">
        <v>315.0</v>
      </c>
      <c r="DJ7" s="4">
        <v>980.0</v>
      </c>
      <c r="DK7" s="4">
        <v>315.0</v>
      </c>
      <c r="DL7" s="4">
        <v>420.0</v>
      </c>
      <c r="DM7" s="4">
        <v>315.0</v>
      </c>
      <c r="DN7" s="4">
        <v>980.0</v>
      </c>
      <c r="DO7" s="4">
        <v>420.0</v>
      </c>
      <c r="DP7" s="4">
        <v>315.0</v>
      </c>
      <c r="DQ7" s="4">
        <v>420.0</v>
      </c>
      <c r="DR7" s="4">
        <v>420.0</v>
      </c>
      <c r="DS7" s="4">
        <v>420.0</v>
      </c>
      <c r="DT7" s="4">
        <v>315.0</v>
      </c>
      <c r="DU7" s="4">
        <v>420.0</v>
      </c>
      <c r="DV7" s="4">
        <v>420.0</v>
      </c>
      <c r="DW7" s="4">
        <v>315.0</v>
      </c>
    </row>
    <row r="8" hidden="1">
      <c r="A8" s="3" t="s">
        <v>6</v>
      </c>
      <c r="B8" s="4" t="s">
        <v>12</v>
      </c>
      <c r="C8" s="4">
        <v>1.0</v>
      </c>
      <c r="D8" s="4">
        <v>2.0</v>
      </c>
      <c r="E8" s="4">
        <v>2.0</v>
      </c>
      <c r="F8" s="4">
        <v>2.0</v>
      </c>
      <c r="G8" s="4">
        <v>2.0</v>
      </c>
      <c r="H8" s="4">
        <v>2.0</v>
      </c>
      <c r="I8" s="4">
        <v>2.0</v>
      </c>
      <c r="J8" s="4">
        <v>1.0</v>
      </c>
      <c r="K8" s="4">
        <v>1.0</v>
      </c>
      <c r="L8" s="4">
        <v>2.0</v>
      </c>
      <c r="M8" s="4">
        <v>2.0</v>
      </c>
      <c r="N8" s="4">
        <v>2.0</v>
      </c>
      <c r="O8" s="4">
        <v>2.0</v>
      </c>
      <c r="P8" s="4">
        <v>2.0</v>
      </c>
      <c r="Q8" s="4">
        <v>2.0</v>
      </c>
      <c r="R8" s="4">
        <v>2.0</v>
      </c>
      <c r="S8" s="4">
        <v>1.0</v>
      </c>
      <c r="T8" s="4">
        <v>2.0</v>
      </c>
      <c r="U8" s="4">
        <v>1.0</v>
      </c>
      <c r="V8" s="4">
        <v>2.0</v>
      </c>
      <c r="W8" s="4">
        <v>2.0</v>
      </c>
      <c r="X8" s="4">
        <v>1.0</v>
      </c>
      <c r="Y8" s="4">
        <v>1.0</v>
      </c>
      <c r="Z8" s="4">
        <v>2.0</v>
      </c>
      <c r="AA8" s="4">
        <v>2.0</v>
      </c>
      <c r="AB8" s="4">
        <v>2.0</v>
      </c>
      <c r="AC8" s="4">
        <v>1.0</v>
      </c>
      <c r="AD8" s="4">
        <v>2.0</v>
      </c>
      <c r="AE8" s="4">
        <v>2.0</v>
      </c>
      <c r="AF8" s="4">
        <v>2.0</v>
      </c>
      <c r="AG8" s="4">
        <v>2.0</v>
      </c>
      <c r="AH8" s="4">
        <v>2.0</v>
      </c>
      <c r="AI8" s="4">
        <v>2.0</v>
      </c>
      <c r="AJ8" s="4">
        <v>1.0</v>
      </c>
      <c r="AK8" s="4">
        <v>2.0</v>
      </c>
      <c r="AL8" s="4">
        <v>2.0</v>
      </c>
      <c r="AM8" s="4">
        <v>2.0</v>
      </c>
      <c r="AN8" s="4">
        <v>2.0</v>
      </c>
      <c r="AO8" s="4">
        <v>2.0</v>
      </c>
      <c r="AP8" s="4">
        <v>2.0</v>
      </c>
      <c r="AQ8" s="4">
        <v>1.0</v>
      </c>
      <c r="AR8" s="4">
        <v>2.0</v>
      </c>
      <c r="AS8" s="4">
        <v>2.0</v>
      </c>
      <c r="AT8" s="4">
        <v>1.0</v>
      </c>
      <c r="AU8" s="4">
        <v>2.0</v>
      </c>
      <c r="AV8" s="4">
        <v>2.0</v>
      </c>
      <c r="AW8" s="4">
        <v>1.0</v>
      </c>
      <c r="AX8" s="4">
        <v>2.0</v>
      </c>
      <c r="AY8" s="4">
        <v>1.0</v>
      </c>
      <c r="AZ8" s="4">
        <v>2.0</v>
      </c>
      <c r="BA8" s="4">
        <v>2.0</v>
      </c>
      <c r="BB8" s="4">
        <v>1.0</v>
      </c>
      <c r="BC8" s="4">
        <v>2.0</v>
      </c>
      <c r="BD8" s="4">
        <v>2.0</v>
      </c>
      <c r="BE8" s="4">
        <v>2.0</v>
      </c>
      <c r="BF8" s="4">
        <v>2.0</v>
      </c>
      <c r="BG8" s="4">
        <v>2.0</v>
      </c>
      <c r="BH8" s="4">
        <v>2.0</v>
      </c>
      <c r="BI8" s="4">
        <v>2.0</v>
      </c>
      <c r="BJ8" s="4">
        <v>2.0</v>
      </c>
      <c r="BK8" s="4">
        <v>2.0</v>
      </c>
      <c r="BL8" s="4">
        <v>2.0</v>
      </c>
      <c r="BM8" s="4">
        <v>2.0</v>
      </c>
      <c r="BN8" s="4">
        <v>2.0</v>
      </c>
      <c r="BO8" s="4">
        <v>1.0</v>
      </c>
      <c r="BP8" s="4">
        <v>2.0</v>
      </c>
      <c r="BQ8" s="4">
        <v>1.0</v>
      </c>
      <c r="BR8" s="4">
        <v>1.0</v>
      </c>
      <c r="BS8" s="4">
        <v>1.0</v>
      </c>
      <c r="BT8" s="4">
        <v>2.0</v>
      </c>
      <c r="BU8" s="4">
        <v>2.0</v>
      </c>
      <c r="BV8" s="4">
        <v>2.0</v>
      </c>
      <c r="BW8" s="4">
        <v>2.0</v>
      </c>
      <c r="BX8" s="4">
        <v>2.0</v>
      </c>
      <c r="BY8" s="4">
        <v>1.0</v>
      </c>
      <c r="BZ8" s="4">
        <v>2.0</v>
      </c>
      <c r="CA8" s="4">
        <v>1.0</v>
      </c>
      <c r="CB8" s="4">
        <v>1.0</v>
      </c>
      <c r="CC8" s="4">
        <v>2.0</v>
      </c>
      <c r="CD8" s="4">
        <v>2.0</v>
      </c>
      <c r="CE8" s="4">
        <v>2.0</v>
      </c>
      <c r="CF8" s="4">
        <v>1.0</v>
      </c>
      <c r="CG8" s="4">
        <v>2.0</v>
      </c>
      <c r="CH8" s="4">
        <v>2.0</v>
      </c>
      <c r="CI8" s="4">
        <v>2.0</v>
      </c>
      <c r="CJ8" s="4">
        <v>2.0</v>
      </c>
      <c r="CK8" s="4">
        <v>2.0</v>
      </c>
      <c r="CL8" s="4">
        <v>1.0</v>
      </c>
      <c r="CM8" s="4">
        <v>2.0</v>
      </c>
      <c r="CN8" s="4">
        <v>2.0</v>
      </c>
      <c r="CO8" s="4">
        <v>2.0</v>
      </c>
      <c r="CP8" s="4">
        <v>2.0</v>
      </c>
      <c r="CQ8" s="4">
        <v>2.0</v>
      </c>
      <c r="CR8" s="4">
        <v>2.0</v>
      </c>
      <c r="CS8" s="4">
        <v>2.0</v>
      </c>
      <c r="CT8" s="4">
        <v>2.0</v>
      </c>
      <c r="CU8" s="4">
        <v>2.0</v>
      </c>
      <c r="CV8" s="4">
        <v>2.0</v>
      </c>
      <c r="CW8" s="4">
        <v>1.0</v>
      </c>
      <c r="CX8" s="4">
        <v>1.0</v>
      </c>
      <c r="CY8" s="4">
        <v>2.0</v>
      </c>
      <c r="CZ8" s="4">
        <v>2.0</v>
      </c>
      <c r="DA8" s="4">
        <v>2.0</v>
      </c>
      <c r="DB8" s="4">
        <v>2.0</v>
      </c>
      <c r="DC8" s="4">
        <v>2.0</v>
      </c>
      <c r="DD8" s="4">
        <v>2.0</v>
      </c>
      <c r="DE8" s="4">
        <v>2.0</v>
      </c>
      <c r="DF8" s="4">
        <v>1.0</v>
      </c>
      <c r="DG8" s="4">
        <v>2.0</v>
      </c>
      <c r="DH8" s="4">
        <v>2.0</v>
      </c>
      <c r="DI8" s="4">
        <v>1.0</v>
      </c>
      <c r="DJ8" s="4">
        <v>2.0</v>
      </c>
      <c r="DK8" s="4">
        <v>2.0</v>
      </c>
      <c r="DL8" s="4">
        <v>1.0</v>
      </c>
      <c r="DM8" s="4">
        <v>2.0</v>
      </c>
      <c r="DN8" s="4">
        <v>2.0</v>
      </c>
      <c r="DO8" s="4">
        <v>2.0</v>
      </c>
      <c r="DP8" s="4">
        <v>2.0</v>
      </c>
      <c r="DQ8" s="4">
        <v>1.0</v>
      </c>
      <c r="DR8" s="4">
        <v>2.0</v>
      </c>
      <c r="DS8" s="4">
        <v>2.0</v>
      </c>
      <c r="DT8" s="4">
        <v>2.0</v>
      </c>
      <c r="DU8" s="4">
        <v>1.0</v>
      </c>
      <c r="DV8" s="4">
        <v>1.0</v>
      </c>
      <c r="DW8" s="4">
        <v>2.0</v>
      </c>
    </row>
    <row r="9" hidden="1">
      <c r="A9" s="3" t="s">
        <v>14</v>
      </c>
      <c r="B9" s="5" t="s">
        <v>13</v>
      </c>
      <c r="C9" s="5" t="s">
        <v>72</v>
      </c>
      <c r="D9" s="5" t="s">
        <v>85</v>
      </c>
      <c r="E9" s="5" t="s">
        <v>97</v>
      </c>
      <c r="F9" s="5" t="s">
        <v>107</v>
      </c>
      <c r="G9" s="5" t="s">
        <v>119</v>
      </c>
      <c r="H9" s="5" t="s">
        <v>130</v>
      </c>
      <c r="I9" s="5" t="s">
        <v>142</v>
      </c>
      <c r="J9" s="5" t="s">
        <v>154</v>
      </c>
      <c r="K9" s="5" t="s">
        <v>164</v>
      </c>
      <c r="L9" s="5" t="s">
        <v>174</v>
      </c>
      <c r="M9" s="5" t="s">
        <v>185</v>
      </c>
      <c r="N9" s="5" t="s">
        <v>195</v>
      </c>
      <c r="O9" s="5" t="s">
        <v>206</v>
      </c>
      <c r="P9" s="5" t="s">
        <v>218</v>
      </c>
      <c r="Q9" s="5" t="s">
        <v>228</v>
      </c>
      <c r="R9" s="5" t="s">
        <v>239</v>
      </c>
      <c r="S9" s="5" t="s">
        <v>248</v>
      </c>
      <c r="T9" s="5" t="s">
        <v>259</v>
      </c>
      <c r="U9" s="5" t="s">
        <v>270</v>
      </c>
      <c r="V9" s="5" t="s">
        <v>281</v>
      </c>
      <c r="W9" s="5" t="s">
        <v>291</v>
      </c>
      <c r="X9" s="5" t="s">
        <v>302</v>
      </c>
      <c r="Y9" s="5" t="s">
        <v>314</v>
      </c>
      <c r="Z9" s="5" t="s">
        <v>324</v>
      </c>
      <c r="AA9" s="5" t="s">
        <v>336</v>
      </c>
      <c r="AB9" s="5" t="s">
        <v>345</v>
      </c>
      <c r="AC9" s="5" t="s">
        <v>356</v>
      </c>
      <c r="AD9" s="5" t="s">
        <v>366</v>
      </c>
      <c r="AE9" s="5" t="s">
        <v>375</v>
      </c>
      <c r="AF9" s="5" t="s">
        <v>386</v>
      </c>
      <c r="AG9" s="5" t="s">
        <v>397</v>
      </c>
      <c r="AH9" s="5" t="s">
        <v>406</v>
      </c>
      <c r="AI9" s="5" t="s">
        <v>415</v>
      </c>
      <c r="AJ9" s="5" t="s">
        <v>425</v>
      </c>
      <c r="AK9" s="5" t="s">
        <v>434</v>
      </c>
      <c r="AL9" s="5" t="s">
        <v>445</v>
      </c>
      <c r="AM9" s="5" t="s">
        <v>455</v>
      </c>
      <c r="AN9" s="5" t="s">
        <v>465</v>
      </c>
      <c r="AO9" s="5" t="s">
        <v>472</v>
      </c>
      <c r="AP9" s="5" t="s">
        <v>481</v>
      </c>
      <c r="AQ9" s="5" t="s">
        <v>491</v>
      </c>
      <c r="AR9" s="5" t="s">
        <v>502</v>
      </c>
      <c r="AS9" s="5" t="s">
        <v>512</v>
      </c>
      <c r="AT9" s="5" t="s">
        <v>522</v>
      </c>
      <c r="AU9" s="5" t="s">
        <v>533</v>
      </c>
      <c r="AV9" s="5" t="s">
        <v>544</v>
      </c>
      <c r="AW9" s="5" t="s">
        <v>554</v>
      </c>
      <c r="AX9" s="5" t="s">
        <v>564</v>
      </c>
      <c r="AY9" s="5" t="s">
        <v>574</v>
      </c>
      <c r="AZ9" s="5" t="s">
        <v>583</v>
      </c>
      <c r="BA9" s="5" t="s">
        <v>593</v>
      </c>
      <c r="BB9" s="5" t="s">
        <v>601</v>
      </c>
      <c r="BC9" s="5" t="s">
        <v>610</v>
      </c>
      <c r="BD9" s="5" t="s">
        <v>618</v>
      </c>
      <c r="BE9" s="5" t="s">
        <v>629</v>
      </c>
      <c r="BF9" s="5" t="s">
        <v>637</v>
      </c>
      <c r="BG9" s="5" t="s">
        <v>647</v>
      </c>
      <c r="BH9" s="5" t="s">
        <v>656</v>
      </c>
      <c r="BI9" s="5" t="s">
        <v>667</v>
      </c>
      <c r="BJ9" s="5" t="s">
        <v>676</v>
      </c>
      <c r="BK9" s="5" t="s">
        <v>686</v>
      </c>
      <c r="BL9" s="5" t="s">
        <v>697</v>
      </c>
      <c r="BM9" s="5" t="s">
        <v>707</v>
      </c>
      <c r="BN9" s="5" t="s">
        <v>716</v>
      </c>
      <c r="BO9" s="5" t="s">
        <v>726</v>
      </c>
      <c r="BP9" s="5" t="s">
        <v>681</v>
      </c>
      <c r="BQ9" s="5" t="s">
        <v>744</v>
      </c>
      <c r="BR9" s="5" t="s">
        <v>751</v>
      </c>
      <c r="BS9" s="5" t="s">
        <v>762</v>
      </c>
      <c r="BT9" s="5" t="s">
        <v>771</v>
      </c>
      <c r="BU9" s="5" t="s">
        <v>780</v>
      </c>
      <c r="BV9" s="5" t="s">
        <v>791</v>
      </c>
      <c r="BW9" s="5" t="s">
        <v>800</v>
      </c>
      <c r="BX9" s="5" t="s">
        <v>810</v>
      </c>
      <c r="BY9" s="5" t="s">
        <v>74</v>
      </c>
      <c r="BZ9" s="5" t="s">
        <v>821</v>
      </c>
      <c r="CA9" s="5" t="s">
        <v>832</v>
      </c>
      <c r="CB9" s="5" t="s">
        <v>843</v>
      </c>
      <c r="CC9" s="5" t="s">
        <v>852</v>
      </c>
      <c r="CD9" s="5" t="s">
        <v>861</v>
      </c>
      <c r="CE9" s="5" t="s">
        <v>870</v>
      </c>
      <c r="CF9" s="5" t="s">
        <v>879</v>
      </c>
      <c r="CG9" s="5" t="s">
        <v>887</v>
      </c>
      <c r="CH9" s="5" t="s">
        <v>896</v>
      </c>
      <c r="CI9" s="5" t="s">
        <v>908</v>
      </c>
      <c r="CJ9" s="5" t="s">
        <v>920</v>
      </c>
      <c r="CK9" s="5" t="s">
        <v>928</v>
      </c>
      <c r="CL9" s="5" t="s">
        <v>939</v>
      </c>
      <c r="CM9" s="5" t="s">
        <v>948</v>
      </c>
      <c r="CN9" s="5" t="s">
        <v>957</v>
      </c>
      <c r="CO9" s="5" t="s">
        <v>968</v>
      </c>
      <c r="CP9" s="5" t="s">
        <v>977</v>
      </c>
      <c r="CQ9" s="5" t="s">
        <v>984</v>
      </c>
      <c r="CR9" s="5" t="s">
        <v>995</v>
      </c>
      <c r="CS9" s="5" t="s">
        <v>1004</v>
      </c>
      <c r="CT9" s="5" t="s">
        <v>1015</v>
      </c>
      <c r="CU9" s="5" t="s">
        <v>1024</v>
      </c>
      <c r="CV9" s="5" t="s">
        <v>1033</v>
      </c>
      <c r="CW9" s="5" t="s">
        <v>1041</v>
      </c>
      <c r="CX9" s="5" t="s">
        <v>1049</v>
      </c>
      <c r="CY9" s="5" t="s">
        <v>1058</v>
      </c>
      <c r="CZ9" s="5" t="s">
        <v>1069</v>
      </c>
      <c r="DA9" s="5" t="s">
        <v>1078</v>
      </c>
      <c r="DB9" s="5" t="s">
        <v>1085</v>
      </c>
      <c r="DC9" s="5" t="s">
        <v>1096</v>
      </c>
      <c r="DD9" s="5" t="s">
        <v>1106</v>
      </c>
      <c r="DE9" s="5" t="s">
        <v>1116</v>
      </c>
      <c r="DF9" s="5" t="s">
        <v>1126</v>
      </c>
      <c r="DG9" s="5" t="s">
        <v>1138</v>
      </c>
      <c r="DH9" s="5" t="s">
        <v>1146</v>
      </c>
      <c r="DI9" s="5" t="s">
        <v>1155</v>
      </c>
      <c r="DJ9" s="5" t="s">
        <v>1162</v>
      </c>
      <c r="DK9" s="5" t="s">
        <v>1168</v>
      </c>
      <c r="DL9" s="5" t="s">
        <v>1177</v>
      </c>
      <c r="DM9" s="5" t="s">
        <v>1184</v>
      </c>
      <c r="DN9" s="5" t="s">
        <v>1196</v>
      </c>
      <c r="DO9" s="5" t="s">
        <v>1206</v>
      </c>
      <c r="DP9" s="5" t="s">
        <v>1216</v>
      </c>
      <c r="DQ9" s="5" t="s">
        <v>1228</v>
      </c>
      <c r="DR9" s="5" t="s">
        <v>1237</v>
      </c>
      <c r="DS9" s="5" t="s">
        <v>1246</v>
      </c>
      <c r="DT9" s="5" t="s">
        <v>1253</v>
      </c>
      <c r="DU9" s="5" t="s">
        <v>1264</v>
      </c>
      <c r="DV9" s="5" t="s">
        <v>1273</v>
      </c>
      <c r="DW9" s="5" t="s">
        <v>1282</v>
      </c>
    </row>
    <row r="10" hidden="1">
      <c r="A10" s="3" t="s">
        <v>14</v>
      </c>
      <c r="B10" s="5" t="s">
        <v>15</v>
      </c>
      <c r="C10" s="5" t="s">
        <v>73</v>
      </c>
      <c r="D10" s="5" t="s">
        <v>86</v>
      </c>
      <c r="E10" s="5" t="s">
        <v>98</v>
      </c>
      <c r="F10" s="5" t="s">
        <v>108</v>
      </c>
      <c r="G10" s="5" t="s">
        <v>120</v>
      </c>
      <c r="H10" s="5" t="s">
        <v>131</v>
      </c>
      <c r="I10" s="5" t="s">
        <v>143</v>
      </c>
      <c r="J10" s="5" t="s">
        <v>155</v>
      </c>
      <c r="K10" s="5" t="s">
        <v>108</v>
      </c>
      <c r="L10" s="5" t="s">
        <v>175</v>
      </c>
      <c r="M10" s="5" t="s">
        <v>108</v>
      </c>
      <c r="N10" s="5" t="s">
        <v>196</v>
      </c>
      <c r="O10" s="5" t="s">
        <v>207</v>
      </c>
      <c r="P10" s="5" t="s">
        <v>219</v>
      </c>
      <c r="Q10" s="5" t="s">
        <v>229</v>
      </c>
      <c r="R10" s="5" t="s">
        <v>108</v>
      </c>
      <c r="S10" s="5" t="s">
        <v>249</v>
      </c>
      <c r="T10" s="5" t="s">
        <v>260</v>
      </c>
      <c r="U10" s="5" t="s">
        <v>271</v>
      </c>
      <c r="V10" s="5" t="s">
        <v>282</v>
      </c>
      <c r="W10" s="5" t="s">
        <v>292</v>
      </c>
      <c r="X10" s="5" t="s">
        <v>303</v>
      </c>
      <c r="Y10" s="5" t="s">
        <v>315</v>
      </c>
      <c r="Z10" s="5" t="s">
        <v>325</v>
      </c>
      <c r="AA10" s="5" t="s">
        <v>337</v>
      </c>
      <c r="AB10" s="5" t="s">
        <v>108</v>
      </c>
      <c r="AC10" s="5" t="s">
        <v>357</v>
      </c>
      <c r="AD10" s="5" t="s">
        <v>108</v>
      </c>
      <c r="AE10" s="5" t="s">
        <v>376</v>
      </c>
      <c r="AF10" s="5" t="s">
        <v>387</v>
      </c>
      <c r="AG10" s="5" t="s">
        <v>398</v>
      </c>
      <c r="AH10" s="5" t="s">
        <v>407</v>
      </c>
      <c r="AI10" s="5" t="s">
        <v>416</v>
      </c>
      <c r="AJ10" s="5" t="s">
        <v>426</v>
      </c>
      <c r="AK10" s="5" t="s">
        <v>435</v>
      </c>
      <c r="AL10" s="5" t="s">
        <v>446</v>
      </c>
      <c r="AM10" s="5" t="s">
        <v>108</v>
      </c>
      <c r="AN10" s="5" t="s">
        <v>249</v>
      </c>
      <c r="AO10" s="5" t="s">
        <v>473</v>
      </c>
      <c r="AP10" s="5" t="s">
        <v>482</v>
      </c>
      <c r="AQ10" s="5" t="s">
        <v>492</v>
      </c>
      <c r="AR10" s="5" t="s">
        <v>503</v>
      </c>
      <c r="AS10" s="5" t="s">
        <v>513</v>
      </c>
      <c r="AT10" s="5" t="s">
        <v>523</v>
      </c>
      <c r="AU10" s="5" t="s">
        <v>534</v>
      </c>
      <c r="AV10" s="5" t="s">
        <v>545</v>
      </c>
      <c r="AW10" s="5" t="s">
        <v>555</v>
      </c>
      <c r="AX10" s="5" t="s">
        <v>565</v>
      </c>
      <c r="AY10" s="5" t="s">
        <v>575</v>
      </c>
      <c r="AZ10" s="5" t="s">
        <v>584</v>
      </c>
      <c r="BA10" s="5" t="s">
        <v>143</v>
      </c>
      <c r="BB10" s="5" t="s">
        <v>602</v>
      </c>
      <c r="BC10" s="5" t="s">
        <v>611</v>
      </c>
      <c r="BD10" s="5" t="s">
        <v>619</v>
      </c>
      <c r="BE10" s="5" t="s">
        <v>630</v>
      </c>
      <c r="BF10" s="5" t="s">
        <v>638</v>
      </c>
      <c r="BG10" s="5" t="s">
        <v>648</v>
      </c>
      <c r="BH10" s="5" t="s">
        <v>657</v>
      </c>
      <c r="BI10" s="5" t="s">
        <v>668</v>
      </c>
      <c r="BJ10" s="5" t="s">
        <v>677</v>
      </c>
      <c r="BK10" s="5" t="s">
        <v>687</v>
      </c>
      <c r="BL10" s="5" t="s">
        <v>698</v>
      </c>
      <c r="BM10" s="5" t="s">
        <v>619</v>
      </c>
      <c r="BN10" s="5" t="s">
        <v>717</v>
      </c>
      <c r="BO10" s="5" t="s">
        <v>727</v>
      </c>
      <c r="BP10" s="5" t="s">
        <v>108</v>
      </c>
      <c r="BQ10" s="5" t="s">
        <v>717</v>
      </c>
      <c r="BR10" s="5" t="s">
        <v>108</v>
      </c>
      <c r="BS10" s="5" t="s">
        <v>763</v>
      </c>
      <c r="BT10" s="5" t="s">
        <v>772</v>
      </c>
      <c r="BU10" s="5" t="s">
        <v>781</v>
      </c>
      <c r="BV10" s="5" t="s">
        <v>792</v>
      </c>
      <c r="BW10" s="5" t="s">
        <v>801</v>
      </c>
      <c r="BX10" s="5" t="s">
        <v>473</v>
      </c>
      <c r="BY10" s="5" t="s">
        <v>74</v>
      </c>
      <c r="BZ10" s="5" t="s">
        <v>822</v>
      </c>
      <c r="CA10" s="5" t="s">
        <v>833</v>
      </c>
      <c r="CB10" s="5" t="s">
        <v>844</v>
      </c>
      <c r="CC10" s="5" t="s">
        <v>143</v>
      </c>
      <c r="CD10" s="5" t="s">
        <v>108</v>
      </c>
      <c r="CE10" s="5" t="s">
        <v>871</v>
      </c>
      <c r="CF10" s="5" t="s">
        <v>619</v>
      </c>
      <c r="CG10" s="5" t="s">
        <v>108</v>
      </c>
      <c r="CH10" s="5" t="s">
        <v>897</v>
      </c>
      <c r="CI10" s="5" t="s">
        <v>909</v>
      </c>
      <c r="CJ10" s="5" t="s">
        <v>921</v>
      </c>
      <c r="CK10" s="5" t="s">
        <v>619</v>
      </c>
      <c r="CL10" s="5" t="s">
        <v>940</v>
      </c>
      <c r="CM10" s="5" t="s">
        <v>72</v>
      </c>
      <c r="CN10" s="5" t="s">
        <v>958</v>
      </c>
      <c r="CO10" s="5" t="s">
        <v>108</v>
      </c>
      <c r="CP10" s="5" t="s">
        <v>833</v>
      </c>
      <c r="CQ10" s="5" t="s">
        <v>985</v>
      </c>
      <c r="CR10" s="5" t="s">
        <v>619</v>
      </c>
      <c r="CS10" s="5" t="s">
        <v>1005</v>
      </c>
      <c r="CT10" s="5" t="s">
        <v>1016</v>
      </c>
      <c r="CU10" s="5" t="s">
        <v>1025</v>
      </c>
      <c r="CV10" s="5" t="s">
        <v>1034</v>
      </c>
      <c r="CW10" s="5" t="s">
        <v>1042</v>
      </c>
      <c r="CX10" s="5" t="s">
        <v>1050</v>
      </c>
      <c r="CY10" s="5" t="s">
        <v>1059</v>
      </c>
      <c r="CZ10" s="5" t="s">
        <v>1070</v>
      </c>
      <c r="DA10" s="5" t="s">
        <v>1079</v>
      </c>
      <c r="DB10" s="5" t="s">
        <v>1086</v>
      </c>
      <c r="DC10" s="5" t="s">
        <v>1097</v>
      </c>
      <c r="DD10" s="5" t="s">
        <v>1107</v>
      </c>
      <c r="DE10" s="5" t="s">
        <v>1117</v>
      </c>
      <c r="DF10" s="5" t="s">
        <v>1127</v>
      </c>
      <c r="DG10" s="5" t="s">
        <v>985</v>
      </c>
      <c r="DH10" s="5" t="s">
        <v>1147</v>
      </c>
      <c r="DI10" s="5" t="s">
        <v>1156</v>
      </c>
      <c r="DJ10" s="5" t="s">
        <v>108</v>
      </c>
      <c r="DK10" s="5" t="s">
        <v>1169</v>
      </c>
      <c r="DL10" s="5" t="s">
        <v>1178</v>
      </c>
      <c r="DM10" s="5" t="s">
        <v>1185</v>
      </c>
      <c r="DN10" s="5" t="s">
        <v>1197</v>
      </c>
      <c r="DO10" s="5" t="s">
        <v>1207</v>
      </c>
      <c r="DP10" s="5" t="s">
        <v>1217</v>
      </c>
      <c r="DQ10" s="5" t="s">
        <v>325</v>
      </c>
      <c r="DR10" s="5" t="s">
        <v>1238</v>
      </c>
      <c r="DS10" s="5" t="s">
        <v>1178</v>
      </c>
      <c r="DT10" s="5" t="s">
        <v>1254</v>
      </c>
      <c r="DU10" s="5" t="s">
        <v>717</v>
      </c>
      <c r="DV10" s="5" t="s">
        <v>1274</v>
      </c>
      <c r="DW10" s="5" t="s">
        <v>1283</v>
      </c>
    </row>
    <row r="11" hidden="1">
      <c r="A11" s="3" t="s">
        <v>17</v>
      </c>
      <c r="B11" s="4" t="s">
        <v>16</v>
      </c>
      <c r="C11" s="4">
        <v>9.0</v>
      </c>
      <c r="D11" s="4">
        <v>1.0</v>
      </c>
      <c r="E11" s="4">
        <v>1.0</v>
      </c>
      <c r="F11" s="4">
        <v>2.0</v>
      </c>
      <c r="G11" s="4">
        <v>1.0</v>
      </c>
      <c r="H11" s="4">
        <v>4.0</v>
      </c>
      <c r="I11" s="4">
        <v>1.0</v>
      </c>
      <c r="J11" s="4">
        <v>1.0</v>
      </c>
      <c r="K11" s="4">
        <v>2.0</v>
      </c>
      <c r="L11" s="4">
        <v>1.0</v>
      </c>
      <c r="M11" s="4">
        <v>2.0</v>
      </c>
      <c r="N11" s="4">
        <v>3.0</v>
      </c>
      <c r="O11" s="4">
        <v>3.0</v>
      </c>
      <c r="P11" s="4">
        <v>1.0</v>
      </c>
      <c r="Q11" s="4">
        <v>2.0</v>
      </c>
      <c r="R11" s="4">
        <v>2.0</v>
      </c>
      <c r="S11" s="4">
        <v>1.0</v>
      </c>
      <c r="T11" s="4">
        <v>2.0</v>
      </c>
      <c r="U11" s="4">
        <v>3.0</v>
      </c>
      <c r="V11" s="4">
        <v>2.0</v>
      </c>
      <c r="W11" s="4">
        <v>7.0</v>
      </c>
      <c r="X11" s="4">
        <v>2.0</v>
      </c>
      <c r="Y11" s="4">
        <v>3.0</v>
      </c>
      <c r="Z11" s="4">
        <v>1.0</v>
      </c>
      <c r="AA11" s="4">
        <v>6.0</v>
      </c>
      <c r="AB11" s="4">
        <v>2.0</v>
      </c>
      <c r="AC11" s="4">
        <v>2.0</v>
      </c>
      <c r="AD11" s="4">
        <v>2.0</v>
      </c>
      <c r="AE11" s="4">
        <v>2.0</v>
      </c>
      <c r="AF11" s="4">
        <v>2.0</v>
      </c>
      <c r="AG11" s="4">
        <v>1.0</v>
      </c>
      <c r="AH11" s="4">
        <v>1.0</v>
      </c>
      <c r="AI11" s="4">
        <v>4.0</v>
      </c>
      <c r="AJ11" s="4">
        <v>2.0</v>
      </c>
      <c r="AK11" s="4">
        <v>2.0</v>
      </c>
      <c r="AL11" s="4">
        <v>2.0</v>
      </c>
      <c r="AM11" s="4">
        <v>2.0</v>
      </c>
      <c r="AN11" s="4">
        <v>1.0</v>
      </c>
      <c r="AO11" s="4">
        <v>2.0</v>
      </c>
      <c r="AP11" s="4">
        <v>9.0</v>
      </c>
      <c r="AQ11" s="4">
        <v>3.0</v>
      </c>
      <c r="AR11" s="4">
        <v>5.0</v>
      </c>
      <c r="AS11" s="4">
        <v>2.0</v>
      </c>
      <c r="AT11" s="4">
        <v>3.0</v>
      </c>
      <c r="AU11" s="4">
        <v>1.0</v>
      </c>
      <c r="AV11" s="4">
        <v>4.0</v>
      </c>
      <c r="AW11" s="4">
        <v>3.0</v>
      </c>
      <c r="AX11" s="4">
        <v>2.0</v>
      </c>
      <c r="AY11" s="4">
        <v>1.0</v>
      </c>
      <c r="AZ11" s="4">
        <v>5.0</v>
      </c>
      <c r="BA11" s="4">
        <v>1.0</v>
      </c>
      <c r="BB11" s="4">
        <v>5.0</v>
      </c>
      <c r="BC11" s="4">
        <v>2.0</v>
      </c>
      <c r="BD11" s="4">
        <v>2.0</v>
      </c>
      <c r="BE11" s="4">
        <v>1.0</v>
      </c>
      <c r="BF11" s="4">
        <v>2.0</v>
      </c>
      <c r="BG11" s="4">
        <v>2.0</v>
      </c>
      <c r="BH11" s="4">
        <v>9.0</v>
      </c>
      <c r="BI11" s="4">
        <v>1.0</v>
      </c>
      <c r="BJ11" s="4">
        <v>2.0</v>
      </c>
      <c r="BK11" s="4">
        <v>3.0</v>
      </c>
      <c r="BL11" s="4">
        <v>3.0</v>
      </c>
      <c r="BM11" s="4">
        <v>2.0</v>
      </c>
      <c r="BN11" s="4">
        <v>3.0</v>
      </c>
      <c r="BO11" s="4">
        <v>2.0</v>
      </c>
      <c r="BP11" s="4">
        <v>2.0</v>
      </c>
      <c r="BQ11" s="4">
        <v>3.0</v>
      </c>
      <c r="BR11" s="4">
        <v>2.0</v>
      </c>
      <c r="BS11" s="4">
        <v>1.0</v>
      </c>
      <c r="BT11" s="4">
        <v>2.0</v>
      </c>
      <c r="BU11" s="4">
        <v>2.0</v>
      </c>
      <c r="BV11" s="4">
        <v>2.0</v>
      </c>
      <c r="BW11" s="4">
        <v>2.0</v>
      </c>
      <c r="BX11" s="4">
        <v>2.0</v>
      </c>
      <c r="BY11" s="4">
        <v>9.0</v>
      </c>
      <c r="BZ11" s="4">
        <v>3.0</v>
      </c>
      <c r="CA11" s="4">
        <v>2.0</v>
      </c>
      <c r="CB11" s="4">
        <v>2.0</v>
      </c>
      <c r="CC11" s="4">
        <v>1.0</v>
      </c>
      <c r="CD11" s="4">
        <v>2.0</v>
      </c>
      <c r="CE11" s="4">
        <v>7.0</v>
      </c>
      <c r="CF11" s="4">
        <v>2.0</v>
      </c>
      <c r="CG11" s="4">
        <v>2.0</v>
      </c>
      <c r="CH11" s="4">
        <v>2.0</v>
      </c>
      <c r="CI11" s="4">
        <v>3.0</v>
      </c>
      <c r="CJ11" s="4">
        <v>1.0</v>
      </c>
      <c r="CK11" s="4">
        <v>2.0</v>
      </c>
      <c r="CL11" s="4">
        <v>3.0</v>
      </c>
      <c r="CM11" s="4">
        <v>9.0</v>
      </c>
      <c r="CN11" s="4">
        <v>1.0</v>
      </c>
      <c r="CO11" s="4">
        <v>2.0</v>
      </c>
      <c r="CP11" s="4">
        <v>2.0</v>
      </c>
      <c r="CQ11" s="4">
        <v>1.0</v>
      </c>
      <c r="CR11" s="4">
        <v>2.0</v>
      </c>
      <c r="CS11" s="4">
        <v>5.0</v>
      </c>
      <c r="CT11" s="4">
        <v>2.0</v>
      </c>
      <c r="CU11" s="4">
        <v>7.0</v>
      </c>
      <c r="CV11" s="4">
        <v>2.0</v>
      </c>
      <c r="CW11" s="4">
        <v>3.0</v>
      </c>
      <c r="CX11" s="4">
        <v>3.0</v>
      </c>
      <c r="CY11" s="4">
        <v>3.0</v>
      </c>
      <c r="CZ11" s="4">
        <v>2.0</v>
      </c>
      <c r="DA11" s="4">
        <v>3.0</v>
      </c>
      <c r="DB11" s="4">
        <v>8.0</v>
      </c>
      <c r="DC11" s="4">
        <v>2.0</v>
      </c>
      <c r="DD11" s="4">
        <v>2.0</v>
      </c>
      <c r="DE11" s="4">
        <v>9.0</v>
      </c>
      <c r="DF11" s="4">
        <v>9.0</v>
      </c>
      <c r="DG11" s="4">
        <v>9.0</v>
      </c>
      <c r="DH11" s="4">
        <v>9.0</v>
      </c>
      <c r="DI11" s="4">
        <v>9.0</v>
      </c>
      <c r="DJ11" s="4">
        <v>9.0</v>
      </c>
      <c r="DK11" s="4">
        <v>9.0</v>
      </c>
      <c r="DL11" s="4">
        <v>9.0</v>
      </c>
      <c r="DM11" s="4">
        <v>9.0</v>
      </c>
      <c r="DN11" s="4">
        <v>9.0</v>
      </c>
      <c r="DO11" s="4">
        <v>9.0</v>
      </c>
      <c r="DP11" s="4">
        <v>9.0</v>
      </c>
      <c r="DQ11" s="4">
        <v>9.0</v>
      </c>
      <c r="DR11" s="4">
        <v>9.0</v>
      </c>
      <c r="DS11" s="4">
        <v>9.0</v>
      </c>
      <c r="DT11" s="4">
        <v>9.0</v>
      </c>
      <c r="DU11" s="4">
        <v>9.0</v>
      </c>
      <c r="DV11" s="4">
        <v>9.0</v>
      </c>
      <c r="DW11" s="4">
        <v>9.0</v>
      </c>
    </row>
    <row r="12" hidden="1">
      <c r="A12" s="3" t="s">
        <v>17</v>
      </c>
      <c r="B12" s="4" t="s">
        <v>18</v>
      </c>
      <c r="C12" s="4">
        <v>2.0</v>
      </c>
      <c r="D12" s="4">
        <v>3.0</v>
      </c>
      <c r="E12" s="4">
        <v>1.0</v>
      </c>
      <c r="F12" s="4">
        <v>2.0</v>
      </c>
      <c r="G12" s="4">
        <v>1.0</v>
      </c>
      <c r="H12" s="4">
        <v>3.0</v>
      </c>
      <c r="I12" s="4">
        <v>2.0</v>
      </c>
      <c r="J12" s="4">
        <v>3.0</v>
      </c>
      <c r="K12" s="4">
        <v>3.0</v>
      </c>
      <c r="L12" s="4">
        <v>3.0</v>
      </c>
      <c r="M12" s="4">
        <v>1.0</v>
      </c>
      <c r="N12" s="4">
        <v>3.0</v>
      </c>
      <c r="O12" s="4">
        <v>5.0</v>
      </c>
      <c r="P12" s="4">
        <v>2.0</v>
      </c>
      <c r="Q12" s="4">
        <v>3.0</v>
      </c>
      <c r="R12" s="4">
        <v>4.0</v>
      </c>
      <c r="S12" s="4">
        <v>3.0</v>
      </c>
      <c r="T12" s="4">
        <v>3.0</v>
      </c>
      <c r="U12" s="4">
        <v>3.0</v>
      </c>
      <c r="V12" s="4">
        <v>4.0</v>
      </c>
      <c r="W12" s="4">
        <v>5.0</v>
      </c>
      <c r="X12" s="4">
        <v>3.0</v>
      </c>
      <c r="Y12" s="4">
        <v>5.0</v>
      </c>
      <c r="Z12" s="4">
        <v>4.0</v>
      </c>
      <c r="AA12" s="4">
        <v>1.0</v>
      </c>
      <c r="AB12" s="4">
        <v>3.0</v>
      </c>
      <c r="AC12" s="4">
        <v>3.0</v>
      </c>
      <c r="AD12" s="4">
        <v>4.0</v>
      </c>
      <c r="AE12" s="4">
        <v>2.0</v>
      </c>
      <c r="AF12" s="4">
        <v>3.0</v>
      </c>
      <c r="AG12" s="4">
        <v>3.0</v>
      </c>
      <c r="AH12" s="4">
        <v>2.0</v>
      </c>
      <c r="AI12" s="4">
        <v>5.0</v>
      </c>
      <c r="AJ12" s="4">
        <v>4.0</v>
      </c>
      <c r="AK12" s="4">
        <v>4.0</v>
      </c>
      <c r="AL12" s="4">
        <v>1.0</v>
      </c>
      <c r="AM12" s="4">
        <v>3.0</v>
      </c>
      <c r="AN12" s="4">
        <v>2.0</v>
      </c>
      <c r="AO12" s="4">
        <v>3.0</v>
      </c>
      <c r="AP12" s="4">
        <v>5.0</v>
      </c>
      <c r="AQ12" s="4">
        <v>3.0</v>
      </c>
      <c r="AR12" s="4">
        <v>2.0</v>
      </c>
      <c r="AS12" s="4">
        <v>4.0</v>
      </c>
      <c r="AT12" s="4">
        <v>3.0</v>
      </c>
      <c r="AU12" s="4">
        <v>1.0</v>
      </c>
      <c r="AV12" s="4">
        <v>3.0</v>
      </c>
      <c r="AW12" s="4">
        <v>3.0</v>
      </c>
      <c r="AX12" s="4">
        <v>4.0</v>
      </c>
      <c r="AY12" s="4">
        <v>4.0</v>
      </c>
      <c r="AZ12" s="4">
        <v>3.0</v>
      </c>
      <c r="BA12" s="4">
        <v>5.0</v>
      </c>
      <c r="BB12" s="4">
        <v>3.0</v>
      </c>
      <c r="BC12" s="4">
        <v>1.0</v>
      </c>
      <c r="BD12" s="4">
        <v>4.0</v>
      </c>
      <c r="BE12" s="4">
        <v>1.0</v>
      </c>
      <c r="BF12" s="4">
        <v>3.0</v>
      </c>
      <c r="BG12" s="4">
        <v>3.0</v>
      </c>
      <c r="BH12" s="4">
        <v>2.0</v>
      </c>
      <c r="BI12" s="4">
        <v>1.0</v>
      </c>
      <c r="BJ12" s="4">
        <v>2.0</v>
      </c>
      <c r="BK12" s="4">
        <v>2.0</v>
      </c>
      <c r="BL12" s="4">
        <v>2.0</v>
      </c>
      <c r="BM12" s="4">
        <v>3.0</v>
      </c>
      <c r="BN12" s="4">
        <v>3.0</v>
      </c>
      <c r="BO12" s="4">
        <v>1.0</v>
      </c>
      <c r="BP12" s="4">
        <v>2.0</v>
      </c>
      <c r="BQ12" s="4">
        <v>2.0</v>
      </c>
      <c r="BR12" s="4">
        <v>4.0</v>
      </c>
      <c r="BS12" s="4">
        <v>3.0</v>
      </c>
      <c r="BT12" s="4">
        <v>2.0</v>
      </c>
      <c r="BU12" s="4">
        <v>3.0</v>
      </c>
      <c r="BV12" s="4">
        <v>2.0</v>
      </c>
      <c r="BW12" s="4">
        <v>3.0</v>
      </c>
      <c r="BX12" s="4">
        <v>1.0</v>
      </c>
      <c r="BY12" s="4">
        <v>2.0</v>
      </c>
      <c r="BZ12" s="4">
        <v>3.0</v>
      </c>
      <c r="CA12" s="4">
        <v>2.0</v>
      </c>
      <c r="CB12" s="4">
        <v>2.0</v>
      </c>
      <c r="CC12" s="4">
        <v>2.0</v>
      </c>
      <c r="CD12" s="4">
        <v>5.0</v>
      </c>
      <c r="CE12" s="4">
        <v>3.0</v>
      </c>
      <c r="CF12" s="4">
        <v>3.0</v>
      </c>
      <c r="CG12" s="4"/>
      <c r="CH12" s="4">
        <v>2.0</v>
      </c>
      <c r="CI12" s="4">
        <v>1.0</v>
      </c>
      <c r="CJ12" s="4">
        <v>3.0</v>
      </c>
      <c r="CK12" s="4">
        <v>2.0</v>
      </c>
      <c r="CL12" s="4">
        <v>4.0</v>
      </c>
      <c r="CM12" s="4"/>
      <c r="CN12" s="4">
        <v>3.0</v>
      </c>
      <c r="CO12" s="4">
        <v>4.0</v>
      </c>
      <c r="CP12" s="4">
        <v>2.0</v>
      </c>
      <c r="CQ12" s="4">
        <v>2.0</v>
      </c>
      <c r="CR12" s="4">
        <v>4.0</v>
      </c>
      <c r="CS12" s="4">
        <v>2.0</v>
      </c>
      <c r="CT12" s="4">
        <v>3.0</v>
      </c>
      <c r="CU12" s="4">
        <v>2.0</v>
      </c>
      <c r="CV12" s="4">
        <v>3.0</v>
      </c>
      <c r="CW12" s="4">
        <v>4.0</v>
      </c>
      <c r="CX12" s="4">
        <v>4.0</v>
      </c>
      <c r="CY12" s="4">
        <v>3.0</v>
      </c>
      <c r="CZ12" s="4">
        <v>3.0</v>
      </c>
      <c r="DA12" s="4">
        <v>2.0</v>
      </c>
      <c r="DB12" s="4">
        <v>2.0</v>
      </c>
      <c r="DC12" s="4">
        <v>4.0</v>
      </c>
      <c r="DD12" s="4">
        <v>3.0</v>
      </c>
      <c r="DE12" s="4">
        <v>2.0</v>
      </c>
      <c r="DF12" s="4">
        <v>2.0</v>
      </c>
      <c r="DG12" s="4">
        <v>5.0</v>
      </c>
      <c r="DH12" s="4">
        <v>2.0</v>
      </c>
      <c r="DI12" s="4">
        <v>3.0</v>
      </c>
      <c r="DJ12" s="4">
        <v>2.0</v>
      </c>
      <c r="DK12" s="4">
        <v>1.0</v>
      </c>
      <c r="DL12" s="4">
        <v>2.0</v>
      </c>
      <c r="DM12" s="4">
        <v>3.0</v>
      </c>
      <c r="DN12" s="4">
        <v>4.0</v>
      </c>
      <c r="DO12" s="4">
        <v>3.0</v>
      </c>
      <c r="DP12" s="4">
        <v>3.0</v>
      </c>
      <c r="DQ12" s="4">
        <v>3.0</v>
      </c>
      <c r="DR12" s="4">
        <v>2.0</v>
      </c>
      <c r="DS12" s="4">
        <v>3.0</v>
      </c>
      <c r="DT12" s="4">
        <v>3.0</v>
      </c>
      <c r="DU12" s="4">
        <v>3.0</v>
      </c>
      <c r="DV12" s="4">
        <v>3.0</v>
      </c>
      <c r="DW12" s="4"/>
    </row>
    <row r="13">
      <c r="A13" s="3" t="s">
        <v>10</v>
      </c>
      <c r="B13" s="4" t="s">
        <v>19</v>
      </c>
      <c r="C13" s="4" t="s">
        <v>74</v>
      </c>
      <c r="D13" s="4">
        <v>1.0</v>
      </c>
      <c r="E13" s="4">
        <v>3.0</v>
      </c>
      <c r="F13" s="4">
        <v>2.0</v>
      </c>
      <c r="G13" s="4">
        <v>2.0</v>
      </c>
      <c r="H13" s="4" t="s">
        <v>74</v>
      </c>
      <c r="I13" s="4">
        <v>1.0</v>
      </c>
      <c r="J13" s="4">
        <v>1.0</v>
      </c>
      <c r="K13" s="4">
        <v>1.0</v>
      </c>
      <c r="L13" s="4">
        <v>1.0</v>
      </c>
      <c r="M13" s="4">
        <v>1.0</v>
      </c>
      <c r="N13" s="4">
        <v>1.0</v>
      </c>
      <c r="O13" s="4">
        <v>1.0</v>
      </c>
      <c r="P13" s="4">
        <v>1.0</v>
      </c>
      <c r="Q13" s="4">
        <v>1.0</v>
      </c>
      <c r="R13" s="4">
        <v>1.0</v>
      </c>
      <c r="S13" s="4" t="s">
        <v>74</v>
      </c>
      <c r="T13" s="4">
        <v>1.0</v>
      </c>
      <c r="U13" s="4">
        <v>1.0</v>
      </c>
      <c r="V13" s="4">
        <v>1.0</v>
      </c>
      <c r="W13" s="4">
        <v>1.0</v>
      </c>
      <c r="X13" s="4">
        <v>3.0</v>
      </c>
      <c r="Y13" s="4">
        <v>2.0</v>
      </c>
      <c r="Z13" s="4">
        <v>1.0</v>
      </c>
      <c r="AA13" s="4">
        <v>1.0</v>
      </c>
      <c r="AB13" s="4">
        <v>1.0</v>
      </c>
      <c r="AC13" s="4">
        <v>1.0</v>
      </c>
      <c r="AD13" s="4">
        <v>1.0</v>
      </c>
      <c r="AE13" s="4">
        <v>2.0</v>
      </c>
      <c r="AF13" s="4" t="s">
        <v>74</v>
      </c>
      <c r="AG13" s="4">
        <v>1.0</v>
      </c>
      <c r="AH13" s="4">
        <v>1.0</v>
      </c>
      <c r="AI13" s="4" t="s">
        <v>74</v>
      </c>
      <c r="AJ13" s="4">
        <v>2.0</v>
      </c>
      <c r="AK13" s="4">
        <v>1.0</v>
      </c>
      <c r="AL13" s="4">
        <v>1.0</v>
      </c>
      <c r="AM13" s="4" t="s">
        <v>74</v>
      </c>
      <c r="AN13" s="4">
        <v>6.0</v>
      </c>
      <c r="AO13" s="4">
        <v>1.0</v>
      </c>
      <c r="AP13" s="4">
        <v>1.0</v>
      </c>
      <c r="AQ13" s="4">
        <v>1.0</v>
      </c>
      <c r="AR13" s="4">
        <v>1.0</v>
      </c>
      <c r="AS13" s="4">
        <v>1.0</v>
      </c>
      <c r="AT13" s="4">
        <v>1.0</v>
      </c>
      <c r="AU13" s="4">
        <v>1.0</v>
      </c>
      <c r="AV13" s="4">
        <v>1.0</v>
      </c>
      <c r="AW13" s="4">
        <v>1.0</v>
      </c>
      <c r="AX13" s="4">
        <v>1.0</v>
      </c>
      <c r="AY13" s="4">
        <v>1.0</v>
      </c>
      <c r="AZ13" s="4">
        <v>2.0</v>
      </c>
      <c r="BA13" s="4">
        <v>1.0</v>
      </c>
      <c r="BB13" s="4">
        <v>1.0</v>
      </c>
      <c r="BC13" s="4">
        <v>1.0</v>
      </c>
      <c r="BD13" s="4">
        <v>1.0</v>
      </c>
      <c r="BE13" s="4">
        <v>2.0</v>
      </c>
      <c r="BF13" s="4" t="s">
        <v>74</v>
      </c>
      <c r="BG13" s="4">
        <v>1.0</v>
      </c>
      <c r="BH13" s="4">
        <v>1.0</v>
      </c>
      <c r="BI13" s="4">
        <v>2.0</v>
      </c>
      <c r="BJ13" s="4">
        <v>1.0</v>
      </c>
      <c r="BK13" s="4">
        <v>1.0</v>
      </c>
      <c r="BL13" s="4" t="s">
        <v>74</v>
      </c>
      <c r="BM13" s="4">
        <v>1.0</v>
      </c>
      <c r="BN13" s="4">
        <v>2.0</v>
      </c>
      <c r="BO13" s="4">
        <v>1.0</v>
      </c>
      <c r="BP13" s="4">
        <v>2.0</v>
      </c>
      <c r="BQ13" s="4">
        <v>1.0</v>
      </c>
      <c r="BR13" s="4">
        <v>1.0</v>
      </c>
      <c r="BS13" s="4">
        <v>1.0</v>
      </c>
      <c r="BT13" s="4" t="s">
        <v>74</v>
      </c>
      <c r="BU13" s="4">
        <v>1.0</v>
      </c>
      <c r="BV13" s="4">
        <v>1.0</v>
      </c>
      <c r="BW13" s="4">
        <v>1.0</v>
      </c>
      <c r="BX13" s="4">
        <v>1.0</v>
      </c>
      <c r="BY13" s="4">
        <v>4.0</v>
      </c>
      <c r="BZ13" s="4">
        <v>1.0</v>
      </c>
      <c r="CA13" s="4">
        <v>1.0</v>
      </c>
      <c r="CB13" s="4">
        <v>1.0</v>
      </c>
      <c r="CC13" s="4">
        <v>1.0</v>
      </c>
      <c r="CD13" s="4">
        <v>1.0</v>
      </c>
      <c r="CE13" s="4">
        <v>1.0</v>
      </c>
      <c r="CF13" s="4">
        <v>1.0</v>
      </c>
      <c r="CG13" s="4">
        <v>1.0</v>
      </c>
      <c r="CH13" s="4">
        <v>1.0</v>
      </c>
      <c r="CI13" s="4">
        <v>1.0</v>
      </c>
      <c r="CJ13" s="4">
        <v>1.0</v>
      </c>
      <c r="CK13" s="4">
        <v>1.0</v>
      </c>
      <c r="CL13" s="4">
        <v>1.0</v>
      </c>
      <c r="CM13" s="4">
        <v>1.0</v>
      </c>
      <c r="CN13" s="4" t="s">
        <v>74</v>
      </c>
      <c r="CO13" s="4" t="s">
        <v>74</v>
      </c>
      <c r="CP13" s="4">
        <v>1.0</v>
      </c>
      <c r="CQ13" s="4">
        <v>1.0</v>
      </c>
      <c r="CR13" s="4">
        <v>1.0</v>
      </c>
      <c r="CS13" s="4" t="s">
        <v>74</v>
      </c>
      <c r="CT13" s="4">
        <v>1.0</v>
      </c>
      <c r="CU13" s="4">
        <v>2.0</v>
      </c>
      <c r="CV13" s="4">
        <v>1.0</v>
      </c>
      <c r="CW13" s="4">
        <v>6.0</v>
      </c>
      <c r="CX13" s="4">
        <v>2.0</v>
      </c>
      <c r="CY13" s="4">
        <v>1.0</v>
      </c>
      <c r="CZ13" s="4">
        <v>1.0</v>
      </c>
      <c r="DA13" s="4">
        <v>1.0</v>
      </c>
      <c r="DB13" s="4">
        <v>1.0</v>
      </c>
      <c r="DC13" s="4">
        <v>1.0</v>
      </c>
      <c r="DD13" s="4">
        <v>1.0</v>
      </c>
      <c r="DE13" s="4" t="s">
        <v>74</v>
      </c>
      <c r="DF13" s="4">
        <v>1.0</v>
      </c>
      <c r="DG13" s="4">
        <v>1.0</v>
      </c>
      <c r="DH13" s="4">
        <v>1.0</v>
      </c>
      <c r="DI13" s="4">
        <v>2.0</v>
      </c>
      <c r="DJ13" s="4" t="s">
        <v>74</v>
      </c>
      <c r="DK13" s="4">
        <v>1.0</v>
      </c>
      <c r="DL13" s="4">
        <v>1.0</v>
      </c>
      <c r="DM13" s="4">
        <v>4.0</v>
      </c>
      <c r="DN13" s="4">
        <v>1.0</v>
      </c>
      <c r="DO13" s="4" t="s">
        <v>74</v>
      </c>
      <c r="DP13" s="4">
        <v>4.0</v>
      </c>
      <c r="DQ13" s="4">
        <v>1.0</v>
      </c>
      <c r="DR13" s="4">
        <v>5.0</v>
      </c>
      <c r="DS13" s="4">
        <v>1.0</v>
      </c>
      <c r="DT13" s="4" t="s">
        <v>74</v>
      </c>
      <c r="DU13" s="4" t="s">
        <v>74</v>
      </c>
      <c r="DV13" s="4">
        <v>1.0</v>
      </c>
      <c r="DW13" s="4">
        <v>3.0</v>
      </c>
    </row>
    <row r="14" hidden="1">
      <c r="A14" s="3" t="s">
        <v>14</v>
      </c>
      <c r="B14" s="5" t="s">
        <v>20</v>
      </c>
      <c r="C14" s="5" t="s">
        <v>75</v>
      </c>
      <c r="D14" s="5" t="s">
        <v>87</v>
      </c>
      <c r="E14" s="5" t="s">
        <v>99</v>
      </c>
      <c r="F14" s="5" t="s">
        <v>109</v>
      </c>
      <c r="G14" s="5" t="s">
        <v>121</v>
      </c>
      <c r="H14" s="5" t="s">
        <v>132</v>
      </c>
      <c r="I14" s="5" t="s">
        <v>144</v>
      </c>
      <c r="J14" s="5" t="s">
        <v>156</v>
      </c>
      <c r="K14" s="5" t="s">
        <v>165</v>
      </c>
      <c r="L14" s="5" t="s">
        <v>176</v>
      </c>
      <c r="M14" s="5" t="s">
        <v>186</v>
      </c>
      <c r="N14" s="5" t="s">
        <v>197</v>
      </c>
      <c r="O14" s="5" t="s">
        <v>208</v>
      </c>
      <c r="P14" s="5" t="s">
        <v>220</v>
      </c>
      <c r="Q14" s="5" t="s">
        <v>230</v>
      </c>
      <c r="R14" s="5" t="s">
        <v>240</v>
      </c>
      <c r="S14" s="5" t="s">
        <v>250</v>
      </c>
      <c r="T14" s="5" t="s">
        <v>261</v>
      </c>
      <c r="U14" s="5" t="s">
        <v>272</v>
      </c>
      <c r="V14" s="5" t="s">
        <v>283</v>
      </c>
      <c r="W14" s="5" t="s">
        <v>293</v>
      </c>
      <c r="X14" s="5" t="s">
        <v>304</v>
      </c>
      <c r="Y14" s="5" t="s">
        <v>316</v>
      </c>
      <c r="Z14" s="5" t="s">
        <v>326</v>
      </c>
      <c r="AA14" s="5" t="s">
        <v>338</v>
      </c>
      <c r="AB14" s="5" t="s">
        <v>346</v>
      </c>
      <c r="AC14" s="5" t="s">
        <v>358</v>
      </c>
      <c r="AD14" s="5" t="s">
        <v>367</v>
      </c>
      <c r="AE14" s="5" t="s">
        <v>377</v>
      </c>
      <c r="AF14" s="5" t="s">
        <v>388</v>
      </c>
      <c r="AG14" s="5" t="s">
        <v>399</v>
      </c>
      <c r="AH14" s="5" t="s">
        <v>408</v>
      </c>
      <c r="AI14" s="5" t="s">
        <v>417</v>
      </c>
      <c r="AJ14" s="5" t="s">
        <v>427</v>
      </c>
      <c r="AK14" s="5" t="s">
        <v>436</v>
      </c>
      <c r="AL14" s="5" t="s">
        <v>447</v>
      </c>
      <c r="AM14" s="5" t="s">
        <v>456</v>
      </c>
      <c r="AN14" s="5" t="s">
        <v>466</v>
      </c>
      <c r="AO14" s="5" t="s">
        <v>474</v>
      </c>
      <c r="AP14" s="5" t="s">
        <v>483</v>
      </c>
      <c r="AQ14" s="5" t="s">
        <v>493</v>
      </c>
      <c r="AR14" s="5" t="s">
        <v>504</v>
      </c>
      <c r="AS14" s="5" t="s">
        <v>514</v>
      </c>
      <c r="AT14" s="5" t="s">
        <v>524</v>
      </c>
      <c r="AU14" s="5" t="s">
        <v>535</v>
      </c>
      <c r="AV14" s="5" t="s">
        <v>546</v>
      </c>
      <c r="AW14" s="5" t="s">
        <v>556</v>
      </c>
      <c r="AX14" s="5" t="s">
        <v>566</v>
      </c>
      <c r="AY14" s="5" t="s">
        <v>576</v>
      </c>
      <c r="AZ14" s="5" t="s">
        <v>585</v>
      </c>
      <c r="BA14" s="5" t="s">
        <v>594</v>
      </c>
      <c r="BB14" s="5" t="s">
        <v>603</v>
      </c>
      <c r="BC14" s="5" t="s">
        <v>612</v>
      </c>
      <c r="BD14" s="5" t="s">
        <v>620</v>
      </c>
      <c r="BE14" s="5" t="s">
        <v>631</v>
      </c>
      <c r="BF14" s="5" t="s">
        <v>639</v>
      </c>
      <c r="BG14" s="5" t="s">
        <v>649</v>
      </c>
      <c r="BH14" s="5" t="s">
        <v>658</v>
      </c>
      <c r="BI14" s="5" t="s">
        <v>669</v>
      </c>
      <c r="BJ14" s="5" t="s">
        <v>678</v>
      </c>
      <c r="BK14" s="5" t="s">
        <v>688</v>
      </c>
      <c r="BL14" s="5" t="s">
        <v>699</v>
      </c>
      <c r="BM14" s="5" t="s">
        <v>708</v>
      </c>
      <c r="BN14" s="5" t="s">
        <v>718</v>
      </c>
      <c r="BO14" s="5" t="s">
        <v>728</v>
      </c>
      <c r="BP14" s="5" t="s">
        <v>737</v>
      </c>
      <c r="BQ14" s="5" t="s">
        <v>745</v>
      </c>
      <c r="BR14" s="5" t="s">
        <v>752</v>
      </c>
      <c r="BS14" s="5" t="s">
        <v>764</v>
      </c>
      <c r="BT14" s="5" t="s">
        <v>773</v>
      </c>
      <c r="BU14" s="5" t="s">
        <v>782</v>
      </c>
      <c r="BV14" s="5" t="s">
        <v>793</v>
      </c>
      <c r="BW14" s="5" t="s">
        <v>802</v>
      </c>
      <c r="BX14" s="5" t="s">
        <v>811</v>
      </c>
      <c r="BY14" s="5" t="s">
        <v>74</v>
      </c>
      <c r="BZ14" s="5" t="s">
        <v>823</v>
      </c>
      <c r="CA14" s="5" t="s">
        <v>834</v>
      </c>
      <c r="CB14" s="5" t="s">
        <v>845</v>
      </c>
      <c r="CC14" s="5" t="s">
        <v>853</v>
      </c>
      <c r="CD14" s="5" t="s">
        <v>862</v>
      </c>
      <c r="CE14" s="5" t="s">
        <v>872</v>
      </c>
      <c r="CF14" s="5" t="s">
        <v>880</v>
      </c>
      <c r="CG14" s="5" t="s">
        <v>888</v>
      </c>
      <c r="CH14" s="5" t="s">
        <v>898</v>
      </c>
      <c r="CI14" s="5" t="s">
        <v>910</v>
      </c>
      <c r="CJ14" s="5" t="s">
        <v>922</v>
      </c>
      <c r="CK14" s="5" t="s">
        <v>929</v>
      </c>
      <c r="CL14" s="5" t="s">
        <v>941</v>
      </c>
      <c r="CM14" s="5" t="s">
        <v>949</v>
      </c>
      <c r="CN14" s="5" t="s">
        <v>959</v>
      </c>
      <c r="CO14" s="5" t="s">
        <v>969</v>
      </c>
      <c r="CP14" s="5" t="s">
        <v>978</v>
      </c>
      <c r="CQ14" s="5" t="s">
        <v>986</v>
      </c>
      <c r="CR14" s="5" t="s">
        <v>996</v>
      </c>
      <c r="CS14" s="5" t="s">
        <v>1006</v>
      </c>
      <c r="CT14" s="5" t="s">
        <v>1017</v>
      </c>
      <c r="CU14" s="5" t="s">
        <v>1026</v>
      </c>
      <c r="CV14" s="5" t="s">
        <v>1035</v>
      </c>
      <c r="CW14" s="5" t="s">
        <v>1043</v>
      </c>
      <c r="CX14" s="5" t="s">
        <v>1051</v>
      </c>
      <c r="CY14" s="5" t="s">
        <v>1060</v>
      </c>
      <c r="CZ14" s="5" t="s">
        <v>1071</v>
      </c>
      <c r="DA14" s="5" t="s">
        <v>1080</v>
      </c>
      <c r="DB14" s="5" t="s">
        <v>1087</v>
      </c>
      <c r="DC14" s="5" t="s">
        <v>1098</v>
      </c>
      <c r="DD14" s="5" t="s">
        <v>1108</v>
      </c>
      <c r="DE14" s="5" t="s">
        <v>1118</v>
      </c>
      <c r="DF14" s="5" t="s">
        <v>1128</v>
      </c>
      <c r="DG14" s="5" t="s">
        <v>1139</v>
      </c>
      <c r="DH14" s="5" t="s">
        <v>1148</v>
      </c>
      <c r="DI14" s="5" t="s">
        <v>1157</v>
      </c>
      <c r="DJ14" s="5" t="s">
        <v>1163</v>
      </c>
      <c r="DK14" s="5" t="s">
        <v>1170</v>
      </c>
      <c r="DL14" s="5" t="s">
        <v>1179</v>
      </c>
      <c r="DM14" s="5" t="s">
        <v>1186</v>
      </c>
      <c r="DN14" s="5" t="s">
        <v>1198</v>
      </c>
      <c r="DO14" s="5" t="s">
        <v>1208</v>
      </c>
      <c r="DP14" s="5" t="s">
        <v>1218</v>
      </c>
      <c r="DQ14" s="5" t="s">
        <v>1229</v>
      </c>
      <c r="DR14" s="5" t="s">
        <v>1239</v>
      </c>
      <c r="DS14" s="5" t="s">
        <v>1247</v>
      </c>
      <c r="DT14" s="5" t="s">
        <v>1255</v>
      </c>
      <c r="DU14" s="5" t="s">
        <v>1265</v>
      </c>
      <c r="DV14" s="5" t="s">
        <v>1275</v>
      </c>
      <c r="DW14" s="5" t="s">
        <v>1284</v>
      </c>
    </row>
    <row r="15">
      <c r="A15" s="3" t="s">
        <v>10</v>
      </c>
      <c r="B15" s="4" t="s">
        <v>21</v>
      </c>
      <c r="C15" s="4">
        <v>1.0</v>
      </c>
      <c r="D15" s="4">
        <v>2.0</v>
      </c>
      <c r="E15" s="4">
        <v>3.0</v>
      </c>
      <c r="F15" s="4">
        <v>2.0</v>
      </c>
      <c r="G15" s="4">
        <v>2.0</v>
      </c>
      <c r="H15" s="4">
        <v>2.0</v>
      </c>
      <c r="I15" s="4">
        <v>3.0</v>
      </c>
      <c r="J15" s="4">
        <v>1.0</v>
      </c>
      <c r="K15" s="4">
        <v>1.0</v>
      </c>
      <c r="L15" s="4">
        <v>1.0</v>
      </c>
      <c r="M15" s="4">
        <v>1.0</v>
      </c>
      <c r="N15" s="4">
        <v>1.0</v>
      </c>
      <c r="O15" s="4">
        <v>1.0</v>
      </c>
      <c r="P15" s="4">
        <v>2.0</v>
      </c>
      <c r="Q15" s="4">
        <v>1.0</v>
      </c>
      <c r="R15" s="4">
        <v>2.0</v>
      </c>
      <c r="S15" s="4">
        <v>1.0</v>
      </c>
      <c r="T15" s="4">
        <v>3.0</v>
      </c>
      <c r="U15" s="4">
        <v>1.0</v>
      </c>
      <c r="V15" s="4">
        <v>2.0</v>
      </c>
      <c r="W15" s="4">
        <v>2.0</v>
      </c>
      <c r="X15" s="4">
        <v>2.0</v>
      </c>
      <c r="Y15" s="4">
        <v>1.0</v>
      </c>
      <c r="Z15" s="4">
        <v>1.0</v>
      </c>
      <c r="AA15" s="4">
        <v>1.0</v>
      </c>
      <c r="AB15" s="4">
        <v>1.0</v>
      </c>
      <c r="AC15" s="4">
        <v>1.0</v>
      </c>
      <c r="AD15" s="4">
        <v>1.0</v>
      </c>
      <c r="AE15" s="4">
        <v>2.0</v>
      </c>
      <c r="AF15" s="4">
        <v>2.0</v>
      </c>
      <c r="AG15" s="4">
        <v>1.0</v>
      </c>
      <c r="AH15" s="4">
        <v>2.0</v>
      </c>
      <c r="AI15" s="4">
        <v>2.0</v>
      </c>
      <c r="AJ15" s="4">
        <v>2.0</v>
      </c>
      <c r="AK15" s="4">
        <v>2.0</v>
      </c>
      <c r="AL15" s="4">
        <v>3.0</v>
      </c>
      <c r="AM15" s="4">
        <v>2.0</v>
      </c>
      <c r="AN15" s="4">
        <v>2.0</v>
      </c>
      <c r="AO15" s="4">
        <v>1.0</v>
      </c>
      <c r="AP15" s="4">
        <v>2.0</v>
      </c>
      <c r="AQ15" s="4">
        <v>3.0</v>
      </c>
      <c r="AR15" s="4">
        <v>4.0</v>
      </c>
      <c r="AS15" s="4">
        <v>2.0</v>
      </c>
      <c r="AT15" s="4">
        <v>2.0</v>
      </c>
      <c r="AU15" s="4">
        <v>1.0</v>
      </c>
      <c r="AV15" s="4">
        <v>1.0</v>
      </c>
      <c r="AW15" s="4">
        <v>2.0</v>
      </c>
      <c r="AX15" s="4">
        <v>2.0</v>
      </c>
      <c r="AY15" s="4">
        <v>2.0</v>
      </c>
      <c r="AZ15" s="4">
        <v>2.0</v>
      </c>
      <c r="BA15" s="4">
        <v>1.0</v>
      </c>
      <c r="BB15" s="4">
        <v>4.0</v>
      </c>
      <c r="BC15" s="4">
        <v>3.0</v>
      </c>
      <c r="BD15" s="4">
        <v>4.0</v>
      </c>
      <c r="BE15" s="4">
        <v>1.0</v>
      </c>
      <c r="BF15" s="4">
        <v>2.0</v>
      </c>
      <c r="BG15" s="4">
        <v>1.0</v>
      </c>
      <c r="BH15" s="4">
        <v>1.0</v>
      </c>
      <c r="BI15" s="4">
        <v>3.0</v>
      </c>
      <c r="BJ15" s="4">
        <v>3.0</v>
      </c>
      <c r="BK15" s="4">
        <v>1.0</v>
      </c>
      <c r="BL15" s="4">
        <v>1.0</v>
      </c>
      <c r="BM15" s="4">
        <v>1.0</v>
      </c>
      <c r="BN15" s="4">
        <v>1.0</v>
      </c>
      <c r="BO15" s="4">
        <v>1.0</v>
      </c>
      <c r="BP15" s="4">
        <v>2.0</v>
      </c>
      <c r="BQ15" s="4">
        <v>1.0</v>
      </c>
      <c r="BR15" s="4">
        <v>2.0</v>
      </c>
      <c r="BS15" s="4">
        <v>1.0</v>
      </c>
      <c r="BT15" s="4">
        <v>2.0</v>
      </c>
      <c r="BU15" s="4">
        <v>1.0</v>
      </c>
      <c r="BV15" s="4">
        <v>1.0</v>
      </c>
      <c r="BW15" s="4">
        <v>2.0</v>
      </c>
      <c r="BX15" s="4">
        <v>2.0</v>
      </c>
      <c r="BY15" s="4">
        <v>4.0</v>
      </c>
      <c r="BZ15" s="4">
        <v>1.0</v>
      </c>
      <c r="CA15" s="4">
        <v>2.0</v>
      </c>
      <c r="CB15" s="4">
        <v>2.0</v>
      </c>
      <c r="CC15" s="4">
        <v>3.0</v>
      </c>
      <c r="CD15" s="4">
        <v>2.0</v>
      </c>
      <c r="CE15" s="4">
        <v>2.0</v>
      </c>
      <c r="CF15" s="4">
        <v>2.0</v>
      </c>
      <c r="CG15" s="4">
        <v>4.0</v>
      </c>
      <c r="CH15" s="4">
        <v>2.0</v>
      </c>
      <c r="CI15" s="4">
        <v>1.0</v>
      </c>
      <c r="CJ15" s="4">
        <v>3.0</v>
      </c>
      <c r="CK15" s="4">
        <v>1.0</v>
      </c>
      <c r="CL15" s="4">
        <v>2.0</v>
      </c>
      <c r="CM15" s="4">
        <v>2.0</v>
      </c>
      <c r="CN15" s="4">
        <v>2.0</v>
      </c>
      <c r="CO15" s="4">
        <v>1.0</v>
      </c>
      <c r="CP15" s="4">
        <v>2.0</v>
      </c>
      <c r="CQ15" s="4">
        <v>2.0</v>
      </c>
      <c r="CR15" s="4">
        <v>2.0</v>
      </c>
      <c r="CS15" s="4">
        <v>1.0</v>
      </c>
      <c r="CT15" s="4">
        <v>2.0</v>
      </c>
      <c r="CU15" s="4">
        <v>2.0</v>
      </c>
      <c r="CV15" s="4">
        <v>1.0</v>
      </c>
      <c r="CW15" s="4">
        <v>2.0</v>
      </c>
      <c r="CX15" s="4">
        <v>2.0</v>
      </c>
      <c r="CY15" s="4">
        <v>1.0</v>
      </c>
      <c r="CZ15" s="4">
        <v>2.0</v>
      </c>
      <c r="DA15" s="4">
        <v>1.0</v>
      </c>
      <c r="DB15" s="4">
        <v>1.0</v>
      </c>
      <c r="DC15" s="4">
        <v>2.0</v>
      </c>
      <c r="DD15" s="4">
        <v>2.0</v>
      </c>
      <c r="DE15" s="4">
        <v>1.0</v>
      </c>
      <c r="DF15" s="4">
        <v>1.0</v>
      </c>
      <c r="DG15" s="4">
        <v>1.0</v>
      </c>
      <c r="DH15" s="4">
        <v>2.0</v>
      </c>
      <c r="DI15" s="4">
        <v>2.0</v>
      </c>
      <c r="DJ15" s="4">
        <v>1.0</v>
      </c>
      <c r="DK15" s="4">
        <v>1.0</v>
      </c>
      <c r="DL15" s="4">
        <v>2.0</v>
      </c>
      <c r="DM15" s="4">
        <v>2.0</v>
      </c>
      <c r="DN15" s="4">
        <v>2.0</v>
      </c>
      <c r="DO15" s="4">
        <v>2.0</v>
      </c>
      <c r="DP15" s="4">
        <v>1.0</v>
      </c>
      <c r="DQ15" s="4">
        <v>2.0</v>
      </c>
      <c r="DR15" s="4">
        <v>2.0</v>
      </c>
      <c r="DS15" s="4">
        <v>2.0</v>
      </c>
      <c r="DT15" s="4">
        <v>2.0</v>
      </c>
      <c r="DU15" s="4">
        <v>2.0</v>
      </c>
      <c r="DV15" s="4">
        <v>1.0</v>
      </c>
      <c r="DW15" s="4">
        <v>1.0</v>
      </c>
    </row>
    <row r="16" hidden="1">
      <c r="A16" s="3" t="s">
        <v>6</v>
      </c>
      <c r="B16" s="4" t="s">
        <v>22</v>
      </c>
      <c r="C16" s="4">
        <v>1.0</v>
      </c>
      <c r="D16" s="4">
        <v>2.0</v>
      </c>
      <c r="E16" s="4">
        <v>1.0</v>
      </c>
      <c r="F16" s="4">
        <v>2.0</v>
      </c>
      <c r="G16" s="4">
        <v>2.0</v>
      </c>
      <c r="H16" s="4">
        <v>2.0</v>
      </c>
      <c r="I16" s="4">
        <v>1.0</v>
      </c>
      <c r="J16" s="4">
        <v>2.0</v>
      </c>
      <c r="K16" s="4">
        <v>1.0</v>
      </c>
      <c r="L16" s="4">
        <v>1.0</v>
      </c>
      <c r="M16" s="4">
        <v>2.0</v>
      </c>
      <c r="N16" s="4">
        <v>1.0</v>
      </c>
      <c r="O16" s="4">
        <v>2.0</v>
      </c>
      <c r="P16" s="4">
        <v>2.0</v>
      </c>
      <c r="Q16" s="4">
        <v>2.0</v>
      </c>
      <c r="R16" s="4">
        <v>2.0</v>
      </c>
      <c r="S16" s="4">
        <v>1.0</v>
      </c>
      <c r="T16" s="4">
        <v>2.0</v>
      </c>
      <c r="U16" s="4">
        <v>1.0</v>
      </c>
      <c r="V16" s="4">
        <v>2.0</v>
      </c>
      <c r="W16" s="4">
        <v>2.0</v>
      </c>
      <c r="X16" s="4"/>
      <c r="Y16" s="4">
        <v>1.0</v>
      </c>
      <c r="Z16" s="4">
        <v>1.0</v>
      </c>
      <c r="AA16" s="4">
        <v>2.0</v>
      </c>
      <c r="AB16" s="4">
        <v>1.0</v>
      </c>
      <c r="AC16" s="4">
        <v>1.0</v>
      </c>
      <c r="AD16" s="4">
        <v>2.0</v>
      </c>
      <c r="AE16" s="4">
        <v>1.0</v>
      </c>
      <c r="AF16" s="4">
        <v>2.0</v>
      </c>
      <c r="AG16" s="4">
        <v>1.0</v>
      </c>
      <c r="AH16" s="4">
        <v>2.0</v>
      </c>
      <c r="AI16" s="4">
        <v>2.0</v>
      </c>
      <c r="AJ16" s="4">
        <v>1.0</v>
      </c>
      <c r="AK16" s="4">
        <v>1.0</v>
      </c>
      <c r="AL16" s="4">
        <v>1.0</v>
      </c>
      <c r="AM16" s="4">
        <v>2.0</v>
      </c>
      <c r="AN16" s="4">
        <v>2.0</v>
      </c>
      <c r="AO16" s="4">
        <v>1.0</v>
      </c>
      <c r="AP16" s="4">
        <v>2.0</v>
      </c>
      <c r="AQ16" s="4">
        <v>2.0</v>
      </c>
      <c r="AR16" s="4">
        <v>1.0</v>
      </c>
      <c r="AS16" s="4">
        <v>2.0</v>
      </c>
      <c r="AT16" s="4">
        <v>1.0</v>
      </c>
      <c r="AU16" s="4">
        <v>1.0</v>
      </c>
      <c r="AV16" s="4">
        <v>1.0</v>
      </c>
      <c r="AW16" s="4">
        <v>2.0</v>
      </c>
      <c r="AX16" s="4">
        <v>1.0</v>
      </c>
      <c r="AY16" s="4">
        <v>2.0</v>
      </c>
      <c r="AZ16" s="4">
        <v>1.0</v>
      </c>
      <c r="BA16" s="4">
        <v>1.0</v>
      </c>
      <c r="BB16" s="4">
        <v>1.0</v>
      </c>
      <c r="BC16" s="4">
        <v>1.0</v>
      </c>
      <c r="BD16" s="4">
        <v>2.0</v>
      </c>
      <c r="BE16" s="4">
        <v>1.0</v>
      </c>
      <c r="BF16" s="4">
        <v>2.0</v>
      </c>
      <c r="BG16" s="4">
        <v>1.0</v>
      </c>
      <c r="BH16" s="4">
        <v>1.0</v>
      </c>
      <c r="BI16" s="4">
        <v>2.0</v>
      </c>
      <c r="BJ16" s="4">
        <v>2.0</v>
      </c>
      <c r="BK16" s="4">
        <v>2.0</v>
      </c>
      <c r="BL16" s="4">
        <v>1.0</v>
      </c>
      <c r="BM16" s="4">
        <v>1.0</v>
      </c>
      <c r="BN16" s="4"/>
      <c r="BO16" s="4">
        <v>1.0</v>
      </c>
      <c r="BP16" s="4">
        <v>1.0</v>
      </c>
      <c r="BQ16" s="4">
        <v>2.0</v>
      </c>
      <c r="BR16" s="4">
        <v>2.0</v>
      </c>
      <c r="BS16" s="4">
        <v>2.0</v>
      </c>
      <c r="BT16" s="4">
        <v>2.0</v>
      </c>
      <c r="BU16" s="4">
        <v>1.0</v>
      </c>
      <c r="BV16" s="4">
        <v>1.0</v>
      </c>
      <c r="BW16" s="4">
        <v>2.0</v>
      </c>
      <c r="BX16" s="4">
        <v>2.0</v>
      </c>
      <c r="BY16" s="4">
        <v>2.0</v>
      </c>
      <c r="BZ16" s="4">
        <v>1.0</v>
      </c>
      <c r="CA16" s="4">
        <v>2.0</v>
      </c>
      <c r="CB16" s="4">
        <v>2.0</v>
      </c>
      <c r="CC16" s="4">
        <v>1.0</v>
      </c>
      <c r="CD16" s="4">
        <v>2.0</v>
      </c>
      <c r="CE16" s="4">
        <v>2.0</v>
      </c>
      <c r="CF16" s="4">
        <v>2.0</v>
      </c>
      <c r="CG16" s="4">
        <v>2.0</v>
      </c>
      <c r="CH16" s="4">
        <v>1.0</v>
      </c>
      <c r="CI16" s="4">
        <v>2.0</v>
      </c>
      <c r="CJ16" s="4">
        <v>2.0</v>
      </c>
      <c r="CK16" s="4">
        <v>2.0</v>
      </c>
      <c r="CL16" s="4">
        <v>2.0</v>
      </c>
      <c r="CM16" s="4">
        <v>2.0</v>
      </c>
      <c r="CN16" s="4">
        <v>1.0</v>
      </c>
      <c r="CO16" s="4">
        <v>2.0</v>
      </c>
      <c r="CP16" s="4">
        <v>2.0</v>
      </c>
      <c r="CQ16" s="4">
        <v>2.0</v>
      </c>
      <c r="CR16" s="4">
        <v>2.0</v>
      </c>
      <c r="CS16" s="4">
        <v>2.0</v>
      </c>
      <c r="CT16" s="4">
        <v>2.0</v>
      </c>
      <c r="CU16" s="4">
        <v>2.0</v>
      </c>
      <c r="CV16" s="4">
        <v>2.0</v>
      </c>
      <c r="CW16" s="4">
        <v>2.0</v>
      </c>
      <c r="CX16" s="4">
        <v>1.0</v>
      </c>
      <c r="CY16" s="4">
        <v>1.0</v>
      </c>
      <c r="CZ16" s="4">
        <v>2.0</v>
      </c>
      <c r="DA16" s="4">
        <v>2.0</v>
      </c>
      <c r="DB16" s="4">
        <v>1.0</v>
      </c>
      <c r="DC16" s="4">
        <v>2.0</v>
      </c>
      <c r="DD16" s="4">
        <v>2.0</v>
      </c>
      <c r="DE16" s="4">
        <v>1.0</v>
      </c>
      <c r="DF16" s="4">
        <v>1.0</v>
      </c>
      <c r="DG16" s="4">
        <v>2.0</v>
      </c>
      <c r="DH16" s="4">
        <v>2.0</v>
      </c>
      <c r="DI16" s="4">
        <v>1.0</v>
      </c>
      <c r="DJ16" s="4">
        <v>2.0</v>
      </c>
      <c r="DK16" s="4">
        <v>1.0</v>
      </c>
      <c r="DL16" s="4">
        <v>2.0</v>
      </c>
      <c r="DM16" s="4">
        <v>2.0</v>
      </c>
      <c r="DN16" s="4">
        <v>2.0</v>
      </c>
      <c r="DO16" s="4">
        <v>1.0</v>
      </c>
      <c r="DP16" s="4">
        <v>1.0</v>
      </c>
      <c r="DQ16" s="4">
        <v>1.0</v>
      </c>
      <c r="DR16" s="4">
        <v>1.0</v>
      </c>
      <c r="DS16" s="4">
        <v>2.0</v>
      </c>
      <c r="DT16" s="4">
        <v>1.0</v>
      </c>
      <c r="DU16" s="4">
        <v>1.0</v>
      </c>
      <c r="DV16" s="4">
        <v>2.0</v>
      </c>
      <c r="DW16" s="4">
        <v>1.0</v>
      </c>
    </row>
    <row r="17" hidden="1">
      <c r="A17" s="3" t="s">
        <v>14</v>
      </c>
      <c r="B17" s="5" t="s">
        <v>23</v>
      </c>
      <c r="C17" s="5" t="s">
        <v>76</v>
      </c>
      <c r="D17" s="5" t="s">
        <v>88</v>
      </c>
      <c r="E17" s="5" t="s">
        <v>100</v>
      </c>
      <c r="F17" s="5" t="s">
        <v>110</v>
      </c>
      <c r="G17" s="5" t="s">
        <v>122</v>
      </c>
      <c r="H17" s="5" t="s">
        <v>133</v>
      </c>
      <c r="I17" s="5" t="s">
        <v>145</v>
      </c>
      <c r="J17" s="5" t="s">
        <v>157</v>
      </c>
      <c r="K17" s="5" t="s">
        <v>166</v>
      </c>
      <c r="L17" s="5" t="s">
        <v>177</v>
      </c>
      <c r="M17" s="5" t="s">
        <v>187</v>
      </c>
      <c r="N17" s="5" t="s">
        <v>198</v>
      </c>
      <c r="O17" s="5" t="s">
        <v>209</v>
      </c>
      <c r="P17" s="5" t="s">
        <v>221</v>
      </c>
      <c r="Q17" s="5" t="s">
        <v>231</v>
      </c>
      <c r="R17" s="5" t="s">
        <v>241</v>
      </c>
      <c r="S17" s="5" t="s">
        <v>251</v>
      </c>
      <c r="T17" s="5" t="s">
        <v>262</v>
      </c>
      <c r="U17" s="5" t="s">
        <v>273</v>
      </c>
      <c r="V17" s="5" t="s">
        <v>284</v>
      </c>
      <c r="W17" s="5" t="s">
        <v>294</v>
      </c>
      <c r="X17" s="5" t="s">
        <v>305</v>
      </c>
      <c r="Y17" s="5" t="s">
        <v>317</v>
      </c>
      <c r="Z17" s="5" t="s">
        <v>327</v>
      </c>
      <c r="AA17" s="5" t="s">
        <v>339</v>
      </c>
      <c r="AB17" s="5" t="s">
        <v>347</v>
      </c>
      <c r="AC17" s="5" t="s">
        <v>359</v>
      </c>
      <c r="AD17" s="5" t="s">
        <v>368</v>
      </c>
      <c r="AE17" s="5" t="s">
        <v>378</v>
      </c>
      <c r="AF17" s="5" t="s">
        <v>389</v>
      </c>
      <c r="AG17" s="5" t="s">
        <v>400</v>
      </c>
      <c r="AH17" s="5" t="s">
        <v>241</v>
      </c>
      <c r="AI17" s="5" t="s">
        <v>418</v>
      </c>
      <c r="AJ17" s="5" t="s">
        <v>428</v>
      </c>
      <c r="AK17" s="5" t="s">
        <v>437</v>
      </c>
      <c r="AL17" s="5" t="s">
        <v>448</v>
      </c>
      <c r="AM17" s="5" t="s">
        <v>457</v>
      </c>
      <c r="AN17" s="5" t="s">
        <v>467</v>
      </c>
      <c r="AO17" s="5" t="s">
        <v>475</v>
      </c>
      <c r="AP17" s="5" t="s">
        <v>484</v>
      </c>
      <c r="AQ17" s="5" t="s">
        <v>494</v>
      </c>
      <c r="AR17" s="5" t="s">
        <v>505</v>
      </c>
      <c r="AS17" s="5" t="s">
        <v>515</v>
      </c>
      <c r="AT17" s="5" t="s">
        <v>525</v>
      </c>
      <c r="AU17" s="5" t="s">
        <v>536</v>
      </c>
      <c r="AV17" s="5" t="s">
        <v>547</v>
      </c>
      <c r="AW17" s="5" t="s">
        <v>557</v>
      </c>
      <c r="AX17" s="5" t="s">
        <v>567</v>
      </c>
      <c r="AY17" s="5" t="s">
        <v>577</v>
      </c>
      <c r="AZ17" s="5" t="s">
        <v>586</v>
      </c>
      <c r="BA17" s="5" t="s">
        <v>595</v>
      </c>
      <c r="BB17" s="5" t="s">
        <v>604</v>
      </c>
      <c r="BC17" s="5" t="s">
        <v>613</v>
      </c>
      <c r="BD17" s="5" t="s">
        <v>621</v>
      </c>
      <c r="BE17" s="5" t="s">
        <v>632</v>
      </c>
      <c r="BF17" s="5" t="s">
        <v>640</v>
      </c>
      <c r="BG17" s="5" t="s">
        <v>650</v>
      </c>
      <c r="BH17" s="5" t="s">
        <v>659</v>
      </c>
      <c r="BI17" s="5" t="s">
        <v>670</v>
      </c>
      <c r="BJ17" s="5" t="s">
        <v>679</v>
      </c>
      <c r="BK17" s="5" t="s">
        <v>689</v>
      </c>
      <c r="BL17" s="5" t="s">
        <v>700</v>
      </c>
      <c r="BM17" s="5" t="s">
        <v>709</v>
      </c>
      <c r="BN17" s="5" t="s">
        <v>621</v>
      </c>
      <c r="BO17" s="5" t="s">
        <v>729</v>
      </c>
      <c r="BP17" s="5" t="s">
        <v>738</v>
      </c>
      <c r="BQ17" s="5" t="s">
        <v>746</v>
      </c>
      <c r="BR17" s="5" t="s">
        <v>753</v>
      </c>
      <c r="BS17" s="5" t="s">
        <v>765</v>
      </c>
      <c r="BT17" s="5" t="s">
        <v>774</v>
      </c>
      <c r="BU17" s="5" t="s">
        <v>783</v>
      </c>
      <c r="BV17" s="5" t="s">
        <v>794</v>
      </c>
      <c r="BW17" s="5" t="s">
        <v>803</v>
      </c>
      <c r="BX17" s="5" t="s">
        <v>812</v>
      </c>
      <c r="BY17" s="5" t="s">
        <v>621</v>
      </c>
      <c r="BZ17" s="5" t="s">
        <v>824</v>
      </c>
      <c r="CA17" s="5" t="s">
        <v>835</v>
      </c>
      <c r="CB17" s="5" t="s">
        <v>846</v>
      </c>
      <c r="CC17" s="5" t="s">
        <v>854</v>
      </c>
      <c r="CD17" s="5" t="s">
        <v>863</v>
      </c>
      <c r="CE17" s="5" t="s">
        <v>873</v>
      </c>
      <c r="CF17" s="5" t="s">
        <v>881</v>
      </c>
      <c r="CG17" s="5" t="s">
        <v>889</v>
      </c>
      <c r="CH17" s="5" t="s">
        <v>899</v>
      </c>
      <c r="CI17" s="5" t="s">
        <v>911</v>
      </c>
      <c r="CJ17" s="5" t="s">
        <v>923</v>
      </c>
      <c r="CK17" s="5" t="s">
        <v>930</v>
      </c>
      <c r="CL17" s="5" t="s">
        <v>942</v>
      </c>
      <c r="CM17" s="5" t="s">
        <v>950</v>
      </c>
      <c r="CN17" s="5" t="s">
        <v>960</v>
      </c>
      <c r="CO17" s="5" t="s">
        <v>970</v>
      </c>
      <c r="CP17" s="5" t="s">
        <v>979</v>
      </c>
      <c r="CQ17" s="5" t="s">
        <v>987</v>
      </c>
      <c r="CR17" s="5" t="s">
        <v>997</v>
      </c>
      <c r="CS17" s="5" t="s">
        <v>1007</v>
      </c>
      <c r="CT17" s="5" t="s">
        <v>1018</v>
      </c>
      <c r="CU17" s="5" t="s">
        <v>1027</v>
      </c>
      <c r="CV17" s="5" t="s">
        <v>1036</v>
      </c>
      <c r="CW17" s="5" t="s">
        <v>1044</v>
      </c>
      <c r="CX17" s="5" t="s">
        <v>1052</v>
      </c>
      <c r="CY17" s="5" t="s">
        <v>1061</v>
      </c>
      <c r="CZ17" s="5" t="s">
        <v>1072</v>
      </c>
      <c r="DA17" s="5" t="s">
        <v>1081</v>
      </c>
      <c r="DB17" s="5" t="s">
        <v>1088</v>
      </c>
      <c r="DC17" s="5" t="s">
        <v>1099</v>
      </c>
      <c r="DD17" s="5" t="s">
        <v>1109</v>
      </c>
      <c r="DE17" s="5" t="s">
        <v>1119</v>
      </c>
      <c r="DF17" s="5" t="s">
        <v>1129</v>
      </c>
      <c r="DG17" s="5" t="s">
        <v>1140</v>
      </c>
      <c r="DH17" s="5" t="s">
        <v>1149</v>
      </c>
      <c r="DI17" s="5" t="s">
        <v>1158</v>
      </c>
      <c r="DJ17" s="5" t="s">
        <v>1164</v>
      </c>
      <c r="DK17" s="5" t="s">
        <v>1171</v>
      </c>
      <c r="DL17" s="5" t="s">
        <v>1180</v>
      </c>
      <c r="DM17" s="5" t="s">
        <v>1187</v>
      </c>
      <c r="DN17" s="5" t="s">
        <v>1199</v>
      </c>
      <c r="DO17" s="5" t="s">
        <v>1209</v>
      </c>
      <c r="DP17" s="5" t="s">
        <v>1219</v>
      </c>
      <c r="DQ17" s="5" t="s">
        <v>1230</v>
      </c>
      <c r="DR17" s="5" t="s">
        <v>1240</v>
      </c>
      <c r="DS17" s="5" t="s">
        <v>1248</v>
      </c>
      <c r="DT17" s="5" t="s">
        <v>1256</v>
      </c>
      <c r="DU17" s="5" t="s">
        <v>1266</v>
      </c>
      <c r="DV17" s="5" t="s">
        <v>1276</v>
      </c>
      <c r="DW17" s="5" t="s">
        <v>1285</v>
      </c>
    </row>
    <row r="18" hidden="1">
      <c r="A18" s="3" t="s">
        <v>17</v>
      </c>
      <c r="B18" s="4" t="s">
        <v>24</v>
      </c>
      <c r="C18" s="4">
        <v>1.0</v>
      </c>
      <c r="D18" s="4">
        <v>1.0</v>
      </c>
      <c r="E18" s="4">
        <v>1.0</v>
      </c>
      <c r="F18" s="4">
        <v>1.0</v>
      </c>
      <c r="G18" s="4">
        <v>3.0</v>
      </c>
      <c r="H18" s="4">
        <v>1.0</v>
      </c>
      <c r="I18" s="4">
        <v>2.0</v>
      </c>
      <c r="J18" s="4">
        <v>2.0</v>
      </c>
      <c r="K18" s="4">
        <v>2.0</v>
      </c>
      <c r="L18" s="4">
        <v>1.0</v>
      </c>
      <c r="M18" s="4">
        <v>3.0</v>
      </c>
      <c r="N18" s="4">
        <v>4.0</v>
      </c>
      <c r="O18" s="4">
        <v>2.0</v>
      </c>
      <c r="P18" s="4">
        <v>1.0</v>
      </c>
      <c r="Q18" s="4">
        <v>3.0</v>
      </c>
      <c r="R18" s="4">
        <v>3.0</v>
      </c>
      <c r="S18" s="4">
        <v>2.0</v>
      </c>
      <c r="T18" s="4">
        <v>1.0</v>
      </c>
      <c r="U18" s="4">
        <v>4.0</v>
      </c>
      <c r="V18" s="4">
        <v>3.0</v>
      </c>
      <c r="W18" s="4">
        <v>1.0</v>
      </c>
      <c r="X18" s="4">
        <v>1.0</v>
      </c>
      <c r="Y18" s="4">
        <v>1.0</v>
      </c>
      <c r="Z18" s="4">
        <v>1.0</v>
      </c>
      <c r="AA18" s="4">
        <v>1.0</v>
      </c>
      <c r="AB18" s="4">
        <v>3.0</v>
      </c>
      <c r="AC18" s="4">
        <v>1.0</v>
      </c>
      <c r="AD18" s="4">
        <v>2.0</v>
      </c>
      <c r="AE18" s="4">
        <v>1.0</v>
      </c>
      <c r="AF18" s="4">
        <v>1.0</v>
      </c>
      <c r="AG18" s="4">
        <v>1.0</v>
      </c>
      <c r="AH18" s="4">
        <v>3.0</v>
      </c>
      <c r="AI18" s="4">
        <v>1.0</v>
      </c>
      <c r="AJ18" s="4">
        <v>1.0</v>
      </c>
      <c r="AK18" s="4">
        <v>1.0</v>
      </c>
      <c r="AL18" s="4">
        <v>1.0</v>
      </c>
      <c r="AM18" s="4">
        <v>1.0</v>
      </c>
      <c r="AN18" s="4">
        <v>1.0</v>
      </c>
      <c r="AO18" s="4">
        <v>1.0</v>
      </c>
      <c r="AP18" s="4">
        <v>1.0</v>
      </c>
      <c r="AQ18" s="4">
        <v>1.0</v>
      </c>
      <c r="AR18" s="4">
        <v>1.0</v>
      </c>
      <c r="AS18" s="4">
        <v>1.0</v>
      </c>
      <c r="AT18" s="4">
        <v>2.0</v>
      </c>
      <c r="AU18" s="4">
        <v>2.0</v>
      </c>
      <c r="AV18" s="4">
        <v>2.0</v>
      </c>
      <c r="AW18" s="4">
        <v>1.0</v>
      </c>
      <c r="AX18" s="4">
        <v>1.0</v>
      </c>
      <c r="AY18" s="4">
        <v>1.0</v>
      </c>
      <c r="AZ18" s="4">
        <v>1.0</v>
      </c>
      <c r="BA18" s="4">
        <v>2.0</v>
      </c>
      <c r="BB18" s="4">
        <v>1.0</v>
      </c>
      <c r="BC18" s="4">
        <v>1.0</v>
      </c>
      <c r="BD18" s="4">
        <v>3.0</v>
      </c>
      <c r="BE18" s="4">
        <v>2.0</v>
      </c>
      <c r="BF18" s="4">
        <v>4.0</v>
      </c>
      <c r="BG18" s="4">
        <v>2.0</v>
      </c>
      <c r="BH18" s="4">
        <v>2.0</v>
      </c>
      <c r="BI18" s="4">
        <v>1.0</v>
      </c>
      <c r="BJ18" s="4">
        <v>1.0</v>
      </c>
      <c r="BK18" s="4">
        <v>3.0</v>
      </c>
      <c r="BL18" s="4">
        <v>2.0</v>
      </c>
      <c r="BM18" s="4">
        <v>2.0</v>
      </c>
      <c r="BN18" s="4">
        <v>3.0</v>
      </c>
      <c r="BO18" s="4">
        <v>1.0</v>
      </c>
      <c r="BP18" s="4">
        <v>1.0</v>
      </c>
      <c r="BQ18" s="4">
        <v>1.0</v>
      </c>
      <c r="BR18" s="4">
        <v>1.0</v>
      </c>
      <c r="BS18" s="4">
        <v>1.0</v>
      </c>
      <c r="BT18" s="4">
        <v>1.0</v>
      </c>
      <c r="BU18" s="4">
        <v>1.0</v>
      </c>
      <c r="BV18" s="4">
        <v>1.0</v>
      </c>
      <c r="BW18" s="4">
        <v>1.0</v>
      </c>
      <c r="BX18" s="4">
        <v>2.0</v>
      </c>
      <c r="BY18" s="4">
        <v>3.0</v>
      </c>
      <c r="BZ18" s="4">
        <v>1.0</v>
      </c>
      <c r="CA18" s="4">
        <v>1.0</v>
      </c>
      <c r="CB18" s="4">
        <v>2.0</v>
      </c>
      <c r="CC18" s="4">
        <v>1.0</v>
      </c>
      <c r="CD18" s="4">
        <v>1.0</v>
      </c>
      <c r="CE18" s="4">
        <v>1.0</v>
      </c>
      <c r="CF18" s="4">
        <v>1.0</v>
      </c>
      <c r="CG18" s="4">
        <v>1.0</v>
      </c>
      <c r="CH18" s="4">
        <v>1.0</v>
      </c>
      <c r="CI18" s="4">
        <v>2.0</v>
      </c>
      <c r="CJ18" s="4">
        <v>1.0</v>
      </c>
      <c r="CK18" s="4">
        <v>2.0</v>
      </c>
      <c r="CL18" s="4">
        <v>1.0</v>
      </c>
      <c r="CM18" s="4">
        <v>2.0</v>
      </c>
      <c r="CN18" s="4">
        <v>2.0</v>
      </c>
      <c r="CO18" s="4">
        <v>2.0</v>
      </c>
      <c r="CP18" s="4">
        <v>1.0</v>
      </c>
      <c r="CQ18" s="4">
        <v>2.0</v>
      </c>
      <c r="CR18" s="4">
        <v>1.0</v>
      </c>
      <c r="CS18" s="4">
        <v>1.0</v>
      </c>
      <c r="CT18" s="4">
        <v>1.0</v>
      </c>
      <c r="CU18" s="4">
        <v>2.0</v>
      </c>
      <c r="CV18" s="4">
        <v>2.0</v>
      </c>
      <c r="CW18" s="4">
        <v>2.0</v>
      </c>
      <c r="CX18" s="4">
        <v>2.0</v>
      </c>
      <c r="CY18" s="4">
        <v>1.0</v>
      </c>
      <c r="CZ18" s="4">
        <v>1.0</v>
      </c>
      <c r="DA18" s="4">
        <v>2.0</v>
      </c>
      <c r="DB18" s="4">
        <v>1.0</v>
      </c>
      <c r="DC18" s="4">
        <v>1.0</v>
      </c>
      <c r="DD18" s="4">
        <v>1.0</v>
      </c>
      <c r="DE18" s="4">
        <v>2.0</v>
      </c>
      <c r="DF18" s="4">
        <v>1.0</v>
      </c>
      <c r="DG18" s="4">
        <v>1.0</v>
      </c>
      <c r="DH18" s="4">
        <v>2.0</v>
      </c>
      <c r="DI18" s="4">
        <v>1.0</v>
      </c>
      <c r="DJ18" s="4">
        <v>2.0</v>
      </c>
      <c r="DK18" s="4">
        <v>2.0</v>
      </c>
      <c r="DL18" s="4">
        <v>1.0</v>
      </c>
      <c r="DM18" s="4">
        <v>1.0</v>
      </c>
      <c r="DN18" s="4">
        <v>1.0</v>
      </c>
      <c r="DO18" s="4">
        <v>1.0</v>
      </c>
      <c r="DP18" s="4">
        <v>2.0</v>
      </c>
      <c r="DQ18" s="4">
        <v>2.0</v>
      </c>
      <c r="DR18" s="4">
        <v>2.0</v>
      </c>
      <c r="DS18" s="4">
        <v>1.0</v>
      </c>
      <c r="DT18" s="4">
        <v>1.0</v>
      </c>
      <c r="DU18" s="4">
        <v>1.0</v>
      </c>
      <c r="DV18" s="4">
        <v>1.0</v>
      </c>
      <c r="DW18" s="4">
        <v>2.0</v>
      </c>
    </row>
    <row r="19" hidden="1">
      <c r="A19" s="3" t="s">
        <v>17</v>
      </c>
      <c r="B19" s="4" t="s">
        <v>25</v>
      </c>
      <c r="C19" s="4">
        <v>1.0</v>
      </c>
      <c r="D19" s="4">
        <v>2.0</v>
      </c>
      <c r="E19" s="4">
        <v>3.0</v>
      </c>
      <c r="F19" s="4">
        <v>3.0</v>
      </c>
      <c r="G19" s="4">
        <v>4.0</v>
      </c>
      <c r="H19" s="4">
        <v>3.0</v>
      </c>
      <c r="I19" s="4">
        <v>5.0</v>
      </c>
      <c r="J19" s="4">
        <v>5.0</v>
      </c>
      <c r="K19" s="4">
        <v>8.0</v>
      </c>
      <c r="L19" s="4">
        <v>3.0</v>
      </c>
      <c r="M19" s="4">
        <v>4.0</v>
      </c>
      <c r="N19" s="4">
        <v>5.0</v>
      </c>
      <c r="O19" s="4">
        <v>5.0</v>
      </c>
      <c r="P19" s="4">
        <v>3.0</v>
      </c>
      <c r="Q19" s="4">
        <v>4.0</v>
      </c>
      <c r="R19" s="4">
        <v>4.0</v>
      </c>
      <c r="S19" s="4">
        <v>5.0</v>
      </c>
      <c r="T19" s="4">
        <v>2.0</v>
      </c>
      <c r="U19" s="4">
        <v>6.0</v>
      </c>
      <c r="V19" s="4">
        <v>4.0</v>
      </c>
      <c r="W19" s="4">
        <v>3.0</v>
      </c>
      <c r="X19" s="4">
        <v>8.0</v>
      </c>
      <c r="Y19" s="4">
        <v>3.0</v>
      </c>
      <c r="Z19" s="4">
        <v>7.0</v>
      </c>
      <c r="AA19" s="4">
        <v>2.0</v>
      </c>
      <c r="AB19" s="4">
        <v>4.0</v>
      </c>
      <c r="AC19" s="4">
        <v>3.0</v>
      </c>
      <c r="AD19" s="4">
        <v>5.0</v>
      </c>
      <c r="AE19" s="4">
        <v>3.0</v>
      </c>
      <c r="AF19" s="4">
        <v>3.0</v>
      </c>
      <c r="AG19" s="4">
        <v>7.0</v>
      </c>
      <c r="AH19" s="4">
        <v>4.0</v>
      </c>
      <c r="AI19" s="4">
        <v>3.0</v>
      </c>
      <c r="AJ19" s="4">
        <v>3.0</v>
      </c>
      <c r="AK19" s="4">
        <v>3.0</v>
      </c>
      <c r="AL19" s="4">
        <v>3.0</v>
      </c>
      <c r="AM19" s="4">
        <v>8.0</v>
      </c>
      <c r="AN19" s="4">
        <v>3.0</v>
      </c>
      <c r="AO19" s="4">
        <v>2.0</v>
      </c>
      <c r="AP19" s="4">
        <v>2.0</v>
      </c>
      <c r="AQ19" s="4">
        <v>9.0</v>
      </c>
      <c r="AR19" s="4">
        <v>3.0</v>
      </c>
      <c r="AS19" s="4">
        <v>3.0</v>
      </c>
      <c r="AT19" s="4">
        <v>5.0</v>
      </c>
      <c r="AU19" s="4">
        <v>4.0</v>
      </c>
      <c r="AV19" s="4">
        <v>5.0</v>
      </c>
      <c r="AW19" s="4">
        <v>2.0</v>
      </c>
      <c r="AX19" s="4">
        <v>3.0</v>
      </c>
      <c r="AY19" s="4">
        <v>3.0</v>
      </c>
      <c r="AZ19" s="4">
        <v>3.0</v>
      </c>
      <c r="BA19" s="4">
        <v>5.0</v>
      </c>
      <c r="BB19" s="4">
        <v>3.0</v>
      </c>
      <c r="BC19" s="4">
        <v>3.0</v>
      </c>
      <c r="BD19" s="4">
        <v>4.0</v>
      </c>
      <c r="BE19" s="4">
        <v>5.0</v>
      </c>
      <c r="BF19" s="4">
        <v>10.0</v>
      </c>
      <c r="BG19" s="4">
        <v>5.0</v>
      </c>
      <c r="BH19" s="4">
        <v>5.0</v>
      </c>
      <c r="BI19" s="4">
        <v>11.0</v>
      </c>
      <c r="BJ19" s="4">
        <v>11.0</v>
      </c>
      <c r="BK19" s="4">
        <v>4.0</v>
      </c>
      <c r="BL19" s="4">
        <v>5.0</v>
      </c>
      <c r="BM19" s="4">
        <v>5.0</v>
      </c>
      <c r="BN19" s="4">
        <v>4.0</v>
      </c>
      <c r="BO19" s="4">
        <v>3.0</v>
      </c>
      <c r="BP19" s="4">
        <v>11.0</v>
      </c>
      <c r="BQ19" s="4">
        <v>3.0</v>
      </c>
      <c r="BR19" s="4">
        <v>3.0</v>
      </c>
      <c r="BS19" s="4">
        <v>3.0</v>
      </c>
      <c r="BT19" s="4">
        <v>3.0</v>
      </c>
      <c r="BU19" s="4">
        <v>8.0</v>
      </c>
      <c r="BV19" s="4">
        <v>11.0</v>
      </c>
      <c r="BW19" s="4">
        <v>3.0</v>
      </c>
      <c r="BX19" s="4">
        <v>12.0</v>
      </c>
      <c r="BY19" s="4">
        <v>4.0</v>
      </c>
      <c r="BZ19" s="4">
        <v>3.0</v>
      </c>
      <c r="CA19" s="4">
        <v>3.0</v>
      </c>
      <c r="CB19" s="4">
        <v>13.0</v>
      </c>
      <c r="CC19" s="4">
        <v>2.0</v>
      </c>
      <c r="CD19" s="4">
        <v>7.0</v>
      </c>
      <c r="CE19" s="4">
        <v>3.0</v>
      </c>
      <c r="CF19" s="4">
        <v>3.0</v>
      </c>
      <c r="CG19" s="4">
        <v>3.0</v>
      </c>
      <c r="CH19" s="4">
        <v>2.0</v>
      </c>
      <c r="CI19" s="4">
        <v>5.0</v>
      </c>
      <c r="CJ19" s="4">
        <v>2.0</v>
      </c>
      <c r="CK19" s="4">
        <v>5.0</v>
      </c>
      <c r="CL19" s="4">
        <v>3.0</v>
      </c>
      <c r="CM19" s="4">
        <v>5.0</v>
      </c>
      <c r="CN19" s="4">
        <v>5.0</v>
      </c>
      <c r="CO19" s="4">
        <v>5.0</v>
      </c>
      <c r="CP19" s="4">
        <v>3.0</v>
      </c>
      <c r="CQ19" s="4">
        <v>5.0</v>
      </c>
      <c r="CR19" s="4">
        <v>2.0</v>
      </c>
      <c r="CS19" s="4">
        <v>3.0</v>
      </c>
      <c r="CT19" s="4">
        <v>2.0</v>
      </c>
      <c r="CU19" s="4">
        <v>5.0</v>
      </c>
      <c r="CV19" s="4">
        <v>5.0</v>
      </c>
      <c r="CW19" s="4">
        <v>5.0</v>
      </c>
      <c r="CX19" s="4">
        <v>5.0</v>
      </c>
      <c r="CY19" s="4">
        <v>3.0</v>
      </c>
      <c r="CZ19" s="4">
        <v>11.0</v>
      </c>
      <c r="DA19" s="4">
        <v>5.0</v>
      </c>
      <c r="DB19" s="4">
        <v>3.0</v>
      </c>
      <c r="DC19" s="4">
        <v>2.0</v>
      </c>
      <c r="DD19" s="4">
        <v>10.0</v>
      </c>
      <c r="DE19" s="4">
        <v>12.0</v>
      </c>
      <c r="DF19" s="4">
        <v>2.0</v>
      </c>
      <c r="DG19" s="4">
        <v>2.0</v>
      </c>
      <c r="DH19" s="4">
        <v>5.0</v>
      </c>
      <c r="DI19" s="4">
        <v>3.0</v>
      </c>
      <c r="DJ19" s="4">
        <v>5.0</v>
      </c>
      <c r="DK19" s="4">
        <v>5.0</v>
      </c>
      <c r="DL19" s="4">
        <v>2.0</v>
      </c>
      <c r="DM19" s="4">
        <v>10.0</v>
      </c>
      <c r="DN19" s="4">
        <v>3.0</v>
      </c>
      <c r="DO19" s="4">
        <v>3.0</v>
      </c>
      <c r="DP19" s="4">
        <v>5.0</v>
      </c>
      <c r="DQ19" s="4">
        <v>5.0</v>
      </c>
      <c r="DR19" s="4">
        <v>5.0</v>
      </c>
      <c r="DS19" s="4">
        <v>3.0</v>
      </c>
      <c r="DT19" s="4">
        <v>3.0</v>
      </c>
      <c r="DU19" s="4">
        <v>3.0</v>
      </c>
      <c r="DV19" s="4">
        <v>8.0</v>
      </c>
      <c r="DW19" s="4">
        <v>5.0</v>
      </c>
    </row>
    <row r="20" hidden="1">
      <c r="A20" s="3" t="s">
        <v>17</v>
      </c>
      <c r="B20" s="4" t="s">
        <v>26</v>
      </c>
      <c r="C20" s="4">
        <v>3.0</v>
      </c>
      <c r="D20" s="4">
        <v>2.0</v>
      </c>
      <c r="E20" s="4">
        <v>2.0</v>
      </c>
      <c r="F20" s="4">
        <v>2.0</v>
      </c>
      <c r="G20" s="4">
        <v>2.0</v>
      </c>
      <c r="H20" s="4">
        <v>1.0</v>
      </c>
      <c r="I20" s="4">
        <v>2.0</v>
      </c>
      <c r="J20" s="4">
        <v>2.0</v>
      </c>
      <c r="K20" s="4">
        <v>5.0</v>
      </c>
      <c r="L20" s="4">
        <v>3.0</v>
      </c>
      <c r="M20" s="4">
        <v>2.0</v>
      </c>
      <c r="N20" s="4">
        <v>1.0</v>
      </c>
      <c r="O20" s="4">
        <v>1.0</v>
      </c>
      <c r="P20" s="4">
        <v>4.0</v>
      </c>
      <c r="Q20" s="4">
        <v>2.0</v>
      </c>
      <c r="R20" s="4">
        <v>4.0</v>
      </c>
      <c r="S20" s="4">
        <v>1.0</v>
      </c>
      <c r="T20" s="4">
        <v>2.0</v>
      </c>
      <c r="U20" s="4">
        <v>3.0</v>
      </c>
      <c r="V20" s="4">
        <v>2.0</v>
      </c>
      <c r="W20" s="4">
        <v>4.0</v>
      </c>
      <c r="X20" s="4">
        <v>1.0</v>
      </c>
      <c r="Y20" s="4">
        <v>1.0</v>
      </c>
      <c r="Z20" s="4">
        <v>2.0</v>
      </c>
      <c r="AA20" s="4">
        <v>4.0</v>
      </c>
      <c r="AB20" s="4">
        <v>2.0</v>
      </c>
      <c r="AC20" s="4">
        <v>2.0</v>
      </c>
      <c r="AD20" s="4">
        <v>2.0</v>
      </c>
      <c r="AE20" s="4">
        <v>2.0</v>
      </c>
      <c r="AF20" s="4">
        <v>5.0</v>
      </c>
      <c r="AG20" s="4">
        <v>3.0</v>
      </c>
      <c r="AH20" s="4">
        <v>2.0</v>
      </c>
      <c r="AI20" s="4">
        <v>3.0</v>
      </c>
      <c r="AJ20" s="4">
        <v>2.0</v>
      </c>
      <c r="AK20" s="4">
        <v>3.0</v>
      </c>
      <c r="AL20" s="4">
        <v>2.0</v>
      </c>
      <c r="AM20" s="4">
        <v>4.0</v>
      </c>
      <c r="AN20" s="4">
        <v>2.0</v>
      </c>
      <c r="AO20" s="4">
        <v>2.0</v>
      </c>
      <c r="AP20" s="4">
        <v>5.0</v>
      </c>
      <c r="AQ20" s="4">
        <v>2.0</v>
      </c>
      <c r="AR20" s="4">
        <v>4.0</v>
      </c>
      <c r="AS20" s="4">
        <v>2.0</v>
      </c>
      <c r="AT20" s="4">
        <v>1.0</v>
      </c>
      <c r="AU20" s="4">
        <v>2.0</v>
      </c>
      <c r="AV20" s="4">
        <v>2.0</v>
      </c>
      <c r="AW20" s="4">
        <v>2.0</v>
      </c>
      <c r="AX20" s="4">
        <v>2.0</v>
      </c>
      <c r="AY20" s="4">
        <v>2.0</v>
      </c>
      <c r="AZ20" s="4">
        <v>2.0</v>
      </c>
      <c r="BA20" s="4">
        <v>2.0</v>
      </c>
      <c r="BB20" s="4">
        <v>3.0</v>
      </c>
      <c r="BC20" s="4">
        <v>5.0</v>
      </c>
      <c r="BD20" s="4">
        <v>3.0</v>
      </c>
      <c r="BE20" s="4">
        <v>3.0</v>
      </c>
      <c r="BF20" s="4">
        <v>5.0</v>
      </c>
      <c r="BG20" s="4">
        <v>4.0</v>
      </c>
      <c r="BH20" s="4">
        <v>3.0</v>
      </c>
      <c r="BI20" s="4">
        <v>2.0</v>
      </c>
      <c r="BJ20" s="4">
        <v>2.0</v>
      </c>
      <c r="BK20" s="4">
        <v>5.0</v>
      </c>
      <c r="BL20" s="4">
        <v>2.0</v>
      </c>
      <c r="BM20" s="4">
        <v>5.0</v>
      </c>
      <c r="BN20" s="4">
        <v>4.0</v>
      </c>
      <c r="BO20" s="4">
        <v>3.0</v>
      </c>
      <c r="BP20" s="4">
        <v>3.0</v>
      </c>
      <c r="BQ20" s="4">
        <v>2.0</v>
      </c>
      <c r="BR20" s="4">
        <v>3.0</v>
      </c>
      <c r="BS20" s="4">
        <v>1.0</v>
      </c>
      <c r="BT20" s="4">
        <v>2.0</v>
      </c>
      <c r="BU20" s="4">
        <v>1.0</v>
      </c>
      <c r="BV20" s="4">
        <v>1.0</v>
      </c>
      <c r="BW20" s="4">
        <v>1.0</v>
      </c>
      <c r="BX20" s="4">
        <v>4.0</v>
      </c>
      <c r="BY20" s="4">
        <v>1.0</v>
      </c>
      <c r="BZ20" s="4">
        <v>2.0</v>
      </c>
      <c r="CA20" s="4">
        <v>2.0</v>
      </c>
      <c r="CB20" s="4">
        <v>2.0</v>
      </c>
      <c r="CC20" s="4">
        <v>2.0</v>
      </c>
      <c r="CD20" s="4">
        <v>1.0</v>
      </c>
      <c r="CE20" s="4">
        <v>3.0</v>
      </c>
      <c r="CF20" s="4">
        <v>3.0</v>
      </c>
      <c r="CG20" s="4">
        <v>5.0</v>
      </c>
      <c r="CH20" s="4">
        <v>2.0</v>
      </c>
      <c r="CI20" s="4">
        <v>2.0</v>
      </c>
      <c r="CJ20" s="4">
        <v>3.0</v>
      </c>
      <c r="CK20" s="4">
        <v>1.0</v>
      </c>
      <c r="CL20" s="4">
        <v>2.0</v>
      </c>
      <c r="CM20" s="4">
        <v>1.0</v>
      </c>
      <c r="CN20" s="4">
        <v>2.0</v>
      </c>
      <c r="CO20" s="4">
        <v>2.0</v>
      </c>
      <c r="CP20" s="4">
        <v>3.0</v>
      </c>
      <c r="CQ20" s="4">
        <v>5.0</v>
      </c>
      <c r="CR20" s="4">
        <v>2.0</v>
      </c>
      <c r="CS20" s="4">
        <v>2.0</v>
      </c>
      <c r="CT20" s="4">
        <v>2.0</v>
      </c>
      <c r="CU20" s="4">
        <v>2.0</v>
      </c>
      <c r="CV20" s="4">
        <v>2.0</v>
      </c>
      <c r="CW20" s="4">
        <v>5.0</v>
      </c>
      <c r="CX20" s="4">
        <v>3.0</v>
      </c>
      <c r="CY20" s="4">
        <v>2.0</v>
      </c>
      <c r="CZ20" s="4">
        <v>2.0</v>
      </c>
      <c r="DA20" s="4">
        <v>3.0</v>
      </c>
      <c r="DB20" s="4">
        <v>2.0</v>
      </c>
      <c r="DC20" s="4">
        <v>2.0</v>
      </c>
      <c r="DD20" s="4">
        <v>3.0</v>
      </c>
      <c r="DE20" s="4">
        <v>5.0</v>
      </c>
      <c r="DF20" s="4">
        <v>2.0</v>
      </c>
      <c r="DG20" s="4">
        <v>2.0</v>
      </c>
      <c r="DH20" s="4">
        <v>3.0</v>
      </c>
      <c r="DI20" s="4">
        <v>4.0</v>
      </c>
      <c r="DJ20" s="4">
        <v>2.0</v>
      </c>
      <c r="DK20" s="4">
        <v>4.0</v>
      </c>
      <c r="DL20" s="4">
        <v>3.0</v>
      </c>
      <c r="DM20" s="4">
        <v>3.0</v>
      </c>
      <c r="DN20" s="4">
        <v>2.0</v>
      </c>
      <c r="DO20" s="4">
        <v>4.0</v>
      </c>
      <c r="DP20" s="4">
        <v>2.0</v>
      </c>
      <c r="DQ20" s="4">
        <v>2.0</v>
      </c>
      <c r="DR20" s="4">
        <v>2.0</v>
      </c>
      <c r="DS20" s="4">
        <v>2.0</v>
      </c>
      <c r="DT20" s="4">
        <v>4.0</v>
      </c>
      <c r="DU20" s="4">
        <v>3.0</v>
      </c>
      <c r="DV20" s="4">
        <v>5.0</v>
      </c>
      <c r="DW20" s="4">
        <v>1.0</v>
      </c>
    </row>
    <row r="21" hidden="1">
      <c r="A21" s="3" t="s">
        <v>3</v>
      </c>
      <c r="B21" s="4" t="s">
        <v>27</v>
      </c>
      <c r="C21" s="4">
        <v>3.0</v>
      </c>
      <c r="D21" s="4">
        <v>2.0</v>
      </c>
      <c r="E21" s="4">
        <v>3.0</v>
      </c>
      <c r="F21" s="4">
        <v>3.0</v>
      </c>
      <c r="G21" s="4">
        <v>2.0</v>
      </c>
      <c r="H21" s="4">
        <v>3.0</v>
      </c>
      <c r="I21" s="4">
        <v>3.0</v>
      </c>
      <c r="J21" s="4">
        <v>2.0</v>
      </c>
      <c r="K21" s="4">
        <v>2.0</v>
      </c>
      <c r="L21" s="4">
        <v>3.0</v>
      </c>
      <c r="M21" s="4">
        <v>1.0</v>
      </c>
      <c r="N21" s="4">
        <v>2.0</v>
      </c>
      <c r="O21" s="4">
        <v>3.0</v>
      </c>
      <c r="P21" s="4">
        <v>2.0</v>
      </c>
      <c r="Q21" s="4">
        <v>3.0</v>
      </c>
      <c r="R21" s="4">
        <v>3.0</v>
      </c>
      <c r="S21" s="4">
        <v>2.0</v>
      </c>
      <c r="T21" s="4">
        <v>3.0</v>
      </c>
      <c r="U21" s="4">
        <v>2.0</v>
      </c>
      <c r="V21" s="4">
        <v>3.0</v>
      </c>
      <c r="W21" s="4">
        <v>2.0</v>
      </c>
      <c r="X21" s="4">
        <v>2.0</v>
      </c>
      <c r="Y21" s="4">
        <v>2.0</v>
      </c>
      <c r="Z21" s="4">
        <v>2.0</v>
      </c>
      <c r="AA21" s="4">
        <v>3.0</v>
      </c>
      <c r="AB21" s="4">
        <v>3.0</v>
      </c>
      <c r="AC21" s="4">
        <v>2.0</v>
      </c>
      <c r="AD21" s="4">
        <v>3.0</v>
      </c>
      <c r="AE21" s="4">
        <v>2.0</v>
      </c>
      <c r="AF21" s="4">
        <v>3.0</v>
      </c>
      <c r="AG21" s="4">
        <v>2.0</v>
      </c>
      <c r="AH21" s="4">
        <v>3.0</v>
      </c>
      <c r="AI21" s="4">
        <v>2.0</v>
      </c>
      <c r="AJ21" s="4">
        <v>3.0</v>
      </c>
      <c r="AK21" s="4">
        <v>3.0</v>
      </c>
      <c r="AL21" s="4">
        <v>3.0</v>
      </c>
      <c r="AM21" s="4">
        <v>2.0</v>
      </c>
      <c r="AN21" s="4">
        <v>2.0</v>
      </c>
      <c r="AO21" s="4">
        <v>3.0</v>
      </c>
      <c r="AP21" s="4">
        <v>3.0</v>
      </c>
      <c r="AQ21" s="4">
        <v>3.0</v>
      </c>
      <c r="AR21" s="4">
        <v>2.0</v>
      </c>
      <c r="AS21" s="4">
        <v>2.0</v>
      </c>
      <c r="AT21" s="4">
        <v>4.0</v>
      </c>
      <c r="AU21" s="4">
        <v>2.0</v>
      </c>
      <c r="AV21" s="4">
        <v>2.0</v>
      </c>
      <c r="AW21" s="4">
        <v>2.0</v>
      </c>
      <c r="AX21" s="4">
        <v>4.0</v>
      </c>
      <c r="AY21" s="4">
        <v>3.0</v>
      </c>
      <c r="AZ21" s="4">
        <v>4.0</v>
      </c>
      <c r="BA21" s="4">
        <v>3.0</v>
      </c>
      <c r="BB21" s="4">
        <v>3.0</v>
      </c>
      <c r="BC21" s="4">
        <v>4.0</v>
      </c>
      <c r="BD21" s="4">
        <v>4.0</v>
      </c>
      <c r="BE21" s="4">
        <v>3.0</v>
      </c>
      <c r="BF21" s="4">
        <v>3.0</v>
      </c>
      <c r="BG21" s="4">
        <v>3.0</v>
      </c>
      <c r="BH21" s="4">
        <v>2.0</v>
      </c>
      <c r="BI21" s="4">
        <v>2.0</v>
      </c>
      <c r="BJ21" s="4">
        <v>3.0</v>
      </c>
      <c r="BK21" s="4">
        <v>3.0</v>
      </c>
      <c r="BL21" s="4">
        <v>2.0</v>
      </c>
      <c r="BM21" s="4">
        <v>2.0</v>
      </c>
      <c r="BN21" s="4">
        <v>3.0</v>
      </c>
      <c r="BO21" s="4">
        <v>2.0</v>
      </c>
      <c r="BP21" s="4">
        <v>3.0</v>
      </c>
      <c r="BQ21" s="4">
        <v>3.0</v>
      </c>
      <c r="BR21" s="4">
        <v>2.0</v>
      </c>
      <c r="BS21" s="4">
        <v>3.0</v>
      </c>
      <c r="BT21" s="4">
        <v>3.0</v>
      </c>
      <c r="BU21" s="4">
        <v>2.0</v>
      </c>
      <c r="BV21" s="4">
        <v>2.0</v>
      </c>
      <c r="BW21" s="4">
        <v>2.0</v>
      </c>
      <c r="BX21" s="4">
        <v>3.0</v>
      </c>
      <c r="BY21" s="4">
        <v>3.0</v>
      </c>
      <c r="BZ21" s="4">
        <v>2.0</v>
      </c>
      <c r="CA21" s="4">
        <v>2.0</v>
      </c>
      <c r="CB21" s="4">
        <v>2.0</v>
      </c>
      <c r="CC21" s="4">
        <v>2.0</v>
      </c>
      <c r="CD21" s="4">
        <v>3.0</v>
      </c>
      <c r="CE21" s="4">
        <v>2.0</v>
      </c>
      <c r="CF21" s="4">
        <v>3.0</v>
      </c>
      <c r="CG21" s="4">
        <v>3.0</v>
      </c>
      <c r="CH21" s="4">
        <v>4.0</v>
      </c>
      <c r="CI21" s="4">
        <v>3.0</v>
      </c>
      <c r="CJ21" s="4">
        <v>2.0</v>
      </c>
      <c r="CK21" s="4">
        <v>3.0</v>
      </c>
      <c r="CL21" s="4">
        <v>2.0</v>
      </c>
      <c r="CM21" s="4">
        <v>2.0</v>
      </c>
      <c r="CN21" s="4">
        <v>2.0</v>
      </c>
      <c r="CO21" s="4">
        <v>3.0</v>
      </c>
      <c r="CP21" s="4">
        <v>2.0</v>
      </c>
      <c r="CQ21" s="4">
        <v>2.0</v>
      </c>
      <c r="CR21" s="4">
        <v>3.0</v>
      </c>
      <c r="CS21" s="4">
        <v>4.0</v>
      </c>
      <c r="CT21" s="4">
        <v>3.0</v>
      </c>
      <c r="CU21" s="4">
        <v>2.0</v>
      </c>
      <c r="CV21" s="4">
        <v>2.0</v>
      </c>
      <c r="CW21" s="4">
        <v>3.0</v>
      </c>
      <c r="CX21" s="4">
        <v>2.0</v>
      </c>
      <c r="CY21" s="4">
        <v>2.0</v>
      </c>
      <c r="CZ21" s="4">
        <v>2.0</v>
      </c>
      <c r="DA21" s="4">
        <v>3.0</v>
      </c>
      <c r="DB21" s="4">
        <v>2.0</v>
      </c>
      <c r="DC21" s="4">
        <v>2.0</v>
      </c>
      <c r="DD21" s="4">
        <v>4.0</v>
      </c>
      <c r="DE21" s="4">
        <v>4.0</v>
      </c>
      <c r="DF21" s="4">
        <v>2.0</v>
      </c>
      <c r="DG21" s="4">
        <v>3.0</v>
      </c>
      <c r="DH21" s="4">
        <v>2.0</v>
      </c>
      <c r="DI21" s="4">
        <v>3.0</v>
      </c>
      <c r="DJ21" s="4">
        <v>2.0</v>
      </c>
      <c r="DK21" s="4">
        <v>3.0</v>
      </c>
      <c r="DL21" s="4">
        <v>2.0</v>
      </c>
      <c r="DM21" s="4">
        <v>3.0</v>
      </c>
      <c r="DN21" s="4">
        <v>2.0</v>
      </c>
      <c r="DO21" s="4">
        <v>3.0</v>
      </c>
      <c r="DP21" s="4">
        <v>2.0</v>
      </c>
      <c r="DQ21" s="4">
        <v>2.0</v>
      </c>
      <c r="DR21" s="4">
        <v>2.0</v>
      </c>
      <c r="DS21" s="4">
        <v>1.0</v>
      </c>
      <c r="DT21" s="4">
        <v>3.0</v>
      </c>
      <c r="DU21" s="4">
        <v>3.0</v>
      </c>
      <c r="DV21" s="4">
        <v>2.0</v>
      </c>
      <c r="DW21" s="4">
        <v>2.0</v>
      </c>
    </row>
    <row r="22">
      <c r="A22" s="3" t="s">
        <v>10</v>
      </c>
      <c r="B22" s="4" t="s">
        <v>28</v>
      </c>
      <c r="C22" s="4">
        <v>1.0</v>
      </c>
      <c r="D22" s="4">
        <v>4.0</v>
      </c>
      <c r="E22" s="4">
        <v>5.0</v>
      </c>
      <c r="F22" s="4">
        <v>5.0</v>
      </c>
      <c r="G22" s="4">
        <v>4.0</v>
      </c>
      <c r="H22" s="4">
        <v>4.0</v>
      </c>
      <c r="I22" s="4">
        <v>5.0</v>
      </c>
      <c r="J22" s="4">
        <v>2.0</v>
      </c>
      <c r="K22" s="4">
        <v>5.0</v>
      </c>
      <c r="L22" s="4">
        <v>5.0</v>
      </c>
      <c r="M22" s="4">
        <v>5.0</v>
      </c>
      <c r="N22" s="4">
        <v>5.0</v>
      </c>
      <c r="O22" s="4">
        <v>4.0</v>
      </c>
      <c r="P22" s="4">
        <v>5.0</v>
      </c>
      <c r="Q22" s="4">
        <v>4.0</v>
      </c>
      <c r="R22" s="4">
        <v>1.0</v>
      </c>
      <c r="S22" s="4">
        <v>2.0</v>
      </c>
      <c r="T22" s="4">
        <v>4.0</v>
      </c>
      <c r="U22" s="4">
        <v>1.0</v>
      </c>
      <c r="V22" s="4">
        <v>3.0</v>
      </c>
      <c r="W22" s="4">
        <v>4.0</v>
      </c>
      <c r="X22" s="4">
        <v>3.0</v>
      </c>
      <c r="Y22" s="4">
        <v>3.0</v>
      </c>
      <c r="Z22" s="4">
        <v>5.0</v>
      </c>
      <c r="AA22" s="4">
        <v>4.0</v>
      </c>
      <c r="AB22" s="4">
        <v>2.0</v>
      </c>
      <c r="AC22" s="4">
        <v>2.0</v>
      </c>
      <c r="AD22" s="4">
        <v>3.0</v>
      </c>
      <c r="AE22" s="4">
        <v>2.0</v>
      </c>
      <c r="AF22" s="4">
        <v>5.0</v>
      </c>
      <c r="AG22" s="4">
        <v>4.0</v>
      </c>
      <c r="AH22" s="4">
        <v>5.0</v>
      </c>
      <c r="AI22" s="4">
        <v>5.0</v>
      </c>
      <c r="AJ22" s="4">
        <v>4.0</v>
      </c>
      <c r="AK22" s="4">
        <v>2.0</v>
      </c>
      <c r="AL22" s="4">
        <v>2.0</v>
      </c>
      <c r="AM22" s="4">
        <v>4.0</v>
      </c>
      <c r="AN22" s="4">
        <v>4.0</v>
      </c>
      <c r="AO22" s="4">
        <v>4.0</v>
      </c>
      <c r="AP22" s="4">
        <v>3.0</v>
      </c>
      <c r="AQ22" s="4">
        <v>4.0</v>
      </c>
      <c r="AR22" s="4">
        <v>4.0</v>
      </c>
      <c r="AS22" s="4">
        <v>3.0</v>
      </c>
      <c r="AT22" s="4">
        <v>5.0</v>
      </c>
      <c r="AU22" s="4">
        <v>5.0</v>
      </c>
      <c r="AV22" s="4">
        <v>5.0</v>
      </c>
      <c r="AW22" s="4">
        <v>4.0</v>
      </c>
      <c r="AX22" s="4">
        <v>3.0</v>
      </c>
      <c r="AY22" s="4">
        <v>4.0</v>
      </c>
      <c r="AZ22" s="4">
        <v>3.0</v>
      </c>
      <c r="BA22" s="4">
        <v>2.0</v>
      </c>
      <c r="BB22" s="4">
        <v>5.0</v>
      </c>
      <c r="BC22" s="4">
        <v>4.0</v>
      </c>
      <c r="BD22" s="4">
        <v>3.0</v>
      </c>
      <c r="BE22" s="4">
        <v>5.0</v>
      </c>
      <c r="BF22" s="4">
        <v>3.0</v>
      </c>
      <c r="BG22" s="4">
        <v>5.0</v>
      </c>
      <c r="BH22" s="4">
        <v>2.0</v>
      </c>
      <c r="BI22" s="4">
        <v>5.0</v>
      </c>
      <c r="BJ22" s="4">
        <v>5.0</v>
      </c>
      <c r="BK22" s="4">
        <v>5.0</v>
      </c>
      <c r="BL22" s="4">
        <v>4.0</v>
      </c>
      <c r="BM22" s="4">
        <v>2.0</v>
      </c>
      <c r="BN22" s="4">
        <v>5.0</v>
      </c>
      <c r="BO22" s="4">
        <v>4.0</v>
      </c>
      <c r="BP22" s="4">
        <v>3.0</v>
      </c>
      <c r="BQ22" s="4">
        <v>3.0</v>
      </c>
      <c r="BR22" s="4">
        <v>5.0</v>
      </c>
      <c r="BS22" s="4">
        <v>4.0</v>
      </c>
      <c r="BT22" s="4">
        <v>2.0</v>
      </c>
      <c r="BU22" s="4">
        <v>5.0</v>
      </c>
      <c r="BV22" s="4">
        <v>5.0</v>
      </c>
      <c r="BW22" s="4">
        <v>4.0</v>
      </c>
      <c r="BX22" s="4">
        <v>3.0</v>
      </c>
      <c r="BY22" s="4">
        <v>3.0</v>
      </c>
      <c r="BZ22" s="4">
        <v>5.0</v>
      </c>
      <c r="CA22" s="4">
        <v>2.0</v>
      </c>
      <c r="CB22" s="4">
        <v>1.0</v>
      </c>
      <c r="CC22" s="4">
        <v>3.0</v>
      </c>
      <c r="CD22" s="4">
        <v>5.0</v>
      </c>
      <c r="CE22" s="4">
        <v>4.0</v>
      </c>
      <c r="CF22" s="4">
        <v>4.0</v>
      </c>
      <c r="CG22" s="4">
        <v>4.0</v>
      </c>
      <c r="CH22" s="4">
        <v>5.0</v>
      </c>
      <c r="CI22" s="4">
        <v>5.0</v>
      </c>
      <c r="CJ22" s="4">
        <v>3.0</v>
      </c>
      <c r="CK22" s="4">
        <v>4.0</v>
      </c>
      <c r="CL22" s="4">
        <v>3.0</v>
      </c>
      <c r="CM22" s="4">
        <v>5.0</v>
      </c>
      <c r="CN22" s="4">
        <v>5.0</v>
      </c>
      <c r="CO22" s="4">
        <v>3.0</v>
      </c>
      <c r="CP22" s="4">
        <v>2.0</v>
      </c>
      <c r="CQ22" s="4">
        <v>1.0</v>
      </c>
      <c r="CR22" s="4">
        <v>5.0</v>
      </c>
      <c r="CS22" s="4">
        <v>5.0</v>
      </c>
      <c r="CT22" s="4">
        <v>4.0</v>
      </c>
      <c r="CU22" s="4">
        <v>4.0</v>
      </c>
      <c r="CV22" s="4">
        <v>3.0</v>
      </c>
      <c r="CW22" s="4">
        <v>5.0</v>
      </c>
      <c r="CX22" s="4">
        <v>3.0</v>
      </c>
      <c r="CY22" s="4">
        <v>5.0</v>
      </c>
      <c r="CZ22" s="4">
        <v>5.0</v>
      </c>
      <c r="DA22" s="4">
        <v>5.0</v>
      </c>
      <c r="DB22" s="4">
        <v>5.0</v>
      </c>
      <c r="DC22" s="4">
        <v>4.0</v>
      </c>
      <c r="DD22" s="4">
        <v>4.0</v>
      </c>
      <c r="DE22" s="4">
        <v>5.0</v>
      </c>
      <c r="DF22" s="4">
        <v>4.0</v>
      </c>
      <c r="DG22" s="4">
        <v>2.0</v>
      </c>
      <c r="DH22" s="4">
        <v>2.0</v>
      </c>
      <c r="DI22" s="4">
        <v>3.0</v>
      </c>
      <c r="DJ22" s="4">
        <v>3.0</v>
      </c>
      <c r="DK22" s="4">
        <v>5.0</v>
      </c>
      <c r="DL22" s="4">
        <v>3.0</v>
      </c>
      <c r="DM22" s="4">
        <v>4.0</v>
      </c>
      <c r="DN22" s="4">
        <v>2.0</v>
      </c>
      <c r="DO22" s="4">
        <v>4.0</v>
      </c>
      <c r="DP22" s="4">
        <v>4.0</v>
      </c>
      <c r="DQ22" s="4">
        <v>4.0</v>
      </c>
      <c r="DR22" s="4">
        <v>5.0</v>
      </c>
      <c r="DS22" s="4">
        <v>4.0</v>
      </c>
      <c r="DT22" s="4">
        <v>3.0</v>
      </c>
      <c r="DU22" s="4">
        <v>5.0</v>
      </c>
      <c r="DV22" s="4">
        <v>2.0</v>
      </c>
      <c r="DW22" s="4">
        <v>3.0</v>
      </c>
    </row>
    <row r="23" hidden="1">
      <c r="A23" s="3" t="s">
        <v>30</v>
      </c>
      <c r="B23" s="4" t="s">
        <v>29</v>
      </c>
      <c r="C23" s="4">
        <v>1.0</v>
      </c>
      <c r="D23" s="4">
        <v>1.0</v>
      </c>
      <c r="E23" s="4">
        <v>2.0</v>
      </c>
      <c r="F23" s="4">
        <v>3.0</v>
      </c>
      <c r="G23" s="4">
        <v>1.0</v>
      </c>
      <c r="H23" s="4">
        <v>2.0</v>
      </c>
      <c r="I23" s="4">
        <v>1.0</v>
      </c>
      <c r="J23" s="4">
        <v>2.0</v>
      </c>
      <c r="K23" s="4" t="s">
        <v>74</v>
      </c>
      <c r="L23" s="4">
        <v>1.0</v>
      </c>
      <c r="M23" s="4">
        <v>1.0</v>
      </c>
      <c r="N23" s="4">
        <v>1.0</v>
      </c>
      <c r="O23" s="4">
        <v>3.0</v>
      </c>
      <c r="P23" s="4">
        <v>2.0</v>
      </c>
      <c r="Q23" s="4">
        <v>2.0</v>
      </c>
      <c r="R23" s="4">
        <v>1.0</v>
      </c>
      <c r="S23" s="4">
        <v>2.0</v>
      </c>
      <c r="T23" s="4">
        <v>1.0</v>
      </c>
      <c r="U23" s="4">
        <v>3.0</v>
      </c>
      <c r="V23" s="4">
        <v>2.0</v>
      </c>
      <c r="W23" s="4">
        <v>1.0</v>
      </c>
      <c r="X23" s="4">
        <v>1.0</v>
      </c>
      <c r="Y23" s="4">
        <v>1.0</v>
      </c>
      <c r="Z23" s="4">
        <v>3.0</v>
      </c>
      <c r="AA23" s="4" t="s">
        <v>74</v>
      </c>
      <c r="AB23" s="4">
        <v>1.0</v>
      </c>
      <c r="AC23" s="4">
        <v>1.0</v>
      </c>
      <c r="AD23" s="4">
        <v>1.0</v>
      </c>
      <c r="AE23" s="4">
        <v>2.0</v>
      </c>
      <c r="AF23" s="4">
        <v>2.0</v>
      </c>
      <c r="AG23" s="4">
        <v>2.0</v>
      </c>
      <c r="AH23" s="4">
        <v>2.0</v>
      </c>
      <c r="AI23" s="4" t="s">
        <v>74</v>
      </c>
      <c r="AJ23" s="4">
        <v>3.0</v>
      </c>
      <c r="AK23" s="4">
        <v>1.0</v>
      </c>
      <c r="AL23" s="4">
        <v>1.0</v>
      </c>
      <c r="AM23" s="4">
        <v>1.0</v>
      </c>
      <c r="AN23" s="4">
        <v>3.0</v>
      </c>
      <c r="AO23" s="4">
        <v>2.0</v>
      </c>
      <c r="AP23" s="4">
        <v>1.0</v>
      </c>
      <c r="AQ23" s="4">
        <v>1.0</v>
      </c>
      <c r="AR23" s="4">
        <v>1.0</v>
      </c>
      <c r="AS23" s="4" t="s">
        <v>74</v>
      </c>
      <c r="AT23" s="4" t="s">
        <v>74</v>
      </c>
      <c r="AU23" s="4">
        <v>1.0</v>
      </c>
      <c r="AV23" s="4" t="s">
        <v>74</v>
      </c>
      <c r="AW23" s="4">
        <v>2.0</v>
      </c>
      <c r="AX23" s="4">
        <v>1.0</v>
      </c>
      <c r="AY23" s="4">
        <v>1.0</v>
      </c>
      <c r="AZ23" s="4">
        <v>2.0</v>
      </c>
      <c r="BA23" s="4">
        <v>1.0</v>
      </c>
      <c r="BB23" s="4">
        <v>1.0</v>
      </c>
      <c r="BC23" s="4">
        <v>1.0</v>
      </c>
      <c r="BD23" s="4" t="s">
        <v>74</v>
      </c>
      <c r="BE23" s="4">
        <v>1.0</v>
      </c>
      <c r="BF23" s="4">
        <v>1.0</v>
      </c>
      <c r="BG23" s="4">
        <v>1.0</v>
      </c>
      <c r="BH23" s="4">
        <v>1.0</v>
      </c>
      <c r="BI23" s="4">
        <v>2.0</v>
      </c>
      <c r="BJ23" s="4" t="s">
        <v>74</v>
      </c>
      <c r="BK23" s="4">
        <v>1.0</v>
      </c>
      <c r="BL23" s="4">
        <v>2.0</v>
      </c>
      <c r="BM23" s="4">
        <v>1.0</v>
      </c>
      <c r="BN23" s="4">
        <v>1.0</v>
      </c>
      <c r="BO23" s="4">
        <v>1.0</v>
      </c>
      <c r="BP23" s="4">
        <v>2.0</v>
      </c>
      <c r="BQ23" s="4" t="s">
        <v>74</v>
      </c>
      <c r="BR23" s="4">
        <v>2.0</v>
      </c>
      <c r="BS23" s="4">
        <v>1.0</v>
      </c>
      <c r="BT23" s="4">
        <v>2.0</v>
      </c>
      <c r="BU23" s="4">
        <v>2.0</v>
      </c>
      <c r="BV23" s="4">
        <v>1.0</v>
      </c>
      <c r="BW23" s="4">
        <v>2.0</v>
      </c>
      <c r="BX23" s="4">
        <v>1.0</v>
      </c>
      <c r="BY23" s="4">
        <v>2.0</v>
      </c>
      <c r="BZ23" s="4">
        <v>1.0</v>
      </c>
      <c r="CA23" s="4">
        <v>2.0</v>
      </c>
      <c r="CB23" s="4">
        <v>2.0</v>
      </c>
      <c r="CC23" s="4">
        <v>1.0</v>
      </c>
      <c r="CD23" s="4">
        <v>1.0</v>
      </c>
      <c r="CE23" s="4">
        <v>2.0</v>
      </c>
      <c r="CF23" s="4">
        <v>1.0</v>
      </c>
      <c r="CG23" s="4">
        <v>1.0</v>
      </c>
      <c r="CH23" s="4" t="s">
        <v>74</v>
      </c>
      <c r="CI23" s="4">
        <v>1.0</v>
      </c>
      <c r="CJ23" s="4">
        <v>3.0</v>
      </c>
      <c r="CK23" s="4">
        <v>2.0</v>
      </c>
      <c r="CL23" s="4">
        <v>1.0</v>
      </c>
      <c r="CM23" s="4">
        <v>1.0</v>
      </c>
      <c r="CN23" s="4">
        <v>1.0</v>
      </c>
      <c r="CO23" s="4">
        <v>1.0</v>
      </c>
      <c r="CP23" s="4">
        <v>2.0</v>
      </c>
      <c r="CQ23" s="4">
        <v>3.0</v>
      </c>
      <c r="CR23" s="4">
        <v>3.0</v>
      </c>
      <c r="CS23" s="4">
        <v>1.0</v>
      </c>
      <c r="CT23" s="4">
        <v>1.0</v>
      </c>
      <c r="CU23" s="4">
        <v>2.0</v>
      </c>
      <c r="CV23" s="4">
        <v>1.0</v>
      </c>
      <c r="CW23" s="4">
        <v>2.0</v>
      </c>
      <c r="CX23" s="4" t="s">
        <v>74</v>
      </c>
      <c r="CY23" s="4">
        <v>2.0</v>
      </c>
      <c r="CZ23" s="4">
        <v>3.0</v>
      </c>
      <c r="DA23" s="4">
        <v>1.0</v>
      </c>
      <c r="DB23" s="4">
        <v>2.0</v>
      </c>
      <c r="DC23" s="4" t="s">
        <v>74</v>
      </c>
      <c r="DD23" s="4">
        <v>2.0</v>
      </c>
      <c r="DE23" s="4">
        <v>2.0</v>
      </c>
      <c r="DF23" s="4">
        <v>1.0</v>
      </c>
      <c r="DG23" s="4">
        <v>1.0</v>
      </c>
      <c r="DH23" s="4">
        <v>3.0</v>
      </c>
      <c r="DI23" s="4">
        <v>2.0</v>
      </c>
      <c r="DJ23" s="4">
        <v>2.0</v>
      </c>
      <c r="DK23" s="4">
        <v>1.0</v>
      </c>
      <c r="DL23" s="4">
        <v>2.0</v>
      </c>
      <c r="DM23" s="4">
        <v>2.0</v>
      </c>
      <c r="DN23" s="4">
        <v>1.0</v>
      </c>
      <c r="DO23" s="4">
        <v>2.0</v>
      </c>
      <c r="DP23" s="4" t="s">
        <v>74</v>
      </c>
      <c r="DQ23" s="4">
        <v>2.0</v>
      </c>
      <c r="DR23" s="4">
        <v>2.0</v>
      </c>
      <c r="DS23" s="4">
        <v>2.0</v>
      </c>
      <c r="DT23" s="4">
        <v>2.0</v>
      </c>
      <c r="DU23" s="4">
        <v>2.0</v>
      </c>
      <c r="DV23" s="4">
        <v>1.0</v>
      </c>
      <c r="DW23" s="4">
        <v>2.0</v>
      </c>
    </row>
    <row r="24" hidden="1">
      <c r="A24" s="3" t="s">
        <v>3</v>
      </c>
      <c r="B24" s="4" t="s">
        <v>31</v>
      </c>
      <c r="C24" s="4">
        <v>5.0</v>
      </c>
      <c r="D24" s="4">
        <v>2.0</v>
      </c>
      <c r="E24" s="4">
        <v>2.0</v>
      </c>
      <c r="F24" s="4">
        <v>2.0</v>
      </c>
      <c r="G24" s="4">
        <v>4.0</v>
      </c>
      <c r="H24" s="4">
        <v>1.0</v>
      </c>
      <c r="I24" s="4">
        <v>4.0</v>
      </c>
      <c r="J24" s="4">
        <v>3.0</v>
      </c>
      <c r="K24" s="4">
        <v>5.0</v>
      </c>
      <c r="L24" s="4">
        <v>5.0</v>
      </c>
      <c r="M24" s="4">
        <v>2.0</v>
      </c>
      <c r="N24" s="4">
        <v>3.0</v>
      </c>
      <c r="O24" s="4">
        <v>3.0</v>
      </c>
      <c r="P24" s="4">
        <v>2.0</v>
      </c>
      <c r="Q24" s="4">
        <v>4.0</v>
      </c>
      <c r="R24" s="4">
        <v>5.0</v>
      </c>
      <c r="S24" s="4">
        <v>1.0</v>
      </c>
      <c r="T24" s="4">
        <v>2.0</v>
      </c>
      <c r="U24" s="4">
        <v>5.0</v>
      </c>
      <c r="V24" s="4">
        <v>5.0</v>
      </c>
      <c r="W24" s="4">
        <v>5.0</v>
      </c>
      <c r="X24" s="4">
        <v>4.0</v>
      </c>
      <c r="Y24" s="4">
        <v>4.0</v>
      </c>
      <c r="Z24" s="4">
        <v>4.0</v>
      </c>
      <c r="AA24" s="4">
        <v>3.0</v>
      </c>
      <c r="AB24" s="4">
        <v>4.0</v>
      </c>
      <c r="AC24" s="4">
        <v>4.0</v>
      </c>
      <c r="AD24" s="4">
        <v>5.0</v>
      </c>
      <c r="AE24" s="4">
        <v>4.0</v>
      </c>
      <c r="AF24" s="4">
        <v>5.0</v>
      </c>
      <c r="AG24" s="4">
        <v>2.0</v>
      </c>
      <c r="AH24" s="4">
        <v>4.0</v>
      </c>
      <c r="AI24" s="4">
        <v>5.0</v>
      </c>
      <c r="AJ24" s="4">
        <v>4.0</v>
      </c>
      <c r="AK24" s="4">
        <v>4.0</v>
      </c>
      <c r="AL24" s="4">
        <v>4.0</v>
      </c>
      <c r="AM24" s="4">
        <v>5.0</v>
      </c>
      <c r="AN24" s="4">
        <v>2.0</v>
      </c>
      <c r="AO24" s="4">
        <v>4.0</v>
      </c>
      <c r="AP24" s="4">
        <v>5.0</v>
      </c>
      <c r="AQ24" s="4">
        <v>4.0</v>
      </c>
      <c r="AR24" s="4">
        <v>2.0</v>
      </c>
      <c r="AS24" s="4">
        <v>4.0</v>
      </c>
      <c r="AT24" s="4">
        <v>2.0</v>
      </c>
      <c r="AU24" s="4">
        <v>4.0</v>
      </c>
      <c r="AV24" s="4">
        <v>4.0</v>
      </c>
      <c r="AW24" s="4">
        <v>3.0</v>
      </c>
      <c r="AX24" s="4">
        <v>5.0</v>
      </c>
      <c r="AY24" s="4">
        <v>4.0</v>
      </c>
      <c r="AZ24" s="4">
        <v>2.0</v>
      </c>
      <c r="BA24" s="4">
        <v>3.0</v>
      </c>
      <c r="BB24" s="4">
        <v>2.0</v>
      </c>
      <c r="BC24" s="4">
        <v>3.0</v>
      </c>
      <c r="BD24" s="4">
        <v>2.0</v>
      </c>
      <c r="BE24" s="4">
        <v>4.0</v>
      </c>
      <c r="BF24" s="4">
        <v>1.0</v>
      </c>
      <c r="BG24" s="4">
        <v>4.0</v>
      </c>
      <c r="BH24" s="4">
        <v>2.0</v>
      </c>
      <c r="BI24" s="4">
        <v>4.0</v>
      </c>
      <c r="BJ24" s="4">
        <v>4.0</v>
      </c>
      <c r="BK24" s="4">
        <v>4.0</v>
      </c>
      <c r="BL24" s="4">
        <v>2.0</v>
      </c>
      <c r="BM24" s="4">
        <v>2.0</v>
      </c>
      <c r="BN24" s="4">
        <v>4.0</v>
      </c>
      <c r="BO24" s="4">
        <v>2.0</v>
      </c>
      <c r="BP24" s="4">
        <v>5.0</v>
      </c>
      <c r="BQ24" s="4">
        <v>2.0</v>
      </c>
      <c r="BR24" s="4">
        <v>2.0</v>
      </c>
      <c r="BS24" s="4">
        <v>5.0</v>
      </c>
      <c r="BT24" s="4">
        <v>4.0</v>
      </c>
      <c r="BU24" s="4">
        <v>4.0</v>
      </c>
      <c r="BV24" s="4">
        <v>2.0</v>
      </c>
      <c r="BW24" s="4" t="s">
        <v>74</v>
      </c>
      <c r="BX24" s="4">
        <v>4.0</v>
      </c>
      <c r="BY24" s="4">
        <v>1.0</v>
      </c>
      <c r="BZ24" s="4">
        <v>4.0</v>
      </c>
      <c r="CA24" s="4">
        <v>2.0</v>
      </c>
      <c r="CB24" s="4">
        <v>2.0</v>
      </c>
      <c r="CC24" s="4">
        <v>2.0</v>
      </c>
      <c r="CD24" s="4">
        <v>3.0</v>
      </c>
      <c r="CE24" s="4">
        <v>2.0</v>
      </c>
      <c r="CF24" s="4">
        <v>4.0</v>
      </c>
      <c r="CG24" s="4">
        <v>4.0</v>
      </c>
      <c r="CH24" s="4">
        <v>2.0</v>
      </c>
      <c r="CI24" s="4">
        <v>4.0</v>
      </c>
      <c r="CJ24" s="4">
        <v>5.0</v>
      </c>
      <c r="CK24" s="4">
        <v>2.0</v>
      </c>
      <c r="CL24" s="4">
        <v>4.0</v>
      </c>
      <c r="CM24" s="4">
        <v>2.0</v>
      </c>
      <c r="CN24" s="4">
        <v>4.0</v>
      </c>
      <c r="CO24" s="4">
        <v>2.0</v>
      </c>
      <c r="CP24" s="4">
        <v>5.0</v>
      </c>
      <c r="CQ24" s="4">
        <v>2.0</v>
      </c>
      <c r="CR24" s="4">
        <v>5.0</v>
      </c>
      <c r="CS24" s="4">
        <v>4.0</v>
      </c>
      <c r="CT24" s="4">
        <v>4.0</v>
      </c>
      <c r="CU24" s="4">
        <v>2.0</v>
      </c>
      <c r="CV24" s="4">
        <v>5.0</v>
      </c>
      <c r="CW24" s="4">
        <v>4.0</v>
      </c>
      <c r="CX24" s="4">
        <v>3.0</v>
      </c>
      <c r="CY24" s="4">
        <v>2.0</v>
      </c>
      <c r="CZ24" s="4">
        <v>4.0</v>
      </c>
      <c r="DA24" s="4">
        <v>5.0</v>
      </c>
      <c r="DB24" s="4">
        <v>4.0</v>
      </c>
      <c r="DC24" s="4">
        <v>4.0</v>
      </c>
      <c r="DD24" s="4">
        <v>4.0</v>
      </c>
      <c r="DE24" s="4">
        <v>5.0</v>
      </c>
      <c r="DF24" s="4">
        <v>3.0</v>
      </c>
      <c r="DG24" s="4">
        <v>4.0</v>
      </c>
      <c r="DH24" s="4">
        <v>5.0</v>
      </c>
      <c r="DI24" s="4">
        <v>4.0</v>
      </c>
      <c r="DJ24" s="4">
        <v>2.0</v>
      </c>
      <c r="DK24" s="4">
        <v>5.0</v>
      </c>
      <c r="DL24" s="4">
        <v>4.0</v>
      </c>
      <c r="DM24" s="4">
        <v>5.0</v>
      </c>
      <c r="DN24" s="4">
        <v>5.0</v>
      </c>
      <c r="DO24" s="4">
        <v>3.0</v>
      </c>
      <c r="DP24" s="4">
        <v>2.0</v>
      </c>
      <c r="DQ24" s="4">
        <v>2.0</v>
      </c>
      <c r="DR24" s="4">
        <v>5.0</v>
      </c>
      <c r="DS24" s="4">
        <v>4.0</v>
      </c>
      <c r="DT24" s="4">
        <v>5.0</v>
      </c>
      <c r="DU24" s="4">
        <v>5.0</v>
      </c>
      <c r="DV24" s="4">
        <v>3.0</v>
      </c>
      <c r="DW24" s="4">
        <v>4.0</v>
      </c>
    </row>
    <row r="25" hidden="1">
      <c r="A25" s="3" t="s">
        <v>3</v>
      </c>
      <c r="B25" s="5" t="s">
        <v>32</v>
      </c>
      <c r="C25" s="5" t="s">
        <v>77</v>
      </c>
      <c r="D25" s="5" t="s">
        <v>89</v>
      </c>
      <c r="E25" s="5" t="s">
        <v>101</v>
      </c>
      <c r="F25" s="5" t="s">
        <v>111</v>
      </c>
      <c r="G25" s="5" t="s">
        <v>123</v>
      </c>
      <c r="H25" s="5" t="s">
        <v>134</v>
      </c>
      <c r="I25" s="5" t="s">
        <v>146</v>
      </c>
      <c r="J25" s="5" t="s">
        <v>158</v>
      </c>
      <c r="K25" s="5" t="s">
        <v>167</v>
      </c>
      <c r="L25" s="5" t="s">
        <v>178</v>
      </c>
      <c r="M25" s="5" t="s">
        <v>188</v>
      </c>
      <c r="N25" s="5" t="s">
        <v>199</v>
      </c>
      <c r="O25" s="5" t="s">
        <v>210</v>
      </c>
      <c r="P25" s="5" t="s">
        <v>222</v>
      </c>
      <c r="Q25" s="5" t="s">
        <v>232</v>
      </c>
      <c r="R25" s="5" t="s">
        <v>242</v>
      </c>
      <c r="S25" s="5" t="s">
        <v>252</v>
      </c>
      <c r="T25" s="5" t="s">
        <v>263</v>
      </c>
      <c r="U25" s="5" t="s">
        <v>274</v>
      </c>
      <c r="V25" s="5" t="s">
        <v>285</v>
      </c>
      <c r="W25" s="5" t="s">
        <v>295</v>
      </c>
      <c r="X25" s="5" t="s">
        <v>306</v>
      </c>
      <c r="Y25" s="5" t="s">
        <v>318</v>
      </c>
      <c r="Z25" s="5" t="s">
        <v>328</v>
      </c>
      <c r="AA25" s="5" t="s">
        <v>340</v>
      </c>
      <c r="AB25" s="5" t="s">
        <v>348</v>
      </c>
      <c r="AC25" s="5" t="s">
        <v>360</v>
      </c>
      <c r="AD25" s="5" t="s">
        <v>369</v>
      </c>
      <c r="AE25" s="5" t="s">
        <v>379</v>
      </c>
      <c r="AF25" s="5" t="s">
        <v>390</v>
      </c>
      <c r="AG25" s="5" t="s">
        <v>74</v>
      </c>
      <c r="AH25" s="5" t="s">
        <v>409</v>
      </c>
      <c r="AI25" s="5" t="s">
        <v>419</v>
      </c>
      <c r="AJ25" s="5" t="s">
        <v>429</v>
      </c>
      <c r="AK25" s="5" t="s">
        <v>438</v>
      </c>
      <c r="AL25" s="5" t="s">
        <v>449</v>
      </c>
      <c r="AM25" s="5" t="s">
        <v>458</v>
      </c>
      <c r="AN25" s="5" t="s">
        <v>252</v>
      </c>
      <c r="AO25" s="5" t="s">
        <v>476</v>
      </c>
      <c r="AP25" s="5" t="s">
        <v>485</v>
      </c>
      <c r="AQ25" s="5" t="s">
        <v>495</v>
      </c>
      <c r="AR25" s="5" t="s">
        <v>506</v>
      </c>
      <c r="AS25" s="5" t="s">
        <v>516</v>
      </c>
      <c r="AT25" s="5" t="s">
        <v>526</v>
      </c>
      <c r="AU25" s="5" t="s">
        <v>379</v>
      </c>
      <c r="AV25" s="5" t="s">
        <v>548</v>
      </c>
      <c r="AW25" s="5" t="s">
        <v>558</v>
      </c>
      <c r="AX25" s="5" t="s">
        <v>495</v>
      </c>
      <c r="AY25" s="5" t="s">
        <v>578</v>
      </c>
      <c r="AZ25" s="5" t="s">
        <v>587</v>
      </c>
      <c r="BA25" s="5" t="s">
        <v>596</v>
      </c>
      <c r="BB25" s="5" t="s">
        <v>605</v>
      </c>
      <c r="BC25" s="5" t="s">
        <v>614</v>
      </c>
      <c r="BD25" s="5" t="s">
        <v>622</v>
      </c>
      <c r="BE25" s="5" t="s">
        <v>633</v>
      </c>
      <c r="BF25" s="5" t="s">
        <v>641</v>
      </c>
      <c r="BG25" s="5" t="s">
        <v>651</v>
      </c>
      <c r="BH25" s="5" t="s">
        <v>660</v>
      </c>
      <c r="BI25" s="5" t="s">
        <v>290</v>
      </c>
      <c r="BJ25" s="5" t="s">
        <v>680</v>
      </c>
      <c r="BK25" s="5" t="s">
        <v>690</v>
      </c>
      <c r="BL25" s="5" t="s">
        <v>701</v>
      </c>
      <c r="BM25" s="5" t="s">
        <v>710</v>
      </c>
      <c r="BN25" s="5" t="s">
        <v>719</v>
      </c>
      <c r="BO25" s="5" t="s">
        <v>730</v>
      </c>
      <c r="BP25" s="5" t="s">
        <v>369</v>
      </c>
      <c r="BQ25" s="5" t="s">
        <v>111</v>
      </c>
      <c r="BR25" s="5" t="s">
        <v>754</v>
      </c>
      <c r="BS25" s="5" t="s">
        <v>369</v>
      </c>
      <c r="BT25" s="5" t="s">
        <v>775</v>
      </c>
      <c r="BU25" s="5" t="s">
        <v>784</v>
      </c>
      <c r="BV25" s="5" t="s">
        <v>795</v>
      </c>
      <c r="BW25" s="5" t="s">
        <v>804</v>
      </c>
      <c r="BX25" s="5" t="s">
        <v>813</v>
      </c>
      <c r="BY25" s="5" t="s">
        <v>819</v>
      </c>
      <c r="BZ25" s="5" t="s">
        <v>825</v>
      </c>
      <c r="CA25" s="5" t="s">
        <v>836</v>
      </c>
      <c r="CB25" s="5" t="s">
        <v>836</v>
      </c>
      <c r="CC25" s="5" t="s">
        <v>89</v>
      </c>
      <c r="CD25" s="5" t="s">
        <v>864</v>
      </c>
      <c r="CE25" s="5" t="s">
        <v>804</v>
      </c>
      <c r="CF25" s="5" t="s">
        <v>123</v>
      </c>
      <c r="CG25" s="5" t="s">
        <v>890</v>
      </c>
      <c r="CH25" s="5" t="s">
        <v>900</v>
      </c>
      <c r="CI25" s="5" t="s">
        <v>912</v>
      </c>
      <c r="CJ25" s="5" t="s">
        <v>419</v>
      </c>
      <c r="CK25" s="5" t="s">
        <v>931</v>
      </c>
      <c r="CL25" s="5" t="s">
        <v>274</v>
      </c>
      <c r="CM25" s="5" t="s">
        <v>951</v>
      </c>
      <c r="CN25" s="5" t="s">
        <v>961</v>
      </c>
      <c r="CO25" s="5" t="s">
        <v>759</v>
      </c>
      <c r="CP25" s="5" t="s">
        <v>301</v>
      </c>
      <c r="CQ25" s="5" t="s">
        <v>754</v>
      </c>
      <c r="CR25" s="5" t="s">
        <v>998</v>
      </c>
      <c r="CS25" s="5" t="s">
        <v>1008</v>
      </c>
      <c r="CT25" s="5" t="s">
        <v>1019</v>
      </c>
      <c r="CU25" s="5" t="s">
        <v>1028</v>
      </c>
      <c r="CV25" s="5" t="s">
        <v>74</v>
      </c>
      <c r="CW25" s="5" t="s">
        <v>222</v>
      </c>
      <c r="CX25" s="5" t="s">
        <v>222</v>
      </c>
      <c r="CY25" s="5" t="s">
        <v>1062</v>
      </c>
      <c r="CZ25" s="5" t="s">
        <v>651</v>
      </c>
      <c r="DA25" s="5" t="s">
        <v>1082</v>
      </c>
      <c r="DB25" s="5" t="s">
        <v>1089</v>
      </c>
      <c r="DC25" s="5" t="s">
        <v>222</v>
      </c>
      <c r="DD25" s="5" t="s">
        <v>1110</v>
      </c>
      <c r="DE25" s="5" t="s">
        <v>1120</v>
      </c>
      <c r="DF25" s="5" t="s">
        <v>1130</v>
      </c>
      <c r="DG25" s="5" t="s">
        <v>666</v>
      </c>
      <c r="DH25" s="5" t="s">
        <v>1150</v>
      </c>
      <c r="DI25" s="5" t="s">
        <v>1130</v>
      </c>
      <c r="DJ25" s="5" t="s">
        <v>74</v>
      </c>
      <c r="DK25" s="5" t="s">
        <v>1082</v>
      </c>
      <c r="DL25" s="5" t="s">
        <v>301</v>
      </c>
      <c r="DM25" s="5" t="s">
        <v>1188</v>
      </c>
      <c r="DN25" s="5" t="s">
        <v>1200</v>
      </c>
      <c r="DO25" s="5" t="s">
        <v>1210</v>
      </c>
      <c r="DP25" s="5" t="s">
        <v>1220</v>
      </c>
      <c r="DQ25" s="5" t="s">
        <v>1231</v>
      </c>
      <c r="DR25" s="5" t="s">
        <v>1241</v>
      </c>
      <c r="DS25" s="5" t="s">
        <v>318</v>
      </c>
      <c r="DT25" s="5" t="s">
        <v>1257</v>
      </c>
      <c r="DU25" s="5" t="s">
        <v>1267</v>
      </c>
      <c r="DV25" s="5" t="s">
        <v>1277</v>
      </c>
      <c r="DW25" s="5" t="s">
        <v>152</v>
      </c>
    </row>
    <row r="26" hidden="1">
      <c r="A26" s="3" t="s">
        <v>14</v>
      </c>
      <c r="B26" s="5" t="s">
        <v>33</v>
      </c>
      <c r="C26" s="5" t="s">
        <v>78</v>
      </c>
      <c r="D26" s="5" t="s">
        <v>90</v>
      </c>
      <c r="E26" s="5" t="s">
        <v>90</v>
      </c>
      <c r="F26" s="5" t="s">
        <v>112</v>
      </c>
      <c r="G26" s="5" t="s">
        <v>90</v>
      </c>
      <c r="H26" s="5" t="s">
        <v>135</v>
      </c>
      <c r="I26" s="5" t="s">
        <v>147</v>
      </c>
      <c r="J26" s="5" t="s">
        <v>159</v>
      </c>
      <c r="K26" s="5" t="s">
        <v>168</v>
      </c>
      <c r="L26" s="5" t="s">
        <v>90</v>
      </c>
      <c r="M26" s="5" t="s">
        <v>189</v>
      </c>
      <c r="N26" s="5" t="s">
        <v>90</v>
      </c>
      <c r="O26" s="5" t="s">
        <v>211</v>
      </c>
      <c r="P26" s="5" t="s">
        <v>90</v>
      </c>
      <c r="Q26" s="5" t="s">
        <v>211</v>
      </c>
      <c r="R26" s="5" t="s">
        <v>243</v>
      </c>
      <c r="S26" s="5" t="s">
        <v>253</v>
      </c>
      <c r="T26" s="5" t="s">
        <v>264</v>
      </c>
      <c r="U26" s="5" t="s">
        <v>275</v>
      </c>
      <c r="V26" s="5" t="s">
        <v>90</v>
      </c>
      <c r="W26" s="5" t="s">
        <v>296</v>
      </c>
      <c r="X26" s="5" t="s">
        <v>307</v>
      </c>
      <c r="Y26" s="5" t="s">
        <v>90</v>
      </c>
      <c r="Z26" s="5" t="s">
        <v>329</v>
      </c>
      <c r="AA26" s="5" t="s">
        <v>211</v>
      </c>
      <c r="AB26" s="5" t="s">
        <v>349</v>
      </c>
      <c r="AC26" s="5" t="s">
        <v>243</v>
      </c>
      <c r="AD26" s="5" t="s">
        <v>296</v>
      </c>
      <c r="AE26" s="5" t="s">
        <v>380</v>
      </c>
      <c r="AF26" s="5" t="s">
        <v>391</v>
      </c>
      <c r="AG26" s="5" t="s">
        <v>296</v>
      </c>
      <c r="AH26" s="5" t="s">
        <v>90</v>
      </c>
      <c r="AI26" s="5" t="s">
        <v>420</v>
      </c>
      <c r="AJ26" s="5" t="s">
        <v>90</v>
      </c>
      <c r="AK26" s="5" t="s">
        <v>439</v>
      </c>
      <c r="AL26" s="5" t="s">
        <v>264</v>
      </c>
      <c r="AM26" s="5" t="s">
        <v>459</v>
      </c>
      <c r="AN26" s="5" t="s">
        <v>90</v>
      </c>
      <c r="AO26" s="5" t="s">
        <v>90</v>
      </c>
      <c r="AP26" s="5" t="s">
        <v>296</v>
      </c>
      <c r="AQ26" s="5" t="s">
        <v>90</v>
      </c>
      <c r="AR26" s="5" t="s">
        <v>90</v>
      </c>
      <c r="AS26" s="5" t="s">
        <v>90</v>
      </c>
      <c r="AT26" s="5" t="s">
        <v>211</v>
      </c>
      <c r="AU26" s="5" t="s">
        <v>537</v>
      </c>
      <c r="AV26" s="5" t="s">
        <v>549</v>
      </c>
      <c r="AW26" s="5" t="s">
        <v>90</v>
      </c>
      <c r="AX26" s="5" t="s">
        <v>90</v>
      </c>
      <c r="AY26" s="5" t="s">
        <v>329</v>
      </c>
      <c r="AZ26" s="5" t="s">
        <v>90</v>
      </c>
      <c r="BA26" s="5" t="s">
        <v>597</v>
      </c>
      <c r="BB26" s="5" t="s">
        <v>606</v>
      </c>
      <c r="BC26" s="5" t="s">
        <v>296</v>
      </c>
      <c r="BD26" s="5" t="s">
        <v>623</v>
      </c>
      <c r="BE26" s="5" t="s">
        <v>90</v>
      </c>
      <c r="BF26" s="5" t="s">
        <v>90</v>
      </c>
      <c r="BG26" s="5" t="s">
        <v>147</v>
      </c>
      <c r="BH26" s="5" t="s">
        <v>661</v>
      </c>
      <c r="BI26" s="5" t="s">
        <v>296</v>
      </c>
      <c r="BJ26" s="5" t="s">
        <v>90</v>
      </c>
      <c r="BK26" s="5" t="s">
        <v>296</v>
      </c>
      <c r="BL26" s="5" t="s">
        <v>296</v>
      </c>
      <c r="BM26" s="5" t="s">
        <v>90</v>
      </c>
      <c r="BN26" s="5" t="s">
        <v>90</v>
      </c>
      <c r="BO26" s="5" t="s">
        <v>731</v>
      </c>
      <c r="BP26" s="5" t="s">
        <v>90</v>
      </c>
      <c r="BQ26" s="5" t="s">
        <v>597</v>
      </c>
      <c r="BR26" s="5" t="s">
        <v>90</v>
      </c>
      <c r="BS26" s="5" t="s">
        <v>90</v>
      </c>
      <c r="BT26" s="5" t="s">
        <v>90</v>
      </c>
      <c r="BU26" s="5" t="s">
        <v>90</v>
      </c>
      <c r="BV26" s="5" t="s">
        <v>90</v>
      </c>
      <c r="BW26" s="5" t="s">
        <v>805</v>
      </c>
      <c r="BX26" s="5" t="s">
        <v>296</v>
      </c>
      <c r="BY26" s="5" t="s">
        <v>621</v>
      </c>
      <c r="BZ26" s="5" t="s">
        <v>90</v>
      </c>
      <c r="CA26" s="5" t="s">
        <v>597</v>
      </c>
      <c r="CB26" s="5" t="s">
        <v>597</v>
      </c>
      <c r="CC26" s="5" t="s">
        <v>855</v>
      </c>
      <c r="CD26" s="5" t="s">
        <v>211</v>
      </c>
      <c r="CE26" s="5" t="s">
        <v>90</v>
      </c>
      <c r="CF26" s="5" t="s">
        <v>90</v>
      </c>
      <c r="CG26" s="5" t="s">
        <v>90</v>
      </c>
      <c r="CH26" s="5" t="s">
        <v>901</v>
      </c>
      <c r="CI26" s="5" t="s">
        <v>913</v>
      </c>
      <c r="CJ26" s="5" t="s">
        <v>329</v>
      </c>
      <c r="CK26" s="5" t="s">
        <v>932</v>
      </c>
      <c r="CL26" s="5" t="s">
        <v>943</v>
      </c>
      <c r="CM26" s="5" t="s">
        <v>296</v>
      </c>
      <c r="CN26" s="5" t="s">
        <v>962</v>
      </c>
      <c r="CO26" s="5" t="s">
        <v>971</v>
      </c>
      <c r="CP26" s="5" t="s">
        <v>597</v>
      </c>
      <c r="CQ26" s="5" t="s">
        <v>988</v>
      </c>
      <c r="CR26" s="5" t="s">
        <v>90</v>
      </c>
      <c r="CS26" s="5" t="s">
        <v>1009</v>
      </c>
      <c r="CT26" s="5" t="s">
        <v>597</v>
      </c>
      <c r="CU26" s="5" t="s">
        <v>90</v>
      </c>
      <c r="CV26" s="5" t="s">
        <v>90</v>
      </c>
      <c r="CW26" s="5" t="s">
        <v>90</v>
      </c>
      <c r="CX26" s="5" t="s">
        <v>90</v>
      </c>
      <c r="CY26" s="5" t="s">
        <v>90</v>
      </c>
      <c r="CZ26" s="5" t="s">
        <v>1073</v>
      </c>
      <c r="DA26" s="5" t="s">
        <v>90</v>
      </c>
      <c r="DB26" s="5" t="s">
        <v>1090</v>
      </c>
      <c r="DC26" s="5" t="s">
        <v>90</v>
      </c>
      <c r="DD26" s="5" t="s">
        <v>90</v>
      </c>
      <c r="DE26" s="5" t="s">
        <v>1121</v>
      </c>
      <c r="DF26" s="5" t="s">
        <v>1131</v>
      </c>
      <c r="DG26" s="5" t="s">
        <v>90</v>
      </c>
      <c r="DH26" s="5" t="s">
        <v>90</v>
      </c>
      <c r="DI26" s="5" t="s">
        <v>90</v>
      </c>
      <c r="DJ26" s="5" t="s">
        <v>621</v>
      </c>
      <c r="DK26" s="5" t="s">
        <v>90</v>
      </c>
      <c r="DL26" s="5" t="s">
        <v>90</v>
      </c>
      <c r="DM26" s="5" t="s">
        <v>1189</v>
      </c>
      <c r="DN26" s="5" t="s">
        <v>1201</v>
      </c>
      <c r="DO26" s="5" t="s">
        <v>211</v>
      </c>
      <c r="DP26" s="5" t="s">
        <v>1221</v>
      </c>
      <c r="DQ26" s="5" t="s">
        <v>597</v>
      </c>
      <c r="DR26" s="5" t="s">
        <v>307</v>
      </c>
      <c r="DS26" s="5" t="s">
        <v>90</v>
      </c>
      <c r="DT26" s="5" t="s">
        <v>1258</v>
      </c>
      <c r="DU26" s="5" t="s">
        <v>1189</v>
      </c>
      <c r="DV26" s="5" t="s">
        <v>90</v>
      </c>
      <c r="DW26" s="5" t="s">
        <v>1286</v>
      </c>
    </row>
    <row r="27">
      <c r="A27" s="4" t="s">
        <v>10</v>
      </c>
      <c r="B27" s="4" t="s">
        <v>34</v>
      </c>
      <c r="C27" s="4">
        <v>3.0</v>
      </c>
      <c r="D27" s="4">
        <v>1.0</v>
      </c>
      <c r="E27" s="4">
        <v>1.0</v>
      </c>
      <c r="F27" s="4">
        <v>3.0</v>
      </c>
      <c r="G27" s="4">
        <v>1.0</v>
      </c>
      <c r="H27" s="4">
        <v>6.0</v>
      </c>
      <c r="I27" s="4">
        <v>4.0</v>
      </c>
      <c r="J27" s="4">
        <v>5.0</v>
      </c>
      <c r="K27" s="4">
        <v>1.0</v>
      </c>
      <c r="L27" s="4">
        <v>1.0</v>
      </c>
      <c r="M27" s="4">
        <v>4.0</v>
      </c>
      <c r="N27" s="4">
        <v>1.0</v>
      </c>
      <c r="O27" s="4">
        <v>4.0</v>
      </c>
      <c r="P27" s="4">
        <v>1.0</v>
      </c>
      <c r="Q27" s="4">
        <v>4.0</v>
      </c>
      <c r="R27" s="4">
        <v>1.0</v>
      </c>
      <c r="S27" s="4">
        <v>7.0</v>
      </c>
      <c r="T27" s="4">
        <v>5.0</v>
      </c>
      <c r="U27" s="4">
        <v>5.0</v>
      </c>
      <c r="V27" s="4">
        <v>1.0</v>
      </c>
      <c r="W27" s="4">
        <v>2.0</v>
      </c>
      <c r="X27" s="4">
        <v>8.0</v>
      </c>
      <c r="Y27" s="4">
        <v>1.0</v>
      </c>
      <c r="Z27" s="4">
        <v>4.0</v>
      </c>
      <c r="AA27" s="4">
        <v>4.0</v>
      </c>
      <c r="AB27" s="4">
        <v>0.0</v>
      </c>
      <c r="AC27" s="4">
        <v>1.0</v>
      </c>
      <c r="AD27" s="4">
        <v>2.0</v>
      </c>
      <c r="AE27" s="4">
        <v>1.0</v>
      </c>
      <c r="AF27" s="4">
        <v>8.0</v>
      </c>
      <c r="AG27" s="4">
        <v>2.0</v>
      </c>
      <c r="AH27" s="4">
        <v>1.0</v>
      </c>
      <c r="AI27" s="4">
        <v>2.0</v>
      </c>
      <c r="AJ27" s="4">
        <v>1.0</v>
      </c>
      <c r="AK27" s="4">
        <v>1.0</v>
      </c>
      <c r="AL27" s="4">
        <v>5.0</v>
      </c>
      <c r="AM27" s="4">
        <v>1.0</v>
      </c>
      <c r="AN27" s="4">
        <v>1.0</v>
      </c>
      <c r="AO27" s="4">
        <v>1.0</v>
      </c>
      <c r="AP27" s="4">
        <v>2.0</v>
      </c>
      <c r="AQ27" s="4">
        <v>1.0</v>
      </c>
      <c r="AR27" s="4">
        <v>1.0</v>
      </c>
      <c r="AS27" s="4">
        <v>1.0</v>
      </c>
      <c r="AT27" s="4">
        <v>4.0</v>
      </c>
      <c r="AU27" s="4">
        <v>4.0</v>
      </c>
      <c r="AV27" s="4">
        <v>1.0</v>
      </c>
      <c r="AW27" s="4">
        <v>1.0</v>
      </c>
      <c r="AX27" s="4">
        <v>1.0</v>
      </c>
      <c r="AY27" s="4">
        <v>4.0</v>
      </c>
      <c r="AZ27" s="4">
        <v>1.0</v>
      </c>
      <c r="BA27" s="4">
        <v>5.0</v>
      </c>
      <c r="BB27" s="4">
        <v>0.0</v>
      </c>
      <c r="BC27" s="4">
        <v>2.0</v>
      </c>
      <c r="BD27" s="4">
        <v>5.0</v>
      </c>
      <c r="BE27" s="4">
        <v>1.0</v>
      </c>
      <c r="BF27" s="4">
        <v>1.0</v>
      </c>
      <c r="BG27" s="4">
        <v>4.0</v>
      </c>
      <c r="BH27" s="4">
        <v>5.0</v>
      </c>
      <c r="BI27" s="4">
        <v>2.0</v>
      </c>
      <c r="BJ27" s="4">
        <v>1.0</v>
      </c>
      <c r="BK27" s="4">
        <v>2.0</v>
      </c>
      <c r="BL27" s="4">
        <v>2.0</v>
      </c>
      <c r="BM27" s="4">
        <v>1.0</v>
      </c>
      <c r="BN27" s="4">
        <v>1.0</v>
      </c>
      <c r="BO27" s="4">
        <v>4.0</v>
      </c>
      <c r="BP27" s="4">
        <v>1.0</v>
      </c>
      <c r="BQ27" s="4">
        <v>5.0</v>
      </c>
      <c r="BR27" s="4">
        <v>1.0</v>
      </c>
      <c r="BS27" s="4">
        <v>1.0</v>
      </c>
      <c r="BT27" s="4">
        <v>1.0</v>
      </c>
      <c r="BU27" s="4">
        <v>1.0</v>
      </c>
      <c r="BV27" s="4">
        <v>1.0</v>
      </c>
      <c r="BW27" s="4">
        <v>0.0</v>
      </c>
      <c r="BX27" s="4">
        <v>2.0</v>
      </c>
      <c r="BY27" s="4">
        <v>0.0</v>
      </c>
      <c r="BZ27" s="4">
        <v>1.0</v>
      </c>
      <c r="CA27" s="4">
        <v>5.0</v>
      </c>
      <c r="CB27" s="4">
        <v>5.0</v>
      </c>
      <c r="CC27" s="4">
        <v>4.0</v>
      </c>
      <c r="CD27" s="4">
        <v>4.0</v>
      </c>
      <c r="CE27" s="4">
        <v>1.0</v>
      </c>
      <c r="CF27" s="4">
        <v>1.0</v>
      </c>
      <c r="CG27" s="4">
        <v>1.0</v>
      </c>
      <c r="CH27" s="4">
        <v>2.0</v>
      </c>
      <c r="CI27" s="4">
        <v>2.0</v>
      </c>
      <c r="CJ27" s="4">
        <v>4.0</v>
      </c>
      <c r="CK27" s="4">
        <v>4.0</v>
      </c>
      <c r="CL27" s="4">
        <v>5.0</v>
      </c>
      <c r="CM27" s="4">
        <v>2.0</v>
      </c>
      <c r="CN27" s="4">
        <v>4.0</v>
      </c>
      <c r="CO27" s="4">
        <v>1.0</v>
      </c>
      <c r="CP27" s="4">
        <v>5.0</v>
      </c>
      <c r="CQ27" s="4">
        <v>5.0</v>
      </c>
      <c r="CR27" s="4">
        <v>1.0</v>
      </c>
      <c r="CS27" s="4">
        <v>1.0</v>
      </c>
      <c r="CT27" s="4">
        <v>5.0</v>
      </c>
      <c r="CU27" s="4">
        <v>1.0</v>
      </c>
      <c r="CV27" s="4">
        <v>1.0</v>
      </c>
      <c r="CW27" s="4">
        <v>1.0</v>
      </c>
      <c r="CX27" s="4">
        <v>1.0</v>
      </c>
      <c r="CY27" s="4">
        <v>1.0</v>
      </c>
      <c r="CZ27" s="4">
        <v>4.0</v>
      </c>
      <c r="DA27" s="4">
        <v>1.0</v>
      </c>
      <c r="DB27" s="4">
        <v>8.0</v>
      </c>
      <c r="DC27" s="4">
        <v>1.0</v>
      </c>
      <c r="DD27" s="4">
        <v>1.0</v>
      </c>
      <c r="DE27" s="4">
        <v>4.0</v>
      </c>
      <c r="DF27" s="4">
        <v>1.0</v>
      </c>
      <c r="DG27" s="4">
        <v>1.0</v>
      </c>
      <c r="DH27" s="4">
        <v>1.0</v>
      </c>
      <c r="DI27" s="4">
        <v>1.0</v>
      </c>
      <c r="DJ27" s="4">
        <v>0.0</v>
      </c>
      <c r="DK27" s="4">
        <v>1.0</v>
      </c>
      <c r="DL27" s="4">
        <v>1.0</v>
      </c>
      <c r="DM27" s="4">
        <v>4.0</v>
      </c>
      <c r="DN27" s="4">
        <v>0.0</v>
      </c>
      <c r="DO27" s="4">
        <v>4.0</v>
      </c>
      <c r="DP27" s="4">
        <v>4.0</v>
      </c>
      <c r="DQ27" s="4">
        <v>5.0</v>
      </c>
      <c r="DR27" s="4">
        <v>8.0</v>
      </c>
      <c r="DS27" s="4">
        <v>1.0</v>
      </c>
      <c r="DT27" s="4">
        <v>2.0</v>
      </c>
      <c r="DU27" s="4">
        <v>4.0</v>
      </c>
      <c r="DV27" s="4">
        <v>1.0</v>
      </c>
      <c r="DW27" s="4">
        <v>2.0</v>
      </c>
    </row>
    <row r="28">
      <c r="A28" s="4" t="s">
        <v>10</v>
      </c>
      <c r="B28" s="4" t="s">
        <v>35</v>
      </c>
      <c r="C28" s="4">
        <v>1.0</v>
      </c>
      <c r="D28" s="4">
        <v>1.0</v>
      </c>
      <c r="E28" s="4">
        <v>3.0</v>
      </c>
      <c r="F28" s="4">
        <v>1.0</v>
      </c>
      <c r="G28" s="4">
        <v>3.0</v>
      </c>
      <c r="H28" s="4">
        <v>3.0</v>
      </c>
      <c r="I28" s="4">
        <v>1.0</v>
      </c>
      <c r="J28" s="4">
        <v>1.0</v>
      </c>
      <c r="K28" s="4">
        <v>3.0</v>
      </c>
      <c r="L28" s="4">
        <v>1.0</v>
      </c>
      <c r="M28" s="4">
        <v>1.0</v>
      </c>
      <c r="N28" s="4">
        <v>1.0</v>
      </c>
      <c r="O28" s="4">
        <v>3.0</v>
      </c>
      <c r="P28" s="4">
        <v>1.0</v>
      </c>
      <c r="Q28" s="4">
        <v>3.0</v>
      </c>
      <c r="R28" s="4">
        <v>2.0</v>
      </c>
      <c r="S28" s="4">
        <v>1.0</v>
      </c>
      <c r="T28" s="4">
        <v>3.0</v>
      </c>
      <c r="U28" s="4">
        <v>3.0</v>
      </c>
      <c r="V28" s="4">
        <v>1.0</v>
      </c>
      <c r="W28" s="4">
        <v>3.0</v>
      </c>
      <c r="X28" s="4">
        <v>2.0</v>
      </c>
      <c r="Y28" s="4">
        <v>1.0</v>
      </c>
      <c r="Z28" s="4">
        <v>1.0</v>
      </c>
      <c r="AA28" s="4">
        <v>1.0</v>
      </c>
      <c r="AB28" s="4">
        <v>3.0</v>
      </c>
      <c r="AC28" s="4">
        <v>1.0</v>
      </c>
      <c r="AD28" s="4">
        <v>1.0</v>
      </c>
      <c r="AE28" s="4">
        <v>1.0</v>
      </c>
      <c r="AF28" s="4">
        <v>1.0</v>
      </c>
      <c r="AG28" s="4">
        <v>2.0</v>
      </c>
      <c r="AH28" s="4">
        <v>1.0</v>
      </c>
      <c r="AI28" s="4" t="s">
        <v>74</v>
      </c>
      <c r="AJ28" s="4">
        <v>1.0</v>
      </c>
      <c r="AK28" s="4">
        <v>3.0</v>
      </c>
      <c r="AL28" s="4">
        <v>1.0</v>
      </c>
      <c r="AM28" s="4">
        <v>3.0</v>
      </c>
      <c r="AN28" s="4">
        <v>1.0</v>
      </c>
      <c r="AO28" s="4">
        <v>1.0</v>
      </c>
      <c r="AP28" s="4">
        <v>1.0</v>
      </c>
      <c r="AQ28" s="4">
        <v>1.0</v>
      </c>
      <c r="AR28" s="4">
        <v>1.0</v>
      </c>
      <c r="AS28" s="4">
        <v>1.0</v>
      </c>
      <c r="AT28" s="4">
        <v>3.0</v>
      </c>
      <c r="AU28" s="4">
        <v>1.0</v>
      </c>
      <c r="AV28" s="4">
        <v>1.0</v>
      </c>
      <c r="AW28" s="4">
        <v>1.0</v>
      </c>
      <c r="AX28" s="4">
        <v>3.0</v>
      </c>
      <c r="AY28" s="4">
        <v>1.0</v>
      </c>
      <c r="AZ28" s="4">
        <v>1.0</v>
      </c>
      <c r="BA28" s="4">
        <v>2.0</v>
      </c>
      <c r="BB28" s="4">
        <v>1.0</v>
      </c>
      <c r="BC28" s="4">
        <v>1.0</v>
      </c>
      <c r="BD28" s="4">
        <v>3.0</v>
      </c>
      <c r="BE28" s="4">
        <v>1.0</v>
      </c>
      <c r="BF28" s="4">
        <v>1.0</v>
      </c>
      <c r="BG28" s="4">
        <v>1.0</v>
      </c>
      <c r="BH28" s="4">
        <v>3.0</v>
      </c>
      <c r="BI28" s="4">
        <v>1.0</v>
      </c>
      <c r="BJ28" s="4">
        <v>3.0</v>
      </c>
      <c r="BK28" s="4">
        <v>1.0</v>
      </c>
      <c r="BL28" s="4">
        <v>2.0</v>
      </c>
      <c r="BM28" s="4">
        <v>1.0</v>
      </c>
      <c r="BN28" s="4">
        <v>1.0</v>
      </c>
      <c r="BO28" s="4">
        <v>3.0</v>
      </c>
      <c r="BP28" s="4">
        <v>3.0</v>
      </c>
      <c r="BQ28" s="4">
        <v>1.0</v>
      </c>
      <c r="BR28" s="4">
        <v>1.0</v>
      </c>
      <c r="BS28" s="4">
        <v>1.0</v>
      </c>
      <c r="BT28" s="4">
        <v>1.0</v>
      </c>
      <c r="BU28" s="4">
        <v>1.0</v>
      </c>
      <c r="BV28" s="4">
        <v>1.0</v>
      </c>
      <c r="BW28" s="4">
        <v>2.0</v>
      </c>
      <c r="BX28" s="4">
        <v>1.0</v>
      </c>
      <c r="BY28" s="4">
        <v>2.0</v>
      </c>
      <c r="BZ28" s="4">
        <v>1.0</v>
      </c>
      <c r="CA28" s="4">
        <v>3.0</v>
      </c>
      <c r="CB28" s="4">
        <v>2.0</v>
      </c>
      <c r="CC28" s="4">
        <v>1.0</v>
      </c>
      <c r="CD28" s="4">
        <v>1.0</v>
      </c>
      <c r="CE28" s="4">
        <v>3.0</v>
      </c>
      <c r="CF28" s="4">
        <v>1.0</v>
      </c>
      <c r="CG28" s="4">
        <v>1.0</v>
      </c>
      <c r="CH28" s="4">
        <v>1.0</v>
      </c>
      <c r="CI28" s="4">
        <v>3.0</v>
      </c>
      <c r="CJ28" s="4">
        <v>3.0</v>
      </c>
      <c r="CK28" s="4">
        <v>3.0</v>
      </c>
      <c r="CL28" s="4">
        <v>2.0</v>
      </c>
      <c r="CM28" s="4">
        <v>1.0</v>
      </c>
      <c r="CN28" s="4">
        <v>1.0</v>
      </c>
      <c r="CO28" s="4">
        <v>1.0</v>
      </c>
      <c r="CP28" s="4">
        <v>3.0</v>
      </c>
      <c r="CQ28" s="4">
        <v>1.0</v>
      </c>
      <c r="CR28" s="4">
        <v>1.0</v>
      </c>
      <c r="CS28" s="4">
        <v>1.0</v>
      </c>
      <c r="CT28" s="4">
        <v>3.0</v>
      </c>
      <c r="CU28" s="4">
        <v>3.0</v>
      </c>
      <c r="CV28" s="4">
        <v>1.0</v>
      </c>
      <c r="CW28" s="4" t="s">
        <v>74</v>
      </c>
      <c r="CX28" s="4">
        <v>1.0</v>
      </c>
      <c r="CY28" s="4">
        <v>1.0</v>
      </c>
      <c r="CZ28" s="4">
        <v>3.0</v>
      </c>
      <c r="DA28" s="4">
        <v>3.0</v>
      </c>
      <c r="DB28" s="4">
        <v>1.0</v>
      </c>
      <c r="DC28" s="4">
        <v>3.0</v>
      </c>
      <c r="DD28" s="4">
        <v>3.0</v>
      </c>
      <c r="DE28" s="4">
        <v>1.0</v>
      </c>
      <c r="DF28" s="4">
        <v>3.0</v>
      </c>
      <c r="DG28" s="4">
        <v>2.0</v>
      </c>
      <c r="DH28" s="4">
        <v>2.0</v>
      </c>
      <c r="DI28" s="4">
        <v>1.0</v>
      </c>
      <c r="DJ28" s="4">
        <v>1.0</v>
      </c>
      <c r="DK28" s="4">
        <v>3.0</v>
      </c>
      <c r="DL28" s="4">
        <v>1.0</v>
      </c>
      <c r="DM28" s="4">
        <v>3.0</v>
      </c>
      <c r="DN28" s="4">
        <v>3.0</v>
      </c>
      <c r="DO28" s="4">
        <v>2.0</v>
      </c>
      <c r="DP28" s="4">
        <v>3.0</v>
      </c>
      <c r="DQ28" s="4">
        <v>1.0</v>
      </c>
      <c r="DR28" s="4">
        <v>3.0</v>
      </c>
      <c r="DS28" s="4">
        <v>1.0</v>
      </c>
      <c r="DT28" s="4">
        <v>1.0</v>
      </c>
      <c r="DU28" s="4">
        <v>1.0</v>
      </c>
      <c r="DV28" s="4">
        <v>3.0</v>
      </c>
      <c r="DW28" s="4">
        <v>1.0</v>
      </c>
    </row>
    <row r="29" hidden="1">
      <c r="A29" s="3" t="s">
        <v>14</v>
      </c>
      <c r="B29" s="5" t="s">
        <v>36</v>
      </c>
      <c r="C29" s="5" t="s">
        <v>79</v>
      </c>
      <c r="D29" s="5" t="s">
        <v>91</v>
      </c>
      <c r="E29" s="5" t="s">
        <v>102</v>
      </c>
      <c r="F29" s="5" t="s">
        <v>113</v>
      </c>
      <c r="G29" s="5" t="s">
        <v>124</v>
      </c>
      <c r="H29" s="5" t="s">
        <v>136</v>
      </c>
      <c r="I29" s="5" t="s">
        <v>148</v>
      </c>
      <c r="J29" s="5" t="s">
        <v>160</v>
      </c>
      <c r="K29" s="5" t="s">
        <v>169</v>
      </c>
      <c r="L29" s="5" t="s">
        <v>179</v>
      </c>
      <c r="M29" s="5" t="s">
        <v>190</v>
      </c>
      <c r="N29" s="5" t="s">
        <v>200</v>
      </c>
      <c r="O29" s="5" t="s">
        <v>212</v>
      </c>
      <c r="P29" s="5" t="s">
        <v>223</v>
      </c>
      <c r="Q29" s="5" t="s">
        <v>233</v>
      </c>
      <c r="R29" s="5" t="s">
        <v>233</v>
      </c>
      <c r="S29" s="5" t="s">
        <v>254</v>
      </c>
      <c r="T29" s="5" t="s">
        <v>265</v>
      </c>
      <c r="U29" s="5" t="s">
        <v>190</v>
      </c>
      <c r="V29" s="5" t="s">
        <v>286</v>
      </c>
      <c r="W29" s="5" t="s">
        <v>297</v>
      </c>
      <c r="X29" s="5" t="s">
        <v>308</v>
      </c>
      <c r="Y29" s="5" t="s">
        <v>308</v>
      </c>
      <c r="Z29" s="5" t="s">
        <v>330</v>
      </c>
      <c r="AA29" s="5" t="s">
        <v>341</v>
      </c>
      <c r="AB29" s="5" t="s">
        <v>350</v>
      </c>
      <c r="AC29" s="5" t="s">
        <v>361</v>
      </c>
      <c r="AD29" s="5" t="s">
        <v>370</v>
      </c>
      <c r="AE29" s="5" t="s">
        <v>381</v>
      </c>
      <c r="AF29" s="5" t="s">
        <v>392</v>
      </c>
      <c r="AG29" s="5" t="s">
        <v>401</v>
      </c>
      <c r="AH29" s="5" t="s">
        <v>410</v>
      </c>
      <c r="AI29" s="5" t="s">
        <v>421</v>
      </c>
      <c r="AJ29" s="5" t="s">
        <v>430</v>
      </c>
      <c r="AK29" s="5" t="s">
        <v>440</v>
      </c>
      <c r="AL29" s="5" t="s">
        <v>450</v>
      </c>
      <c r="AM29" s="5" t="s">
        <v>460</v>
      </c>
      <c r="AN29" s="5" t="s">
        <v>308</v>
      </c>
      <c r="AO29" s="5" t="s">
        <v>477</v>
      </c>
      <c r="AP29" s="5" t="s">
        <v>486</v>
      </c>
      <c r="AQ29" s="5" t="s">
        <v>496</v>
      </c>
      <c r="AR29" s="5" t="s">
        <v>507</v>
      </c>
      <c r="AS29" s="5" t="s">
        <v>517</v>
      </c>
      <c r="AT29" s="5" t="s">
        <v>527</v>
      </c>
      <c r="AU29" s="5" t="s">
        <v>538</v>
      </c>
      <c r="AV29" s="5" t="s">
        <v>550</v>
      </c>
      <c r="AW29" s="5" t="s">
        <v>559</v>
      </c>
      <c r="AX29" s="5" t="s">
        <v>568</v>
      </c>
      <c r="AY29" s="5" t="s">
        <v>579</v>
      </c>
      <c r="AZ29" s="5" t="s">
        <v>588</v>
      </c>
      <c r="BA29" s="5" t="s">
        <v>233</v>
      </c>
      <c r="BB29" s="5" t="s">
        <v>370</v>
      </c>
      <c r="BC29" s="5" t="s">
        <v>615</v>
      </c>
      <c r="BD29" s="5" t="s">
        <v>624</v>
      </c>
      <c r="BE29" s="5" t="s">
        <v>634</v>
      </c>
      <c r="BF29" s="5" t="s">
        <v>642</v>
      </c>
      <c r="BG29" s="5" t="s">
        <v>652</v>
      </c>
      <c r="BH29" s="5" t="s">
        <v>662</v>
      </c>
      <c r="BI29" s="5" t="s">
        <v>370</v>
      </c>
      <c r="BJ29" s="5" t="s">
        <v>681</v>
      </c>
      <c r="BK29" s="5" t="s">
        <v>691</v>
      </c>
      <c r="BL29" s="5" t="s">
        <v>702</v>
      </c>
      <c r="BM29" s="5" t="s">
        <v>711</v>
      </c>
      <c r="BN29" s="5" t="s">
        <v>720</v>
      </c>
      <c r="BO29" s="5" t="s">
        <v>732</v>
      </c>
      <c r="BP29" s="5" t="s">
        <v>739</v>
      </c>
      <c r="BQ29" s="5" t="s">
        <v>681</v>
      </c>
      <c r="BR29" s="5" t="s">
        <v>755</v>
      </c>
      <c r="BS29" s="5" t="s">
        <v>766</v>
      </c>
      <c r="BT29" s="5" t="s">
        <v>776</v>
      </c>
      <c r="BU29" s="5" t="s">
        <v>785</v>
      </c>
      <c r="BV29" s="5" t="s">
        <v>341</v>
      </c>
      <c r="BW29" s="5" t="s">
        <v>806</v>
      </c>
      <c r="BX29" s="5" t="s">
        <v>233</v>
      </c>
      <c r="BY29" s="5" t="s">
        <v>74</v>
      </c>
      <c r="BZ29" s="5" t="s">
        <v>826</v>
      </c>
      <c r="CA29" s="5" t="s">
        <v>837</v>
      </c>
      <c r="CB29" s="5" t="s">
        <v>847</v>
      </c>
      <c r="CC29" s="5" t="s">
        <v>856</v>
      </c>
      <c r="CD29" s="5" t="s">
        <v>865</v>
      </c>
      <c r="CE29" s="5" t="s">
        <v>874</v>
      </c>
      <c r="CF29" s="5" t="s">
        <v>882</v>
      </c>
      <c r="CG29" s="5" t="s">
        <v>891</v>
      </c>
      <c r="CH29" s="5" t="s">
        <v>902</v>
      </c>
      <c r="CI29" s="5" t="s">
        <v>914</v>
      </c>
      <c r="CJ29" s="5" t="s">
        <v>924</v>
      </c>
      <c r="CK29" s="5" t="s">
        <v>933</v>
      </c>
      <c r="CL29" s="5" t="s">
        <v>233</v>
      </c>
      <c r="CM29" s="5" t="s">
        <v>952</v>
      </c>
      <c r="CN29" s="5" t="s">
        <v>963</v>
      </c>
      <c r="CO29" s="5" t="s">
        <v>972</v>
      </c>
      <c r="CP29" s="5" t="s">
        <v>980</v>
      </c>
      <c r="CQ29" s="5" t="s">
        <v>989</v>
      </c>
      <c r="CR29" s="5" t="s">
        <v>999</v>
      </c>
      <c r="CS29" s="5" t="s">
        <v>1010</v>
      </c>
      <c r="CT29" s="5" t="s">
        <v>1020</v>
      </c>
      <c r="CU29" s="5" t="s">
        <v>233</v>
      </c>
      <c r="CV29" s="5" t="s">
        <v>1037</v>
      </c>
      <c r="CW29" s="5" t="s">
        <v>1045</v>
      </c>
      <c r="CX29" s="5" t="s">
        <v>1053</v>
      </c>
      <c r="CY29" s="5" t="s">
        <v>1063</v>
      </c>
      <c r="CZ29" s="5" t="s">
        <v>1074</v>
      </c>
      <c r="DA29" s="5" t="s">
        <v>233</v>
      </c>
      <c r="DB29" s="5" t="s">
        <v>1091</v>
      </c>
      <c r="DC29" s="5" t="s">
        <v>1100</v>
      </c>
      <c r="DD29" s="5" t="s">
        <v>1111</v>
      </c>
      <c r="DE29" s="5" t="s">
        <v>1122</v>
      </c>
      <c r="DF29" s="5" t="s">
        <v>1132</v>
      </c>
      <c r="DG29" s="5" t="s">
        <v>1141</v>
      </c>
      <c r="DH29" s="5" t="s">
        <v>1151</v>
      </c>
      <c r="DI29" s="5" t="s">
        <v>341</v>
      </c>
      <c r="DJ29" s="5" t="s">
        <v>1165</v>
      </c>
      <c r="DK29" s="5" t="s">
        <v>1172</v>
      </c>
      <c r="DL29" s="5" t="s">
        <v>681</v>
      </c>
      <c r="DM29" s="5" t="s">
        <v>1190</v>
      </c>
      <c r="DN29" s="5" t="s">
        <v>1202</v>
      </c>
      <c r="DO29" s="5" t="s">
        <v>1211</v>
      </c>
      <c r="DP29" s="5" t="s">
        <v>1222</v>
      </c>
      <c r="DQ29" s="5" t="s">
        <v>1232</v>
      </c>
      <c r="DR29" s="5" t="s">
        <v>1242</v>
      </c>
      <c r="DS29" s="5" t="s">
        <v>1249</v>
      </c>
      <c r="DT29" s="5" t="s">
        <v>1259</v>
      </c>
      <c r="DU29" s="5" t="s">
        <v>1268</v>
      </c>
      <c r="DV29" s="5" t="s">
        <v>785</v>
      </c>
      <c r="DW29" s="5" t="s">
        <v>1287</v>
      </c>
    </row>
    <row r="30" hidden="1">
      <c r="A30" s="4" t="s">
        <v>6</v>
      </c>
      <c r="B30" s="4" t="s">
        <v>37</v>
      </c>
      <c r="C30" s="4">
        <v>2.0</v>
      </c>
      <c r="D30" s="4">
        <v>1.0</v>
      </c>
      <c r="E30" s="4">
        <v>1.0</v>
      </c>
      <c r="F30" s="4">
        <v>2.0</v>
      </c>
      <c r="G30" s="4">
        <v>1.0</v>
      </c>
      <c r="H30" s="4">
        <v>1.0</v>
      </c>
      <c r="I30" s="4">
        <v>1.0</v>
      </c>
      <c r="J30" s="4">
        <v>1.0</v>
      </c>
      <c r="K30" s="4">
        <v>1.0</v>
      </c>
      <c r="L30" s="4">
        <v>1.0</v>
      </c>
      <c r="M30" s="4">
        <v>1.0</v>
      </c>
      <c r="N30" s="4">
        <v>1.0</v>
      </c>
      <c r="O30" s="4">
        <v>1.0</v>
      </c>
      <c r="P30" s="4">
        <v>1.0</v>
      </c>
      <c r="Q30" s="4">
        <v>1.0</v>
      </c>
      <c r="R30" s="4">
        <v>1.0</v>
      </c>
      <c r="S30" s="4">
        <v>1.0</v>
      </c>
      <c r="T30" s="4">
        <v>1.0</v>
      </c>
      <c r="U30" s="4">
        <v>1.0</v>
      </c>
      <c r="V30" s="4">
        <v>1.0</v>
      </c>
      <c r="W30" s="4">
        <v>1.0</v>
      </c>
      <c r="X30" s="4">
        <v>1.0</v>
      </c>
      <c r="Y30" s="4">
        <v>2.0</v>
      </c>
      <c r="Z30" s="4">
        <v>1.0</v>
      </c>
      <c r="AA30" s="4">
        <v>1.0</v>
      </c>
      <c r="AB30" s="4">
        <v>1.0</v>
      </c>
      <c r="AC30" s="4">
        <v>1.0</v>
      </c>
      <c r="AD30" s="4">
        <v>1.0</v>
      </c>
      <c r="AE30" s="4">
        <v>1.0</v>
      </c>
      <c r="AF30" s="4">
        <v>1.0</v>
      </c>
      <c r="AG30" s="4">
        <v>1.0</v>
      </c>
      <c r="AH30" s="4">
        <v>1.0</v>
      </c>
      <c r="AI30" s="4">
        <v>1.0</v>
      </c>
      <c r="AJ30" s="4">
        <v>1.0</v>
      </c>
      <c r="AK30" s="4">
        <v>1.0</v>
      </c>
      <c r="AL30" s="4">
        <v>1.0</v>
      </c>
      <c r="AM30" s="4">
        <v>1.0</v>
      </c>
      <c r="AN30" s="4">
        <v>1.0</v>
      </c>
      <c r="AO30" s="4">
        <v>1.0</v>
      </c>
      <c r="AP30" s="4">
        <v>1.0</v>
      </c>
      <c r="AQ30" s="4">
        <v>1.0</v>
      </c>
      <c r="AR30" s="4">
        <v>1.0</v>
      </c>
      <c r="AS30" s="4">
        <v>1.0</v>
      </c>
      <c r="AT30" s="4">
        <v>1.0</v>
      </c>
      <c r="AU30" s="4">
        <v>1.0</v>
      </c>
      <c r="AV30" s="4">
        <v>1.0</v>
      </c>
      <c r="AW30" s="4">
        <v>1.0</v>
      </c>
      <c r="AX30" s="4">
        <v>1.0</v>
      </c>
      <c r="AY30" s="4">
        <v>1.0</v>
      </c>
      <c r="AZ30" s="4">
        <v>1.0</v>
      </c>
      <c r="BA30" s="4">
        <v>1.0</v>
      </c>
      <c r="BB30" s="4">
        <v>1.0</v>
      </c>
      <c r="BC30" s="4">
        <v>1.0</v>
      </c>
      <c r="BD30" s="4">
        <v>1.0</v>
      </c>
      <c r="BE30" s="4">
        <v>2.0</v>
      </c>
      <c r="BF30" s="4">
        <v>1.0</v>
      </c>
      <c r="BG30" s="4">
        <v>1.0</v>
      </c>
      <c r="BH30" s="4">
        <v>2.0</v>
      </c>
      <c r="BI30" s="4">
        <v>2.0</v>
      </c>
      <c r="BJ30" s="4">
        <v>1.0</v>
      </c>
      <c r="BK30" s="4">
        <v>1.0</v>
      </c>
      <c r="BL30" s="4">
        <v>2.0</v>
      </c>
      <c r="BM30" s="4">
        <v>1.0</v>
      </c>
      <c r="BN30" s="4">
        <v>1.0</v>
      </c>
      <c r="BO30" s="4">
        <v>1.0</v>
      </c>
      <c r="BP30" s="4">
        <v>1.0</v>
      </c>
      <c r="BQ30" s="4">
        <v>1.0</v>
      </c>
      <c r="BR30" s="4">
        <v>1.0</v>
      </c>
      <c r="BS30" s="4">
        <v>1.0</v>
      </c>
      <c r="BT30" s="4">
        <v>1.0</v>
      </c>
      <c r="BU30" s="4">
        <v>2.0</v>
      </c>
      <c r="BV30" s="4">
        <v>2.0</v>
      </c>
      <c r="BW30" s="4">
        <v>1.0</v>
      </c>
      <c r="BX30" s="4">
        <v>1.0</v>
      </c>
      <c r="BY30" s="4">
        <v>1.0</v>
      </c>
      <c r="BZ30" s="4">
        <v>1.0</v>
      </c>
      <c r="CA30" s="4">
        <v>1.0</v>
      </c>
      <c r="CB30" s="4">
        <v>1.0</v>
      </c>
      <c r="CC30" s="4">
        <v>2.0</v>
      </c>
      <c r="CD30" s="4">
        <v>1.0</v>
      </c>
      <c r="CE30" s="4">
        <v>1.0</v>
      </c>
      <c r="CF30" s="4">
        <v>1.0</v>
      </c>
      <c r="CG30" s="4">
        <v>1.0</v>
      </c>
      <c r="CH30" s="4">
        <v>1.0</v>
      </c>
      <c r="CI30" s="4">
        <v>1.0</v>
      </c>
      <c r="CJ30" s="4">
        <v>1.0</v>
      </c>
      <c r="CK30" s="4">
        <v>1.0</v>
      </c>
      <c r="CL30" s="4">
        <v>1.0</v>
      </c>
      <c r="CM30" s="4">
        <v>1.0</v>
      </c>
      <c r="CN30" s="4">
        <v>2.0</v>
      </c>
      <c r="CO30" s="4">
        <v>1.0</v>
      </c>
      <c r="CP30" s="4">
        <v>1.0</v>
      </c>
      <c r="CQ30" s="4">
        <v>1.0</v>
      </c>
      <c r="CR30" s="4">
        <v>1.0</v>
      </c>
      <c r="CS30" s="4">
        <v>1.0</v>
      </c>
      <c r="CT30" s="4">
        <v>1.0</v>
      </c>
      <c r="CU30" s="4">
        <v>1.0</v>
      </c>
      <c r="CV30" s="4">
        <v>1.0</v>
      </c>
      <c r="CW30" s="4">
        <v>1.0</v>
      </c>
      <c r="CX30" s="4">
        <v>1.0</v>
      </c>
      <c r="CY30" s="4">
        <v>1.0</v>
      </c>
      <c r="CZ30" s="4">
        <v>1.0</v>
      </c>
      <c r="DA30" s="4">
        <v>1.0</v>
      </c>
      <c r="DB30" s="4">
        <v>1.0</v>
      </c>
      <c r="DC30" s="4">
        <v>1.0</v>
      </c>
      <c r="DD30" s="4">
        <v>1.0</v>
      </c>
      <c r="DE30" s="4">
        <v>1.0</v>
      </c>
      <c r="DF30" s="4">
        <v>1.0</v>
      </c>
      <c r="DG30" s="4">
        <v>1.0</v>
      </c>
      <c r="DH30" s="4">
        <v>1.0</v>
      </c>
      <c r="DI30" s="4">
        <v>1.0</v>
      </c>
      <c r="DJ30" s="4">
        <v>1.0</v>
      </c>
      <c r="DK30" s="4">
        <v>1.0</v>
      </c>
      <c r="DL30" s="4">
        <v>1.0</v>
      </c>
      <c r="DM30" s="4">
        <v>1.0</v>
      </c>
      <c r="DN30" s="4">
        <v>1.0</v>
      </c>
      <c r="DO30" s="4">
        <v>1.0</v>
      </c>
      <c r="DP30" s="4">
        <v>1.0</v>
      </c>
      <c r="DQ30" s="4">
        <v>1.0</v>
      </c>
      <c r="DR30" s="4">
        <v>1.0</v>
      </c>
      <c r="DS30" s="4">
        <v>1.0</v>
      </c>
      <c r="DT30" s="4">
        <v>1.0</v>
      </c>
      <c r="DU30" s="4">
        <v>1.0</v>
      </c>
      <c r="DV30" s="4">
        <v>1.0</v>
      </c>
      <c r="DW30" s="4">
        <v>1.0</v>
      </c>
    </row>
    <row r="31">
      <c r="A31" s="4" t="s">
        <v>10</v>
      </c>
      <c r="B31" s="4" t="s">
        <v>38</v>
      </c>
      <c r="C31" s="4">
        <v>5.0</v>
      </c>
      <c r="D31" s="4">
        <v>4.0</v>
      </c>
      <c r="E31" s="4">
        <v>5.0</v>
      </c>
      <c r="F31" s="4">
        <v>4.0</v>
      </c>
      <c r="G31" s="4">
        <v>4.0</v>
      </c>
      <c r="H31" s="4">
        <v>2.0</v>
      </c>
      <c r="I31" s="4">
        <v>4.0</v>
      </c>
      <c r="J31" s="4">
        <v>5.0</v>
      </c>
      <c r="K31" s="4">
        <v>4.0</v>
      </c>
      <c r="L31" s="4">
        <v>5.0</v>
      </c>
      <c r="M31" s="4">
        <v>5.0</v>
      </c>
      <c r="N31" s="4">
        <v>5.0</v>
      </c>
      <c r="O31" s="4">
        <v>4.0</v>
      </c>
      <c r="P31" s="4">
        <v>5.0</v>
      </c>
      <c r="Q31" s="4">
        <v>5.0</v>
      </c>
      <c r="R31" s="4">
        <v>3.0</v>
      </c>
      <c r="S31" s="4">
        <v>5.0</v>
      </c>
      <c r="T31" s="4">
        <v>3.0</v>
      </c>
      <c r="U31" s="4">
        <v>5.0</v>
      </c>
      <c r="V31" s="4">
        <v>2.0</v>
      </c>
      <c r="W31" s="4">
        <v>2.0</v>
      </c>
      <c r="X31" s="4">
        <v>3.0</v>
      </c>
      <c r="Y31" s="4">
        <v>4.0</v>
      </c>
      <c r="Z31" s="4">
        <v>3.0</v>
      </c>
      <c r="AA31" s="4">
        <v>4.0</v>
      </c>
      <c r="AB31" s="4">
        <v>4.0</v>
      </c>
      <c r="AC31" s="4">
        <v>3.0</v>
      </c>
      <c r="AD31" s="4">
        <v>5.0</v>
      </c>
      <c r="AE31" s="4">
        <v>3.0</v>
      </c>
      <c r="AF31" s="4">
        <v>5.0</v>
      </c>
      <c r="AG31" s="4">
        <v>3.0</v>
      </c>
      <c r="AH31" s="4">
        <v>5.0</v>
      </c>
      <c r="AI31" s="4">
        <v>4.0</v>
      </c>
      <c r="AJ31" s="4">
        <v>3.0</v>
      </c>
      <c r="AK31" s="4">
        <v>5.0</v>
      </c>
      <c r="AL31" s="4">
        <v>5.0</v>
      </c>
      <c r="AM31" s="4">
        <v>5.0</v>
      </c>
      <c r="AN31" s="4">
        <v>3.0</v>
      </c>
      <c r="AO31" s="4">
        <v>4.0</v>
      </c>
      <c r="AP31" s="4">
        <v>5.0</v>
      </c>
      <c r="AQ31" s="4">
        <v>3.0</v>
      </c>
      <c r="AR31" s="4">
        <v>5.0</v>
      </c>
      <c r="AS31" s="4">
        <v>5.0</v>
      </c>
      <c r="AT31" s="4">
        <v>4.0</v>
      </c>
      <c r="AU31" s="4">
        <v>5.0</v>
      </c>
      <c r="AV31" s="4">
        <v>5.0</v>
      </c>
      <c r="AW31" s="4">
        <v>4.0</v>
      </c>
      <c r="AX31" s="4">
        <v>5.0</v>
      </c>
      <c r="AY31" s="4">
        <v>5.0</v>
      </c>
      <c r="AZ31" s="4">
        <v>3.0</v>
      </c>
      <c r="BA31" s="4">
        <v>4.0</v>
      </c>
      <c r="BB31" s="4">
        <v>5.0</v>
      </c>
      <c r="BC31" s="4">
        <v>5.0</v>
      </c>
      <c r="BD31" s="4">
        <v>4.0</v>
      </c>
      <c r="BE31" s="4">
        <v>5.0</v>
      </c>
      <c r="BF31" s="4">
        <v>4.0</v>
      </c>
      <c r="BG31" s="4">
        <v>5.0</v>
      </c>
      <c r="BH31" s="4">
        <v>4.0</v>
      </c>
      <c r="BI31" s="4">
        <v>5.0</v>
      </c>
      <c r="BJ31" s="4">
        <v>5.0</v>
      </c>
      <c r="BK31" s="4">
        <v>5.0</v>
      </c>
      <c r="BL31" s="4">
        <v>3.0</v>
      </c>
      <c r="BM31" s="4">
        <v>4.0</v>
      </c>
      <c r="BN31" s="4">
        <v>5.0</v>
      </c>
      <c r="BO31" s="4">
        <v>5.0</v>
      </c>
      <c r="BP31" s="4">
        <v>3.0</v>
      </c>
      <c r="BQ31" s="4">
        <v>5.0</v>
      </c>
      <c r="BR31" s="4">
        <v>5.0</v>
      </c>
      <c r="BS31" s="4">
        <v>5.0</v>
      </c>
      <c r="BT31" s="4">
        <v>3.0</v>
      </c>
      <c r="BU31" s="4">
        <v>5.0</v>
      </c>
      <c r="BV31" s="4">
        <v>5.0</v>
      </c>
      <c r="BW31" s="4">
        <v>5.0</v>
      </c>
      <c r="BX31" s="4">
        <v>3.0</v>
      </c>
      <c r="BY31" s="4">
        <v>4.0</v>
      </c>
      <c r="BZ31" s="4">
        <v>5.0</v>
      </c>
      <c r="CA31" s="4">
        <v>4.0</v>
      </c>
      <c r="CB31" s="4">
        <v>3.0</v>
      </c>
      <c r="CC31" s="4">
        <v>5.0</v>
      </c>
      <c r="CD31" s="4">
        <v>5.0</v>
      </c>
      <c r="CE31" s="4">
        <v>3.0</v>
      </c>
      <c r="CF31" s="4">
        <v>4.0</v>
      </c>
      <c r="CG31" s="4">
        <v>3.0</v>
      </c>
      <c r="CH31" s="4">
        <v>4.0</v>
      </c>
      <c r="CI31" s="4">
        <v>5.0</v>
      </c>
      <c r="CJ31" s="4">
        <v>5.0</v>
      </c>
      <c r="CK31" s="4">
        <v>5.0</v>
      </c>
      <c r="CL31" s="4">
        <v>4.0</v>
      </c>
      <c r="CM31" s="4">
        <v>4.0</v>
      </c>
      <c r="CN31" s="4">
        <v>5.0</v>
      </c>
      <c r="CO31" s="4">
        <v>5.0</v>
      </c>
      <c r="CP31" s="4">
        <v>2.0</v>
      </c>
      <c r="CQ31" s="4">
        <v>1.0</v>
      </c>
      <c r="CR31" s="4">
        <v>4.0</v>
      </c>
      <c r="CS31" s="4">
        <v>5.0</v>
      </c>
      <c r="CT31" s="4">
        <v>4.0</v>
      </c>
      <c r="CU31" s="4">
        <v>3.0</v>
      </c>
      <c r="CV31" s="4">
        <v>5.0</v>
      </c>
      <c r="CW31" s="4">
        <v>5.0</v>
      </c>
      <c r="CX31" s="4">
        <v>5.0</v>
      </c>
      <c r="CY31" s="4">
        <v>5.0</v>
      </c>
      <c r="CZ31" s="4">
        <v>5.0</v>
      </c>
      <c r="DA31" s="4">
        <v>5.0</v>
      </c>
      <c r="DB31" s="4">
        <v>5.0</v>
      </c>
      <c r="DC31" s="4">
        <v>4.0</v>
      </c>
      <c r="DD31" s="4">
        <v>3.0</v>
      </c>
      <c r="DE31" s="4">
        <v>5.0</v>
      </c>
      <c r="DF31" s="4">
        <v>4.0</v>
      </c>
      <c r="DG31" s="4">
        <v>5.0</v>
      </c>
      <c r="DH31" s="4">
        <v>4.0</v>
      </c>
      <c r="DI31" s="4">
        <v>3.0</v>
      </c>
      <c r="DJ31" s="4">
        <v>3.0</v>
      </c>
      <c r="DK31" s="4">
        <v>5.0</v>
      </c>
      <c r="DL31" s="4">
        <v>4.0</v>
      </c>
      <c r="DM31" s="4">
        <v>4.0</v>
      </c>
      <c r="DN31" s="4">
        <v>5.0</v>
      </c>
      <c r="DO31" s="4">
        <v>5.0</v>
      </c>
      <c r="DP31" s="4">
        <v>3.0</v>
      </c>
      <c r="DQ31" s="4">
        <v>5.0</v>
      </c>
      <c r="DR31" s="4">
        <v>5.0</v>
      </c>
      <c r="DS31" s="4">
        <v>5.0</v>
      </c>
      <c r="DT31" s="4">
        <v>4.0</v>
      </c>
      <c r="DU31" s="4">
        <v>4.0</v>
      </c>
      <c r="DV31" s="4">
        <v>5.0</v>
      </c>
      <c r="DW31" s="4">
        <v>3.0</v>
      </c>
    </row>
    <row r="32" hidden="1">
      <c r="A32" s="4" t="s">
        <v>3</v>
      </c>
      <c r="B32" s="4" t="s">
        <v>39</v>
      </c>
      <c r="C32" s="4">
        <v>2.0</v>
      </c>
      <c r="D32" s="4">
        <v>4.0</v>
      </c>
      <c r="E32" s="4">
        <v>3.0</v>
      </c>
      <c r="F32" s="4">
        <v>4.0</v>
      </c>
      <c r="G32" s="4">
        <v>4.0</v>
      </c>
      <c r="H32" s="4">
        <v>2.0</v>
      </c>
      <c r="I32" s="4">
        <v>4.0</v>
      </c>
      <c r="J32" s="4">
        <v>2.0</v>
      </c>
      <c r="K32" s="4">
        <v>1.0</v>
      </c>
      <c r="L32" s="4">
        <v>1.0</v>
      </c>
      <c r="M32" s="4">
        <v>3.0</v>
      </c>
      <c r="N32" s="4">
        <v>2.0</v>
      </c>
      <c r="O32" s="4">
        <v>1.0</v>
      </c>
      <c r="P32" s="4">
        <v>3.0</v>
      </c>
      <c r="Q32" s="4">
        <v>3.0</v>
      </c>
      <c r="R32" s="4">
        <v>1.0</v>
      </c>
      <c r="S32" s="4">
        <v>1.0</v>
      </c>
      <c r="T32" s="4">
        <v>1.0</v>
      </c>
      <c r="U32" s="4">
        <v>2.0</v>
      </c>
      <c r="V32" s="4">
        <v>1.0</v>
      </c>
      <c r="W32" s="4">
        <v>2.0</v>
      </c>
      <c r="X32" s="4">
        <v>4.0</v>
      </c>
      <c r="Y32" s="4">
        <v>1.0</v>
      </c>
      <c r="Z32" s="4">
        <v>3.0</v>
      </c>
      <c r="AA32" s="4">
        <v>3.0</v>
      </c>
      <c r="AB32" s="4">
        <v>1.0</v>
      </c>
      <c r="AC32" s="4">
        <v>2.0</v>
      </c>
      <c r="AD32" s="4">
        <v>1.0</v>
      </c>
      <c r="AE32" s="4">
        <v>3.0</v>
      </c>
      <c r="AF32" s="4">
        <v>3.0</v>
      </c>
      <c r="AG32" s="4">
        <v>4.0</v>
      </c>
      <c r="AH32" s="4">
        <v>2.0</v>
      </c>
      <c r="AI32" s="4">
        <v>4.0</v>
      </c>
      <c r="AJ32" s="4">
        <v>1.0</v>
      </c>
      <c r="AK32" s="4">
        <v>1.0</v>
      </c>
      <c r="AL32" s="4">
        <v>3.0</v>
      </c>
      <c r="AM32" s="4">
        <v>2.0</v>
      </c>
      <c r="AN32" s="4">
        <v>4.0</v>
      </c>
      <c r="AO32" s="4">
        <v>4.0</v>
      </c>
      <c r="AP32" s="4">
        <v>4.0</v>
      </c>
      <c r="AQ32" s="4">
        <v>1.0</v>
      </c>
      <c r="AR32" s="4">
        <v>2.0</v>
      </c>
      <c r="AS32" s="4">
        <v>2.0</v>
      </c>
      <c r="AT32" s="4">
        <v>3.0</v>
      </c>
      <c r="AU32" s="4">
        <v>4.0</v>
      </c>
      <c r="AV32" s="4">
        <v>2.0</v>
      </c>
      <c r="AW32" s="4">
        <v>1.0</v>
      </c>
      <c r="AX32" s="4">
        <v>1.0</v>
      </c>
      <c r="AY32" s="4">
        <v>2.0</v>
      </c>
      <c r="AZ32" s="4">
        <v>3.0</v>
      </c>
      <c r="BA32" s="4">
        <v>3.0</v>
      </c>
      <c r="BB32" s="4">
        <v>2.0</v>
      </c>
      <c r="BC32" s="4">
        <v>2.0</v>
      </c>
      <c r="BD32" s="4">
        <v>4.0</v>
      </c>
      <c r="BE32" s="4">
        <v>2.0</v>
      </c>
      <c r="BF32" s="4">
        <v>1.0</v>
      </c>
      <c r="BG32" s="4">
        <v>4.0</v>
      </c>
      <c r="BH32" s="4">
        <v>2.0</v>
      </c>
      <c r="BI32" s="4">
        <v>3.0</v>
      </c>
      <c r="BJ32" s="4">
        <v>4.0</v>
      </c>
      <c r="BK32" s="4">
        <v>1.0</v>
      </c>
      <c r="BL32" s="4">
        <v>4.0</v>
      </c>
      <c r="BM32" s="4">
        <v>4.0</v>
      </c>
      <c r="BN32" s="4">
        <v>3.0</v>
      </c>
      <c r="BO32" s="4">
        <v>2.0</v>
      </c>
      <c r="BP32" s="4">
        <v>2.0</v>
      </c>
      <c r="BQ32" s="4">
        <v>1.0</v>
      </c>
      <c r="BR32" s="4">
        <v>2.0</v>
      </c>
      <c r="BS32" s="4">
        <v>1.0</v>
      </c>
      <c r="BT32" s="4">
        <v>3.0</v>
      </c>
      <c r="BU32" s="4">
        <v>3.0</v>
      </c>
      <c r="BV32" s="4">
        <v>3.0</v>
      </c>
      <c r="BW32" s="4">
        <v>1.0</v>
      </c>
      <c r="BX32" s="4">
        <v>2.0</v>
      </c>
      <c r="BY32" s="4">
        <v>3.0</v>
      </c>
      <c r="BZ32" s="4">
        <v>1.0</v>
      </c>
      <c r="CA32" s="4">
        <v>4.0</v>
      </c>
      <c r="CB32" s="4">
        <v>4.0</v>
      </c>
      <c r="CC32" s="4">
        <v>2.0</v>
      </c>
      <c r="CD32" s="4">
        <v>1.0</v>
      </c>
      <c r="CE32" s="4">
        <v>1.0</v>
      </c>
      <c r="CF32" s="4">
        <v>4.0</v>
      </c>
      <c r="CG32" s="4">
        <v>3.0</v>
      </c>
      <c r="CH32" s="4">
        <v>1.0</v>
      </c>
      <c r="CI32" s="4">
        <v>2.0</v>
      </c>
      <c r="CJ32" s="4">
        <v>1.0</v>
      </c>
      <c r="CK32" s="4">
        <v>1.0</v>
      </c>
      <c r="CL32" s="4">
        <v>2.0</v>
      </c>
      <c r="CM32" s="4">
        <v>3.0</v>
      </c>
      <c r="CN32" s="4">
        <v>3.0</v>
      </c>
      <c r="CO32" s="4">
        <v>1.0</v>
      </c>
      <c r="CP32" s="4">
        <v>3.0</v>
      </c>
      <c r="CQ32" s="4">
        <v>3.0</v>
      </c>
      <c r="CR32" s="4">
        <v>1.0</v>
      </c>
      <c r="CS32" s="4">
        <v>4.0</v>
      </c>
      <c r="CT32" s="4">
        <v>3.0</v>
      </c>
      <c r="CU32" s="4">
        <v>1.0</v>
      </c>
      <c r="CV32" s="4">
        <v>2.0</v>
      </c>
      <c r="CW32" s="4">
        <v>4.0</v>
      </c>
      <c r="CX32" s="4">
        <v>1.0</v>
      </c>
      <c r="CY32" s="4">
        <v>1.0</v>
      </c>
      <c r="CZ32" s="4">
        <v>1.0</v>
      </c>
      <c r="DA32" s="4">
        <v>2.0</v>
      </c>
      <c r="DB32" s="4">
        <v>3.0</v>
      </c>
      <c r="DC32" s="4">
        <v>1.0</v>
      </c>
      <c r="DD32" s="4">
        <v>4.0</v>
      </c>
      <c r="DE32" s="4">
        <v>1.0</v>
      </c>
      <c r="DF32" s="4">
        <v>2.0</v>
      </c>
      <c r="DG32" s="4">
        <v>2.0</v>
      </c>
      <c r="DH32" s="4">
        <v>2.0</v>
      </c>
      <c r="DI32" s="4">
        <v>4.0</v>
      </c>
      <c r="DJ32" s="4">
        <v>3.0</v>
      </c>
      <c r="DK32" s="4">
        <v>4.0</v>
      </c>
      <c r="DL32" s="4">
        <v>4.0</v>
      </c>
      <c r="DM32" s="4">
        <v>2.0</v>
      </c>
      <c r="DN32" s="4">
        <v>1.0</v>
      </c>
      <c r="DO32" s="4">
        <v>1.0</v>
      </c>
      <c r="DP32" s="4">
        <v>2.0</v>
      </c>
      <c r="DQ32" s="4">
        <v>2.0</v>
      </c>
      <c r="DR32" s="4">
        <v>4.0</v>
      </c>
      <c r="DS32" s="4">
        <v>4.0</v>
      </c>
      <c r="DT32" s="4">
        <v>4.0</v>
      </c>
      <c r="DU32" s="4">
        <v>3.0</v>
      </c>
      <c r="DV32" s="4">
        <v>1.0</v>
      </c>
      <c r="DW32" s="4">
        <v>3.0</v>
      </c>
    </row>
    <row r="33">
      <c r="A33" s="4" t="s">
        <v>10</v>
      </c>
      <c r="B33" s="4" t="s">
        <v>40</v>
      </c>
      <c r="C33" s="4">
        <v>5.0</v>
      </c>
      <c r="D33" s="4">
        <v>4.0</v>
      </c>
      <c r="E33" s="4">
        <v>5.0</v>
      </c>
      <c r="F33" s="4">
        <v>5.0</v>
      </c>
      <c r="G33" s="4">
        <v>4.0</v>
      </c>
      <c r="H33" s="4">
        <v>2.0</v>
      </c>
      <c r="I33" s="4">
        <v>5.0</v>
      </c>
      <c r="J33" s="4">
        <v>3.0</v>
      </c>
      <c r="K33" s="4">
        <v>5.0</v>
      </c>
      <c r="L33" s="4">
        <v>5.0</v>
      </c>
      <c r="M33" s="4">
        <v>1.0</v>
      </c>
      <c r="N33" s="4">
        <v>5.0</v>
      </c>
      <c r="O33" s="4">
        <v>3.0</v>
      </c>
      <c r="P33" s="4">
        <v>4.0</v>
      </c>
      <c r="Q33" s="4">
        <v>4.0</v>
      </c>
      <c r="R33" s="4">
        <v>1.0</v>
      </c>
      <c r="S33" s="4">
        <v>2.0</v>
      </c>
      <c r="T33" s="4">
        <v>3.0</v>
      </c>
      <c r="U33" s="4">
        <v>3.0</v>
      </c>
      <c r="V33" s="4">
        <v>3.0</v>
      </c>
      <c r="W33" s="4">
        <v>2.0</v>
      </c>
      <c r="X33" s="4">
        <v>5.0</v>
      </c>
      <c r="Y33" s="4">
        <v>4.0</v>
      </c>
      <c r="Z33" s="4">
        <v>2.0</v>
      </c>
      <c r="AA33" s="4">
        <v>5.0</v>
      </c>
      <c r="AB33" s="4">
        <v>3.0</v>
      </c>
      <c r="AC33" s="4">
        <v>1.0</v>
      </c>
      <c r="AD33" s="4">
        <v>3.0</v>
      </c>
      <c r="AE33" s="4">
        <v>1.0</v>
      </c>
      <c r="AF33" s="4">
        <v>3.0</v>
      </c>
      <c r="AG33" s="4">
        <v>2.0</v>
      </c>
      <c r="AH33" s="4">
        <v>5.0</v>
      </c>
      <c r="AI33" s="4">
        <v>5.0</v>
      </c>
      <c r="AJ33" s="4">
        <v>5.0</v>
      </c>
      <c r="AK33" s="4">
        <v>3.0</v>
      </c>
      <c r="AL33" s="4">
        <v>3.0</v>
      </c>
      <c r="AM33" s="4">
        <v>3.0</v>
      </c>
      <c r="AN33" s="4">
        <v>5.0</v>
      </c>
      <c r="AO33" s="4">
        <v>3.0</v>
      </c>
      <c r="AP33" s="4">
        <v>1.0</v>
      </c>
      <c r="AQ33" s="4">
        <v>5.0</v>
      </c>
      <c r="AR33" s="4">
        <v>5.0</v>
      </c>
      <c r="AS33" s="4">
        <v>5.0</v>
      </c>
      <c r="AT33" s="4">
        <v>5.0</v>
      </c>
      <c r="AU33" s="4">
        <v>5.0</v>
      </c>
      <c r="AV33" s="4">
        <v>5.0</v>
      </c>
      <c r="AW33" s="4">
        <v>4.0</v>
      </c>
      <c r="AX33" s="4">
        <v>3.0</v>
      </c>
      <c r="AY33" s="4">
        <v>4.0</v>
      </c>
      <c r="AZ33" s="4">
        <v>4.0</v>
      </c>
      <c r="BA33" s="4">
        <v>1.0</v>
      </c>
      <c r="BB33" s="4">
        <v>5.0</v>
      </c>
      <c r="BC33" s="4">
        <v>5.0</v>
      </c>
      <c r="BD33" s="4">
        <v>4.0</v>
      </c>
      <c r="BE33" s="4">
        <v>5.0</v>
      </c>
      <c r="BF33" s="4">
        <v>3.0</v>
      </c>
      <c r="BG33" s="4">
        <v>4.0</v>
      </c>
      <c r="BH33" s="4">
        <v>5.0</v>
      </c>
      <c r="BI33" s="4">
        <v>5.0</v>
      </c>
      <c r="BJ33" s="4">
        <v>5.0</v>
      </c>
      <c r="BK33" s="4">
        <v>4.0</v>
      </c>
      <c r="BL33" s="4">
        <v>3.0</v>
      </c>
      <c r="BM33" s="4">
        <v>3.0</v>
      </c>
      <c r="BN33" s="4">
        <v>4.0</v>
      </c>
      <c r="BO33" s="4">
        <v>4.0</v>
      </c>
      <c r="BP33" s="4">
        <v>3.0</v>
      </c>
      <c r="BQ33" s="4">
        <v>4.0</v>
      </c>
      <c r="BR33" s="4">
        <v>2.0</v>
      </c>
      <c r="BS33" s="4">
        <v>3.0</v>
      </c>
      <c r="BT33" s="4">
        <v>1.0</v>
      </c>
      <c r="BU33" s="4">
        <v>5.0</v>
      </c>
      <c r="BV33" s="4">
        <v>3.0</v>
      </c>
      <c r="BW33" s="4">
        <v>2.0</v>
      </c>
      <c r="BX33" s="4">
        <v>3.0</v>
      </c>
      <c r="BY33" s="4">
        <v>3.0</v>
      </c>
      <c r="BZ33" s="4">
        <v>3.0</v>
      </c>
      <c r="CA33" s="4">
        <v>2.0</v>
      </c>
      <c r="CB33" s="4">
        <v>1.0</v>
      </c>
      <c r="CC33" s="4">
        <v>4.0</v>
      </c>
      <c r="CD33" s="4">
        <v>5.0</v>
      </c>
      <c r="CE33" s="4">
        <v>3.0</v>
      </c>
      <c r="CF33" s="4">
        <v>4.0</v>
      </c>
      <c r="CG33" s="4">
        <v>3.0</v>
      </c>
      <c r="CH33" s="4">
        <v>5.0</v>
      </c>
      <c r="CI33" s="4">
        <v>5.0</v>
      </c>
      <c r="CJ33" s="4">
        <v>4.0</v>
      </c>
      <c r="CK33" s="4">
        <v>4.0</v>
      </c>
      <c r="CL33" s="4">
        <v>1.0</v>
      </c>
      <c r="CM33" s="4">
        <v>5.0</v>
      </c>
      <c r="CN33" s="4">
        <v>4.0</v>
      </c>
      <c r="CO33" s="4">
        <v>4.0</v>
      </c>
      <c r="CP33" s="4">
        <v>1.0</v>
      </c>
      <c r="CQ33" s="4">
        <v>1.0</v>
      </c>
      <c r="CR33" s="4">
        <v>4.0</v>
      </c>
      <c r="CS33" s="4">
        <v>5.0</v>
      </c>
      <c r="CT33" s="4">
        <v>4.0</v>
      </c>
      <c r="CU33" s="4">
        <v>3.0</v>
      </c>
      <c r="CV33" s="4">
        <v>2.0</v>
      </c>
      <c r="CW33" s="4">
        <v>5.0</v>
      </c>
      <c r="CX33" s="4">
        <v>3.0</v>
      </c>
      <c r="CY33" s="4">
        <v>5.0</v>
      </c>
      <c r="CZ33" s="4">
        <v>5.0</v>
      </c>
      <c r="DA33" s="4">
        <v>2.0</v>
      </c>
      <c r="DB33" s="4">
        <v>3.0</v>
      </c>
      <c r="DC33" s="4">
        <v>3.0</v>
      </c>
      <c r="DD33" s="4">
        <v>5.0</v>
      </c>
      <c r="DE33" s="4">
        <v>5.0</v>
      </c>
      <c r="DF33" s="4">
        <v>3.0</v>
      </c>
      <c r="DG33" s="4">
        <v>2.0</v>
      </c>
      <c r="DH33" s="4">
        <v>2.0</v>
      </c>
      <c r="DI33" s="4">
        <v>4.0</v>
      </c>
      <c r="DJ33" s="4">
        <v>5.0</v>
      </c>
      <c r="DK33" s="4">
        <v>5.0</v>
      </c>
      <c r="DL33" s="4">
        <v>3.0</v>
      </c>
      <c r="DM33" s="4">
        <v>3.0</v>
      </c>
      <c r="DN33" s="4">
        <v>1.0</v>
      </c>
      <c r="DO33" s="4">
        <v>1.0</v>
      </c>
      <c r="DP33" s="4">
        <v>2.0</v>
      </c>
      <c r="DQ33" s="4">
        <v>3.0</v>
      </c>
      <c r="DR33" s="4">
        <v>5.0</v>
      </c>
      <c r="DS33" s="4">
        <v>5.0</v>
      </c>
      <c r="DT33" s="4">
        <v>1.0</v>
      </c>
      <c r="DU33" s="4">
        <v>5.0</v>
      </c>
      <c r="DV33" s="4">
        <v>1.0</v>
      </c>
      <c r="DW33" s="4">
        <v>2.0</v>
      </c>
    </row>
    <row r="34" hidden="1">
      <c r="A34" s="4" t="s">
        <v>30</v>
      </c>
      <c r="B34" s="4" t="s">
        <v>41</v>
      </c>
      <c r="C34" s="4">
        <v>2.0</v>
      </c>
      <c r="D34" s="4">
        <v>5.0</v>
      </c>
      <c r="E34" s="4">
        <v>6.0</v>
      </c>
      <c r="F34" s="4">
        <v>7.0</v>
      </c>
      <c r="G34" s="4">
        <v>6.0</v>
      </c>
      <c r="H34" s="4">
        <v>4.0</v>
      </c>
      <c r="I34" s="4">
        <v>4.0</v>
      </c>
      <c r="J34" s="4">
        <v>3.0</v>
      </c>
      <c r="K34" s="4">
        <v>7.0</v>
      </c>
      <c r="L34" s="4">
        <v>3.0</v>
      </c>
      <c r="M34" s="4">
        <v>9.0</v>
      </c>
      <c r="N34" s="4">
        <v>1.0</v>
      </c>
      <c r="O34" s="4">
        <v>9.0</v>
      </c>
      <c r="P34" s="4">
        <v>8.0</v>
      </c>
      <c r="Q34" s="4">
        <v>2.0</v>
      </c>
      <c r="R34" s="4">
        <v>6.0</v>
      </c>
      <c r="S34" s="4">
        <v>7.0</v>
      </c>
      <c r="T34" s="4">
        <v>8.0</v>
      </c>
      <c r="U34" s="4">
        <v>6.0</v>
      </c>
      <c r="V34" s="4">
        <v>4.0</v>
      </c>
      <c r="W34" s="4">
        <v>5.0</v>
      </c>
      <c r="X34" s="4">
        <v>8.0</v>
      </c>
      <c r="Y34" s="4">
        <v>2.0</v>
      </c>
      <c r="Z34" s="4">
        <v>4.0</v>
      </c>
      <c r="AA34" s="4">
        <v>5.0</v>
      </c>
      <c r="AB34" s="4">
        <v>8.0</v>
      </c>
      <c r="AC34" s="4">
        <v>9.0</v>
      </c>
      <c r="AD34" s="4">
        <v>9.0</v>
      </c>
      <c r="AE34" s="4">
        <v>4.0</v>
      </c>
      <c r="AF34" s="4">
        <v>9.0</v>
      </c>
      <c r="AG34" s="4">
        <v>7.0</v>
      </c>
      <c r="AH34" s="4">
        <v>5.0</v>
      </c>
      <c r="AI34" s="4">
        <v>5.0</v>
      </c>
      <c r="AJ34" s="4">
        <v>7.0</v>
      </c>
      <c r="AK34" s="4">
        <v>1.0</v>
      </c>
      <c r="AL34" s="4">
        <v>2.0</v>
      </c>
      <c r="AM34" s="4">
        <v>7.0</v>
      </c>
      <c r="AN34" s="4">
        <v>4.0</v>
      </c>
      <c r="AO34" s="4">
        <v>6.0</v>
      </c>
      <c r="AP34" s="4">
        <v>3.0</v>
      </c>
      <c r="AQ34" s="4">
        <v>10.0</v>
      </c>
      <c r="AR34" s="4">
        <v>6.0</v>
      </c>
      <c r="AS34" s="4">
        <v>6.0</v>
      </c>
      <c r="AT34" s="4">
        <v>6.0</v>
      </c>
      <c r="AU34" s="4">
        <v>8.0</v>
      </c>
      <c r="AV34" s="4">
        <v>3.0</v>
      </c>
      <c r="AW34" s="4">
        <v>4.0</v>
      </c>
      <c r="AX34" s="4">
        <v>8.0</v>
      </c>
      <c r="AY34" s="4">
        <v>2.0</v>
      </c>
      <c r="AZ34" s="4">
        <v>9.0</v>
      </c>
      <c r="BA34" s="4">
        <v>8.0</v>
      </c>
      <c r="BB34" s="4">
        <v>8.0</v>
      </c>
      <c r="BC34" s="4">
        <v>1.0</v>
      </c>
      <c r="BD34" s="4">
        <v>5.0</v>
      </c>
      <c r="BE34" s="4">
        <v>10.0</v>
      </c>
      <c r="BF34" s="4">
        <v>8.0</v>
      </c>
      <c r="BG34" s="4">
        <v>1.0</v>
      </c>
      <c r="BH34" s="4">
        <v>9.0</v>
      </c>
      <c r="BI34" s="4">
        <v>4.0</v>
      </c>
      <c r="BJ34" s="4">
        <v>7.0</v>
      </c>
      <c r="BK34" s="4">
        <v>3.0</v>
      </c>
      <c r="BL34" s="4">
        <v>2.0</v>
      </c>
      <c r="BM34" s="4">
        <v>2.0</v>
      </c>
      <c r="BN34" s="4">
        <v>8.0</v>
      </c>
      <c r="BO34" s="4">
        <v>3.0</v>
      </c>
      <c r="BP34" s="4">
        <v>3.0</v>
      </c>
      <c r="BQ34" s="4">
        <v>3.0</v>
      </c>
      <c r="BR34" s="4">
        <v>2.0</v>
      </c>
      <c r="BS34" s="4">
        <v>8.0</v>
      </c>
      <c r="BT34" s="4">
        <v>3.0</v>
      </c>
      <c r="BU34" s="4">
        <v>3.0</v>
      </c>
      <c r="BV34" s="4">
        <v>5.0</v>
      </c>
      <c r="BW34" s="4">
        <v>3.0</v>
      </c>
      <c r="BX34" s="4">
        <v>1.0</v>
      </c>
      <c r="BY34" s="4">
        <v>8.0</v>
      </c>
      <c r="BZ34" s="4">
        <v>6.0</v>
      </c>
      <c r="CA34" s="4">
        <v>4.0</v>
      </c>
      <c r="CB34" s="4">
        <v>4.0</v>
      </c>
      <c r="CC34" s="4">
        <v>8.0</v>
      </c>
      <c r="CD34" s="4">
        <v>1.0</v>
      </c>
      <c r="CE34" s="4">
        <v>4.0</v>
      </c>
      <c r="CF34" s="4">
        <v>2.0</v>
      </c>
      <c r="CG34" s="4">
        <v>8.0</v>
      </c>
      <c r="CH34" s="4">
        <v>4.0</v>
      </c>
      <c r="CI34" s="4">
        <v>9.0</v>
      </c>
      <c r="CJ34" s="4">
        <v>7.0</v>
      </c>
      <c r="CK34" s="4">
        <v>3.0</v>
      </c>
      <c r="CL34" s="4">
        <v>5.0</v>
      </c>
      <c r="CM34" s="4">
        <v>7.0</v>
      </c>
      <c r="CN34" s="4">
        <v>7.0</v>
      </c>
      <c r="CO34" s="4">
        <v>7.0</v>
      </c>
      <c r="CP34" s="4">
        <v>5.0</v>
      </c>
      <c r="CQ34" s="4">
        <v>8.0</v>
      </c>
      <c r="CR34" s="4">
        <v>6.0</v>
      </c>
      <c r="CS34" s="4">
        <v>7.0</v>
      </c>
      <c r="CT34" s="4">
        <v>10.0</v>
      </c>
      <c r="CU34" s="4">
        <v>2.0</v>
      </c>
      <c r="CV34" s="4">
        <v>1.0</v>
      </c>
      <c r="CW34" s="4">
        <v>8.0</v>
      </c>
      <c r="CX34" s="4">
        <v>3.0</v>
      </c>
      <c r="CY34" s="4">
        <v>2.0</v>
      </c>
      <c r="CZ34" s="4">
        <v>3.0</v>
      </c>
      <c r="DA34" s="4">
        <v>7.0</v>
      </c>
      <c r="DB34" s="4">
        <v>4.0</v>
      </c>
      <c r="DC34" s="4">
        <v>9.0</v>
      </c>
      <c r="DD34" s="4">
        <v>2.0</v>
      </c>
      <c r="DE34" s="4">
        <v>7.0</v>
      </c>
      <c r="DF34" s="4">
        <v>5.0</v>
      </c>
      <c r="DG34" s="4">
        <v>6.0</v>
      </c>
      <c r="DH34" s="4">
        <v>5.0</v>
      </c>
      <c r="DI34" s="4">
        <v>8.0</v>
      </c>
      <c r="DJ34" s="4">
        <v>9.0</v>
      </c>
      <c r="DK34" s="4">
        <v>10.0</v>
      </c>
      <c r="DL34" s="4">
        <v>9.0</v>
      </c>
      <c r="DM34" s="4">
        <v>7.0</v>
      </c>
      <c r="DN34" s="4">
        <v>10.0</v>
      </c>
      <c r="DO34" s="4">
        <v>5.0</v>
      </c>
      <c r="DP34" s="4">
        <v>9.0</v>
      </c>
      <c r="DQ34" s="4">
        <v>5.0</v>
      </c>
      <c r="DR34" s="4">
        <v>7.0</v>
      </c>
      <c r="DS34" s="4">
        <v>5.0</v>
      </c>
      <c r="DT34" s="4">
        <v>5.0</v>
      </c>
      <c r="DU34" s="4">
        <v>6.0</v>
      </c>
      <c r="DV34" s="4">
        <v>1.0</v>
      </c>
      <c r="DW34" s="4">
        <v>3.0</v>
      </c>
    </row>
    <row r="35" hidden="1">
      <c r="A35" s="3" t="s">
        <v>14</v>
      </c>
      <c r="B35" s="5" t="s">
        <v>42</v>
      </c>
      <c r="C35" s="5" t="s">
        <v>80</v>
      </c>
      <c r="D35" s="5" t="s">
        <v>92</v>
      </c>
      <c r="E35" s="5" t="s">
        <v>103</v>
      </c>
      <c r="F35" s="5" t="s">
        <v>114</v>
      </c>
      <c r="G35" s="5" t="s">
        <v>125</v>
      </c>
      <c r="H35" s="5" t="s">
        <v>137</v>
      </c>
      <c r="I35" s="5" t="s">
        <v>149</v>
      </c>
      <c r="J35" s="5" t="s">
        <v>161</v>
      </c>
      <c r="K35" s="5" t="s">
        <v>170</v>
      </c>
      <c r="L35" s="5" t="s">
        <v>180</v>
      </c>
      <c r="M35" s="5" t="s">
        <v>191</v>
      </c>
      <c r="N35" s="5" t="s">
        <v>201</v>
      </c>
      <c r="O35" s="5" t="s">
        <v>213</v>
      </c>
      <c r="P35" s="5" t="s">
        <v>224</v>
      </c>
      <c r="Q35" s="5" t="s">
        <v>234</v>
      </c>
      <c r="R35" s="5" t="s">
        <v>244</v>
      </c>
      <c r="S35" s="5" t="s">
        <v>255</v>
      </c>
      <c r="T35" s="5" t="s">
        <v>266</v>
      </c>
      <c r="U35" s="5" t="s">
        <v>276</v>
      </c>
      <c r="V35" s="5" t="s">
        <v>287</v>
      </c>
      <c r="W35" s="5" t="s">
        <v>298</v>
      </c>
      <c r="X35" s="5" t="s">
        <v>309</v>
      </c>
      <c r="Y35" s="5" t="s">
        <v>319</v>
      </c>
      <c r="Z35" s="5" t="s">
        <v>331</v>
      </c>
      <c r="AA35" s="5" t="s">
        <v>342</v>
      </c>
      <c r="AB35" s="5" t="s">
        <v>351</v>
      </c>
      <c r="AC35" s="5" t="s">
        <v>362</v>
      </c>
      <c r="AD35" s="5" t="s">
        <v>371</v>
      </c>
      <c r="AE35" s="5" t="s">
        <v>382</v>
      </c>
      <c r="AF35" s="5" t="s">
        <v>393</v>
      </c>
      <c r="AG35" s="5" t="s">
        <v>402</v>
      </c>
      <c r="AH35" s="5" t="s">
        <v>411</v>
      </c>
      <c r="AI35" s="5" t="s">
        <v>422</v>
      </c>
      <c r="AJ35" s="5" t="s">
        <v>431</v>
      </c>
      <c r="AK35" s="5" t="s">
        <v>441</v>
      </c>
      <c r="AL35" s="5" t="s">
        <v>451</v>
      </c>
      <c r="AM35" s="5" t="s">
        <v>461</v>
      </c>
      <c r="AN35" s="5" t="s">
        <v>468</v>
      </c>
      <c r="AO35" s="5" t="s">
        <v>478</v>
      </c>
      <c r="AP35" s="5" t="s">
        <v>487</v>
      </c>
      <c r="AQ35" s="5" t="s">
        <v>497</v>
      </c>
      <c r="AR35" s="5" t="s">
        <v>508</v>
      </c>
      <c r="AS35" s="5" t="s">
        <v>518</v>
      </c>
      <c r="AT35" s="5" t="s">
        <v>528</v>
      </c>
      <c r="AU35" s="5" t="s">
        <v>539</v>
      </c>
      <c r="AV35" s="5" t="s">
        <v>170</v>
      </c>
      <c r="AW35" s="5" t="s">
        <v>560</v>
      </c>
      <c r="AX35" s="5" t="s">
        <v>569</v>
      </c>
      <c r="AY35" s="5" t="s">
        <v>580</v>
      </c>
      <c r="AZ35" s="5" t="s">
        <v>589</v>
      </c>
      <c r="BA35" s="5" t="s">
        <v>598</v>
      </c>
      <c r="BB35" s="5" t="s">
        <v>190</v>
      </c>
      <c r="BC35" s="5" t="s">
        <v>616</v>
      </c>
      <c r="BD35" s="5" t="s">
        <v>625</v>
      </c>
      <c r="BE35" s="5" t="s">
        <v>635</v>
      </c>
      <c r="BF35" s="5" t="s">
        <v>643</v>
      </c>
      <c r="BG35" s="5" t="s">
        <v>653</v>
      </c>
      <c r="BH35" s="5" t="s">
        <v>663</v>
      </c>
      <c r="BI35" s="5" t="s">
        <v>671</v>
      </c>
      <c r="BJ35" s="5" t="s">
        <v>682</v>
      </c>
      <c r="BK35" s="5" t="s">
        <v>692</v>
      </c>
      <c r="BL35" s="5" t="s">
        <v>703</v>
      </c>
      <c r="BM35" s="5" t="s">
        <v>712</v>
      </c>
      <c r="BN35" s="5" t="s">
        <v>721</v>
      </c>
      <c r="BO35" s="5" t="s">
        <v>733</v>
      </c>
      <c r="BP35" s="5" t="s">
        <v>740</v>
      </c>
      <c r="BQ35" s="5" t="s">
        <v>747</v>
      </c>
      <c r="BR35" s="5" t="s">
        <v>756</v>
      </c>
      <c r="BS35" s="5" t="s">
        <v>767</v>
      </c>
      <c r="BT35" s="5" t="s">
        <v>777</v>
      </c>
      <c r="BU35" s="5" t="s">
        <v>786</v>
      </c>
      <c r="BV35" s="5" t="s">
        <v>796</v>
      </c>
      <c r="BW35" s="5" t="s">
        <v>807</v>
      </c>
      <c r="BX35" s="5" t="s">
        <v>814</v>
      </c>
      <c r="BY35" s="5" t="s">
        <v>74</v>
      </c>
      <c r="BZ35" s="5" t="s">
        <v>827</v>
      </c>
      <c r="CA35" s="5" t="s">
        <v>838</v>
      </c>
      <c r="CB35" s="5" t="s">
        <v>848</v>
      </c>
      <c r="CC35" s="5" t="s">
        <v>857</v>
      </c>
      <c r="CD35" s="5" t="s">
        <v>866</v>
      </c>
      <c r="CE35" s="5" t="s">
        <v>875</v>
      </c>
      <c r="CF35" s="5" t="s">
        <v>883</v>
      </c>
      <c r="CG35" s="5" t="s">
        <v>892</v>
      </c>
      <c r="CH35" s="5" t="s">
        <v>903</v>
      </c>
      <c r="CI35" s="5" t="s">
        <v>915</v>
      </c>
      <c r="CJ35" s="5" t="s">
        <v>925</v>
      </c>
      <c r="CK35" s="5" t="s">
        <v>934</v>
      </c>
      <c r="CL35" s="5" t="s">
        <v>944</v>
      </c>
      <c r="CM35" s="5" t="s">
        <v>953</v>
      </c>
      <c r="CN35" s="5" t="s">
        <v>964</v>
      </c>
      <c r="CO35" s="5" t="s">
        <v>973</v>
      </c>
      <c r="CP35" s="5" t="s">
        <v>981</v>
      </c>
      <c r="CQ35" s="5" t="s">
        <v>990</v>
      </c>
      <c r="CR35" s="5" t="s">
        <v>1000</v>
      </c>
      <c r="CS35" s="5" t="s">
        <v>1011</v>
      </c>
      <c r="CT35" s="5" t="s">
        <v>1021</v>
      </c>
      <c r="CU35" s="5" t="s">
        <v>1029</v>
      </c>
      <c r="CV35" s="5" t="s">
        <v>1038</v>
      </c>
      <c r="CW35" s="5" t="s">
        <v>1046</v>
      </c>
      <c r="CX35" s="5" t="s">
        <v>1054</v>
      </c>
      <c r="CY35" s="5" t="s">
        <v>1064</v>
      </c>
      <c r="CZ35" s="5" t="s">
        <v>1075</v>
      </c>
      <c r="DA35" s="5" t="s">
        <v>1083</v>
      </c>
      <c r="DB35" s="5" t="s">
        <v>1092</v>
      </c>
      <c r="DC35" s="5" t="s">
        <v>1101</v>
      </c>
      <c r="DD35" s="5" t="s">
        <v>1112</v>
      </c>
      <c r="DE35" s="5" t="s">
        <v>1123</v>
      </c>
      <c r="DF35" s="5" t="s">
        <v>1133</v>
      </c>
      <c r="DG35" s="5" t="s">
        <v>1142</v>
      </c>
      <c r="DH35" s="5" t="s">
        <v>1152</v>
      </c>
      <c r="DI35" s="5" t="s">
        <v>1159</v>
      </c>
      <c r="DJ35" s="5" t="s">
        <v>1166</v>
      </c>
      <c r="DK35" s="5" t="s">
        <v>1173</v>
      </c>
      <c r="DL35" s="5" t="s">
        <v>1181</v>
      </c>
      <c r="DM35" s="5" t="s">
        <v>1191</v>
      </c>
      <c r="DN35" s="5" t="s">
        <v>1203</v>
      </c>
      <c r="DO35" s="5" t="s">
        <v>1212</v>
      </c>
      <c r="DP35" s="5" t="s">
        <v>1223</v>
      </c>
      <c r="DQ35" s="5" t="s">
        <v>1233</v>
      </c>
      <c r="DR35" s="5" t="s">
        <v>1243</v>
      </c>
      <c r="DS35" s="5" t="s">
        <v>1250</v>
      </c>
      <c r="DT35" s="5" t="s">
        <v>1260</v>
      </c>
      <c r="DU35" s="5" t="s">
        <v>1269</v>
      </c>
      <c r="DV35" s="5" t="s">
        <v>1278</v>
      </c>
      <c r="DW35" s="5" t="s">
        <v>1288</v>
      </c>
    </row>
    <row r="36" hidden="1">
      <c r="A36" s="3" t="s">
        <v>14</v>
      </c>
      <c r="B36" s="5" t="s">
        <v>43</v>
      </c>
      <c r="C36" s="5" t="s">
        <v>81</v>
      </c>
      <c r="D36" s="5" t="s">
        <v>93</v>
      </c>
      <c r="E36" s="5" t="s">
        <v>104</v>
      </c>
      <c r="F36" s="5" t="s">
        <v>115</v>
      </c>
      <c r="G36" s="5" t="s">
        <v>126</v>
      </c>
      <c r="H36" s="5" t="s">
        <v>138</v>
      </c>
      <c r="I36" s="5" t="s">
        <v>150</v>
      </c>
      <c r="J36" s="5" t="s">
        <v>162</v>
      </c>
      <c r="K36" s="5" t="s">
        <v>171</v>
      </c>
      <c r="L36" s="5" t="s">
        <v>181</v>
      </c>
      <c r="M36" s="5" t="s">
        <v>192</v>
      </c>
      <c r="N36" s="5" t="s">
        <v>202</v>
      </c>
      <c r="O36" s="5" t="s">
        <v>214</v>
      </c>
      <c r="P36" s="5" t="s">
        <v>225</v>
      </c>
      <c r="Q36" s="5" t="s">
        <v>235</v>
      </c>
      <c r="R36" s="5" t="s">
        <v>245</v>
      </c>
      <c r="S36" s="5" t="s">
        <v>256</v>
      </c>
      <c r="T36" s="5" t="s">
        <v>267</v>
      </c>
      <c r="U36" s="5" t="s">
        <v>277</v>
      </c>
      <c r="V36" s="5" t="s">
        <v>288</v>
      </c>
      <c r="W36" s="5" t="s">
        <v>299</v>
      </c>
      <c r="X36" s="5" t="s">
        <v>310</v>
      </c>
      <c r="Y36" s="5" t="s">
        <v>320</v>
      </c>
      <c r="Z36" s="5" t="s">
        <v>332</v>
      </c>
      <c r="AA36" s="5" t="s">
        <v>343</v>
      </c>
      <c r="AB36" s="5" t="s">
        <v>352</v>
      </c>
      <c r="AC36" s="5" t="s">
        <v>363</v>
      </c>
      <c r="AD36" s="5" t="s">
        <v>372</v>
      </c>
      <c r="AE36" s="5" t="s">
        <v>383</v>
      </c>
      <c r="AF36" s="5" t="s">
        <v>394</v>
      </c>
      <c r="AG36" s="5" t="s">
        <v>403</v>
      </c>
      <c r="AH36" s="5" t="s">
        <v>412</v>
      </c>
      <c r="AI36" s="5" t="s">
        <v>423</v>
      </c>
      <c r="AJ36" s="5" t="s">
        <v>432</v>
      </c>
      <c r="AK36" s="5" t="s">
        <v>442</v>
      </c>
      <c r="AL36" s="5" t="s">
        <v>452</v>
      </c>
      <c r="AM36" s="5" t="s">
        <v>462</v>
      </c>
      <c r="AN36" s="5" t="s">
        <v>469</v>
      </c>
      <c r="AO36" s="5" t="s">
        <v>479</v>
      </c>
      <c r="AP36" s="5" t="s">
        <v>488</v>
      </c>
      <c r="AQ36" s="5" t="s">
        <v>498</v>
      </c>
      <c r="AR36" s="5" t="s">
        <v>509</v>
      </c>
      <c r="AS36" s="5" t="s">
        <v>519</v>
      </c>
      <c r="AT36" s="5" t="s">
        <v>529</v>
      </c>
      <c r="AU36" s="5" t="s">
        <v>540</v>
      </c>
      <c r="AV36" s="5" t="s">
        <v>551</v>
      </c>
      <c r="AW36" s="5" t="s">
        <v>561</v>
      </c>
      <c r="AX36" s="5" t="s">
        <v>570</v>
      </c>
      <c r="AY36" s="5" t="s">
        <v>581</v>
      </c>
      <c r="AZ36" s="5" t="s">
        <v>590</v>
      </c>
      <c r="BA36" s="5" t="s">
        <v>599</v>
      </c>
      <c r="BB36" s="5" t="s">
        <v>607</v>
      </c>
      <c r="BC36" s="5" t="s">
        <v>617</v>
      </c>
      <c r="BD36" s="5" t="s">
        <v>626</v>
      </c>
      <c r="BE36" s="5" t="s">
        <v>636</v>
      </c>
      <c r="BF36" s="5" t="s">
        <v>644</v>
      </c>
      <c r="BG36" s="5" t="s">
        <v>654</v>
      </c>
      <c r="BH36" s="5" t="s">
        <v>664</v>
      </c>
      <c r="BI36" s="5" t="s">
        <v>672</v>
      </c>
      <c r="BJ36" s="5" t="s">
        <v>683</v>
      </c>
      <c r="BK36" s="5" t="s">
        <v>693</v>
      </c>
      <c r="BL36" s="5" t="s">
        <v>704</v>
      </c>
      <c r="BM36" s="5" t="s">
        <v>713</v>
      </c>
      <c r="BN36" s="5" t="s">
        <v>722</v>
      </c>
      <c r="BO36" s="5" t="s">
        <v>734</v>
      </c>
      <c r="BP36" s="5" t="s">
        <v>741</v>
      </c>
      <c r="BQ36" s="5" t="s">
        <v>748</v>
      </c>
      <c r="BR36" s="5" t="s">
        <v>757</v>
      </c>
      <c r="BS36" s="5" t="s">
        <v>768</v>
      </c>
      <c r="BT36" s="5" t="s">
        <v>778</v>
      </c>
      <c r="BU36" s="5" t="s">
        <v>787</v>
      </c>
      <c r="BV36" s="5" t="s">
        <v>797</v>
      </c>
      <c r="BW36" s="5" t="s">
        <v>808</v>
      </c>
      <c r="BX36" s="5" t="s">
        <v>815</v>
      </c>
      <c r="BY36" s="5" t="s">
        <v>74</v>
      </c>
      <c r="BZ36" s="5" t="s">
        <v>828</v>
      </c>
      <c r="CA36" s="5" t="s">
        <v>839</v>
      </c>
      <c r="CB36" s="5" t="s">
        <v>849</v>
      </c>
      <c r="CC36" s="5" t="s">
        <v>858</v>
      </c>
      <c r="CD36" s="5" t="s">
        <v>867</v>
      </c>
      <c r="CE36" s="5" t="s">
        <v>876</v>
      </c>
      <c r="CF36" s="5" t="s">
        <v>884</v>
      </c>
      <c r="CG36" s="5" t="s">
        <v>893</v>
      </c>
      <c r="CH36" s="5" t="s">
        <v>904</v>
      </c>
      <c r="CI36" s="5" t="s">
        <v>916</v>
      </c>
      <c r="CJ36" s="5" t="s">
        <v>926</v>
      </c>
      <c r="CK36" s="5" t="s">
        <v>935</v>
      </c>
      <c r="CL36" s="5" t="s">
        <v>945</v>
      </c>
      <c r="CM36" s="5" t="s">
        <v>954</v>
      </c>
      <c r="CN36" s="5" t="s">
        <v>965</v>
      </c>
      <c r="CO36" s="5" t="s">
        <v>974</v>
      </c>
      <c r="CP36" s="5" t="s">
        <v>982</v>
      </c>
      <c r="CQ36" s="5" t="s">
        <v>991</v>
      </c>
      <c r="CR36" s="5" t="s">
        <v>1001</v>
      </c>
      <c r="CS36" s="5" t="s">
        <v>1012</v>
      </c>
      <c r="CT36" s="5" t="s">
        <v>1022</v>
      </c>
      <c r="CU36" s="5" t="s">
        <v>1030</v>
      </c>
      <c r="CV36" s="5" t="s">
        <v>1039</v>
      </c>
      <c r="CW36" s="5" t="s">
        <v>1047</v>
      </c>
      <c r="CX36" s="5" t="s">
        <v>1055</v>
      </c>
      <c r="CY36" s="5" t="s">
        <v>1065</v>
      </c>
      <c r="CZ36" s="5" t="s">
        <v>1076</v>
      </c>
      <c r="DA36" s="5" t="s">
        <v>1084</v>
      </c>
      <c r="DB36" s="5" t="s">
        <v>1093</v>
      </c>
      <c r="DC36" s="5" t="s">
        <v>1102</v>
      </c>
      <c r="DD36" s="5" t="s">
        <v>1113</v>
      </c>
      <c r="DE36" s="5" t="s">
        <v>1124</v>
      </c>
      <c r="DF36" s="5" t="s">
        <v>1134</v>
      </c>
      <c r="DG36" s="5" t="s">
        <v>1143</v>
      </c>
      <c r="DH36" s="5" t="s">
        <v>1153</v>
      </c>
      <c r="DI36" s="5" t="s">
        <v>1160</v>
      </c>
      <c r="DJ36" s="5" t="s">
        <v>1167</v>
      </c>
      <c r="DK36" s="5" t="s">
        <v>1174</v>
      </c>
      <c r="DL36" s="5" t="s">
        <v>1182</v>
      </c>
      <c r="DM36" s="5" t="s">
        <v>1192</v>
      </c>
      <c r="DN36" s="5" t="s">
        <v>1204</v>
      </c>
      <c r="DO36" s="5" t="s">
        <v>1213</v>
      </c>
      <c r="DP36" s="5" t="s">
        <v>1224</v>
      </c>
      <c r="DQ36" s="5" t="s">
        <v>1234</v>
      </c>
      <c r="DR36" s="5" t="s">
        <v>1244</v>
      </c>
      <c r="DS36" s="5" t="s">
        <v>1251</v>
      </c>
      <c r="DT36" s="5" t="s">
        <v>1261</v>
      </c>
      <c r="DU36" s="5" t="s">
        <v>1270</v>
      </c>
      <c r="DV36" s="5" t="s">
        <v>1279</v>
      </c>
      <c r="DW36" s="5" t="s">
        <v>1289</v>
      </c>
    </row>
    <row r="37">
      <c r="A37" s="4" t="s">
        <v>10</v>
      </c>
      <c r="B37" s="4" t="s">
        <v>44</v>
      </c>
      <c r="C37" s="4">
        <v>8.0</v>
      </c>
      <c r="D37" s="4">
        <v>3.0</v>
      </c>
      <c r="E37" s="4">
        <v>6.0</v>
      </c>
      <c r="F37" s="4">
        <v>2.0</v>
      </c>
      <c r="G37" s="4">
        <v>2.0</v>
      </c>
      <c r="H37" s="4">
        <v>2.0</v>
      </c>
      <c r="I37" s="4">
        <v>2.0</v>
      </c>
      <c r="J37" s="4">
        <v>2.0</v>
      </c>
      <c r="K37" s="4">
        <v>6.0</v>
      </c>
      <c r="L37" s="4">
        <v>2.0</v>
      </c>
      <c r="M37" s="4">
        <v>7.0</v>
      </c>
      <c r="N37" s="4">
        <v>2.0</v>
      </c>
      <c r="O37" s="4">
        <v>1.0</v>
      </c>
      <c r="P37" s="4">
        <v>2.0</v>
      </c>
      <c r="Q37" s="4">
        <v>1.0</v>
      </c>
      <c r="R37" s="4">
        <v>2.0</v>
      </c>
      <c r="S37" s="4">
        <v>2.0</v>
      </c>
      <c r="T37" s="4">
        <v>1.0</v>
      </c>
      <c r="U37" s="4">
        <v>2.0</v>
      </c>
      <c r="V37" s="4">
        <v>3.0</v>
      </c>
      <c r="W37" s="4">
        <v>1.0</v>
      </c>
      <c r="X37" s="4">
        <v>7.0</v>
      </c>
      <c r="Y37" s="4">
        <v>2.0</v>
      </c>
      <c r="Z37" s="4">
        <v>1.0</v>
      </c>
      <c r="AA37" s="4">
        <v>2.0</v>
      </c>
      <c r="AB37" s="4">
        <v>2.0</v>
      </c>
      <c r="AC37" s="4">
        <v>5.0</v>
      </c>
      <c r="AD37" s="4">
        <v>6.0</v>
      </c>
      <c r="AE37" s="4">
        <v>7.0</v>
      </c>
      <c r="AF37" s="4">
        <v>7.0</v>
      </c>
      <c r="AG37" s="4">
        <v>2.0</v>
      </c>
      <c r="AH37" s="4">
        <v>1.0</v>
      </c>
      <c r="AI37" s="4">
        <v>7.0</v>
      </c>
      <c r="AJ37" s="4">
        <v>2.0</v>
      </c>
      <c r="AK37" s="4">
        <v>7.0</v>
      </c>
      <c r="AL37" s="4">
        <v>6.0</v>
      </c>
      <c r="AM37" s="4">
        <v>5.0</v>
      </c>
      <c r="AN37" s="4">
        <v>2.0</v>
      </c>
      <c r="AO37" s="4">
        <v>2.0</v>
      </c>
      <c r="AP37" s="4">
        <v>2.0</v>
      </c>
      <c r="AQ37" s="4">
        <v>2.0</v>
      </c>
      <c r="AR37" s="4">
        <v>3.0</v>
      </c>
      <c r="AS37" s="4">
        <v>1.0</v>
      </c>
      <c r="AT37" s="4">
        <v>2.0</v>
      </c>
      <c r="AU37" s="4">
        <v>7.0</v>
      </c>
      <c r="AV37" s="4">
        <v>6.0</v>
      </c>
      <c r="AW37" s="4">
        <v>5.0</v>
      </c>
      <c r="AX37" s="4">
        <v>7.0</v>
      </c>
      <c r="AY37" s="4">
        <v>7.0</v>
      </c>
      <c r="AZ37" s="4">
        <v>2.0</v>
      </c>
      <c r="BA37" s="4">
        <v>4.0</v>
      </c>
      <c r="BB37" s="4">
        <v>5.0</v>
      </c>
      <c r="BC37" s="4">
        <v>3.0</v>
      </c>
      <c r="BD37" s="4">
        <v>3.0</v>
      </c>
      <c r="BE37" s="4">
        <v>7.0</v>
      </c>
      <c r="BF37" s="4">
        <v>5.0</v>
      </c>
      <c r="BG37" s="4">
        <v>2.0</v>
      </c>
      <c r="BH37" s="4">
        <v>2.0</v>
      </c>
      <c r="BI37" s="4">
        <v>6.0</v>
      </c>
      <c r="BJ37" s="4">
        <v>1.0</v>
      </c>
      <c r="BK37" s="4">
        <v>6.0</v>
      </c>
      <c r="BL37" s="4">
        <v>2.0</v>
      </c>
      <c r="BM37" s="4">
        <v>7.0</v>
      </c>
      <c r="BN37" s="4">
        <v>6.0</v>
      </c>
      <c r="BO37" s="4">
        <v>5.0</v>
      </c>
      <c r="BP37" s="4">
        <v>6.0</v>
      </c>
      <c r="BQ37" s="4">
        <v>5.0</v>
      </c>
      <c r="BR37" s="4">
        <v>7.0</v>
      </c>
      <c r="BS37" s="4">
        <v>3.0</v>
      </c>
      <c r="BT37" s="4">
        <v>4.0</v>
      </c>
      <c r="BU37" s="4">
        <v>1.0</v>
      </c>
      <c r="BV37" s="4">
        <v>3.0</v>
      </c>
      <c r="BW37" s="4">
        <v>7.0</v>
      </c>
      <c r="BX37" s="4">
        <v>3.0</v>
      </c>
      <c r="BY37" s="4">
        <v>8.0</v>
      </c>
      <c r="BZ37" s="4">
        <v>2.0</v>
      </c>
      <c r="CA37" s="4">
        <v>3.0</v>
      </c>
      <c r="CB37" s="4">
        <v>7.0</v>
      </c>
      <c r="CC37" s="4">
        <v>3.0</v>
      </c>
      <c r="CD37" s="4">
        <v>8.0</v>
      </c>
      <c r="CE37" s="4">
        <v>2.0</v>
      </c>
      <c r="CF37" s="4">
        <v>3.0</v>
      </c>
      <c r="CG37" s="4">
        <v>2.0</v>
      </c>
      <c r="CH37" s="4">
        <v>5.0</v>
      </c>
      <c r="CI37" s="4">
        <v>5.0</v>
      </c>
      <c r="CJ37" s="4">
        <v>5.0</v>
      </c>
      <c r="CK37" s="4">
        <v>5.0</v>
      </c>
      <c r="CL37" s="4">
        <v>2.0</v>
      </c>
      <c r="CM37" s="4">
        <v>6.0</v>
      </c>
      <c r="CN37" s="4">
        <v>2.0</v>
      </c>
      <c r="CO37" s="4">
        <v>4.0</v>
      </c>
      <c r="CP37" s="4">
        <v>2.0</v>
      </c>
      <c r="CQ37" s="4">
        <v>3.0</v>
      </c>
      <c r="CR37" s="4">
        <v>2.0</v>
      </c>
      <c r="CS37" s="4">
        <v>7.0</v>
      </c>
      <c r="CT37" s="4">
        <v>6.0</v>
      </c>
      <c r="CU37" s="4">
        <v>2.0</v>
      </c>
      <c r="CV37" s="4">
        <v>2.0</v>
      </c>
      <c r="CW37" s="4">
        <v>3.0</v>
      </c>
      <c r="CX37" s="4">
        <v>4.0</v>
      </c>
      <c r="CY37" s="4">
        <v>4.0</v>
      </c>
      <c r="CZ37" s="4">
        <v>2.0</v>
      </c>
      <c r="DA37" s="4">
        <v>3.0</v>
      </c>
      <c r="DB37" s="4">
        <v>2.0</v>
      </c>
      <c r="DC37" s="4">
        <v>2.0</v>
      </c>
      <c r="DD37" s="4">
        <v>5.0</v>
      </c>
      <c r="DE37" s="4">
        <v>1.0</v>
      </c>
      <c r="DF37" s="4">
        <v>2.0</v>
      </c>
      <c r="DG37" s="4">
        <v>1.0</v>
      </c>
      <c r="DH37" s="4">
        <v>2.0</v>
      </c>
      <c r="DI37" s="4">
        <v>2.0</v>
      </c>
      <c r="DJ37" s="4">
        <v>2.0</v>
      </c>
      <c r="DK37" s="4">
        <v>4.0</v>
      </c>
      <c r="DL37" s="4">
        <v>7.0</v>
      </c>
      <c r="DM37" s="4">
        <v>2.0</v>
      </c>
      <c r="DN37" s="4">
        <v>3.0</v>
      </c>
      <c r="DO37" s="4">
        <v>5.0</v>
      </c>
      <c r="DP37" s="4">
        <v>2.0</v>
      </c>
      <c r="DQ37" s="4">
        <v>5.0</v>
      </c>
      <c r="DR37" s="4">
        <v>3.0</v>
      </c>
      <c r="DS37" s="4">
        <v>6.0</v>
      </c>
      <c r="DT37" s="4">
        <v>5.0</v>
      </c>
      <c r="DU37" s="4">
        <v>2.0</v>
      </c>
      <c r="DV37" s="4">
        <v>6.0</v>
      </c>
      <c r="DW37" s="4">
        <v>3.0</v>
      </c>
    </row>
    <row r="38" hidden="1">
      <c r="A38" s="4" t="s">
        <v>3</v>
      </c>
      <c r="B38" s="4" t="s">
        <v>45</v>
      </c>
      <c r="C38" s="4">
        <v>5.0</v>
      </c>
      <c r="D38" s="4">
        <v>4.0</v>
      </c>
      <c r="E38" s="4">
        <v>6.0</v>
      </c>
      <c r="F38" s="4">
        <v>6.0</v>
      </c>
      <c r="G38" s="4">
        <v>6.0</v>
      </c>
      <c r="H38" s="4">
        <v>1.0</v>
      </c>
      <c r="I38" s="4">
        <v>4.0</v>
      </c>
      <c r="J38" s="4">
        <v>5.0</v>
      </c>
      <c r="K38" s="4">
        <v>5.0</v>
      </c>
      <c r="L38" s="4">
        <v>4.0</v>
      </c>
      <c r="M38" s="4">
        <v>3.0</v>
      </c>
      <c r="N38" s="4">
        <v>5.0</v>
      </c>
      <c r="O38" s="4">
        <v>5.0</v>
      </c>
      <c r="P38" s="4">
        <v>5.0</v>
      </c>
      <c r="Q38" s="4">
        <v>5.0</v>
      </c>
      <c r="R38" s="4">
        <v>4.0</v>
      </c>
      <c r="S38" s="4">
        <v>1.0</v>
      </c>
      <c r="T38" s="4">
        <v>6.0</v>
      </c>
      <c r="U38" s="4">
        <v>5.0</v>
      </c>
      <c r="V38" s="4">
        <v>5.0</v>
      </c>
      <c r="W38" s="4">
        <v>6.0</v>
      </c>
      <c r="X38" s="4">
        <v>6.0</v>
      </c>
      <c r="Y38" s="4">
        <v>6.0</v>
      </c>
      <c r="Z38" s="4">
        <v>4.0</v>
      </c>
      <c r="AA38" s="4">
        <v>4.0</v>
      </c>
      <c r="AB38" s="4">
        <v>6.0</v>
      </c>
      <c r="AC38" s="4">
        <v>5.0</v>
      </c>
      <c r="AD38" s="4">
        <v>6.0</v>
      </c>
      <c r="AE38" s="4">
        <v>5.0</v>
      </c>
      <c r="AF38" s="4">
        <v>5.0</v>
      </c>
      <c r="AG38" s="4">
        <v>5.0</v>
      </c>
      <c r="AH38" s="4">
        <v>4.0</v>
      </c>
      <c r="AI38" s="4">
        <v>5.0</v>
      </c>
      <c r="AJ38" s="4">
        <v>3.0</v>
      </c>
      <c r="AK38" s="4">
        <v>6.0</v>
      </c>
      <c r="AL38" s="4">
        <v>4.0</v>
      </c>
      <c r="AM38" s="4">
        <v>6.0</v>
      </c>
      <c r="AN38" s="4">
        <v>6.0</v>
      </c>
      <c r="AO38" s="4">
        <v>5.0</v>
      </c>
      <c r="AP38" s="4">
        <v>6.0</v>
      </c>
      <c r="AQ38" s="4">
        <v>6.0</v>
      </c>
      <c r="AR38" s="4">
        <v>3.0</v>
      </c>
      <c r="AS38" s="4">
        <v>6.0</v>
      </c>
      <c r="AT38" s="4">
        <v>3.0</v>
      </c>
      <c r="AU38" s="4">
        <v>5.0</v>
      </c>
      <c r="AV38" s="4">
        <v>6.0</v>
      </c>
      <c r="AW38" s="4">
        <v>4.0</v>
      </c>
      <c r="AX38" s="4">
        <v>6.0</v>
      </c>
      <c r="AY38" s="4">
        <v>5.0</v>
      </c>
      <c r="AZ38" s="4">
        <v>3.0</v>
      </c>
      <c r="BA38" s="4">
        <v>1.0</v>
      </c>
      <c r="BB38" s="4">
        <v>6.0</v>
      </c>
      <c r="BC38" s="4">
        <v>5.0</v>
      </c>
      <c r="BD38" s="4">
        <v>3.0</v>
      </c>
      <c r="BE38" s="4">
        <v>6.0</v>
      </c>
      <c r="BF38" s="4">
        <v>3.0</v>
      </c>
      <c r="BG38" s="4">
        <v>6.0</v>
      </c>
      <c r="BH38" s="4">
        <v>5.0</v>
      </c>
      <c r="BI38" s="4">
        <v>5.0</v>
      </c>
      <c r="BJ38" s="4">
        <v>6.0</v>
      </c>
      <c r="BK38" s="4">
        <v>6.0</v>
      </c>
      <c r="BL38" s="4">
        <v>4.0</v>
      </c>
      <c r="BM38" s="4">
        <v>6.0</v>
      </c>
      <c r="BN38" s="4">
        <v>5.0</v>
      </c>
      <c r="BO38" s="4">
        <v>2.0</v>
      </c>
      <c r="BP38" s="4">
        <v>6.0</v>
      </c>
      <c r="BQ38" s="4">
        <v>4.0</v>
      </c>
      <c r="BR38" s="4">
        <v>5.0</v>
      </c>
      <c r="BS38" s="4">
        <v>6.0</v>
      </c>
      <c r="BT38" s="4">
        <v>6.0</v>
      </c>
      <c r="BU38" s="4">
        <v>3.0</v>
      </c>
      <c r="BV38" s="4">
        <v>5.0</v>
      </c>
      <c r="BW38" s="4">
        <v>5.0</v>
      </c>
      <c r="BX38" s="4">
        <v>6.0</v>
      </c>
      <c r="BY38" s="4">
        <v>3.0</v>
      </c>
      <c r="BZ38" s="4">
        <v>5.0</v>
      </c>
      <c r="CA38" s="4">
        <v>3.0</v>
      </c>
      <c r="CB38" s="4">
        <v>3.0</v>
      </c>
      <c r="CC38" s="4">
        <v>5.0</v>
      </c>
      <c r="CD38" s="4">
        <v>6.0</v>
      </c>
      <c r="CE38" s="4">
        <v>4.0</v>
      </c>
      <c r="CF38" s="4">
        <v>4.0</v>
      </c>
      <c r="CG38" s="4">
        <v>3.0</v>
      </c>
      <c r="CH38" s="4">
        <v>1.0</v>
      </c>
      <c r="CI38" s="4">
        <v>5.0</v>
      </c>
      <c r="CJ38" s="4">
        <v>6.0</v>
      </c>
      <c r="CK38" s="4">
        <v>6.0</v>
      </c>
      <c r="CL38" s="4">
        <v>6.0</v>
      </c>
      <c r="CM38" s="4">
        <v>2.0</v>
      </c>
      <c r="CN38" s="4">
        <v>3.0</v>
      </c>
      <c r="CO38" s="4">
        <v>6.0</v>
      </c>
      <c r="CP38" s="4">
        <v>6.0</v>
      </c>
      <c r="CQ38" s="4">
        <v>3.0</v>
      </c>
      <c r="CR38" s="4">
        <v>4.0</v>
      </c>
      <c r="CS38" s="4">
        <v>6.0</v>
      </c>
      <c r="CT38" s="4">
        <v>5.0</v>
      </c>
      <c r="CU38" s="4">
        <v>6.0</v>
      </c>
      <c r="CV38" s="4">
        <v>5.0</v>
      </c>
      <c r="CW38" s="4">
        <v>6.0</v>
      </c>
      <c r="CX38" s="4">
        <v>4.0</v>
      </c>
      <c r="CY38" s="4">
        <v>2.0</v>
      </c>
      <c r="CZ38" s="4">
        <v>5.0</v>
      </c>
      <c r="DA38" s="4" t="s">
        <v>74</v>
      </c>
      <c r="DB38" s="4">
        <v>4.0</v>
      </c>
      <c r="DC38" s="4">
        <v>5.0</v>
      </c>
      <c r="DD38" s="4">
        <v>4.0</v>
      </c>
      <c r="DE38" s="4">
        <v>1.0</v>
      </c>
      <c r="DF38" s="4">
        <v>4.0</v>
      </c>
      <c r="DG38" s="4">
        <v>6.0</v>
      </c>
      <c r="DH38" s="4">
        <v>6.0</v>
      </c>
      <c r="DI38" s="4">
        <v>3.0</v>
      </c>
      <c r="DJ38" s="4">
        <v>5.0</v>
      </c>
      <c r="DK38" s="4">
        <v>6.0</v>
      </c>
      <c r="DL38" s="4">
        <v>6.0</v>
      </c>
      <c r="DM38" s="4">
        <v>3.0</v>
      </c>
      <c r="DN38" s="4">
        <v>6.0</v>
      </c>
      <c r="DO38" s="4">
        <v>1.0</v>
      </c>
      <c r="DP38" s="4">
        <v>2.0</v>
      </c>
      <c r="DQ38" s="4">
        <v>3.0</v>
      </c>
      <c r="DR38" s="4">
        <v>2.0</v>
      </c>
      <c r="DS38" s="4">
        <v>4.0</v>
      </c>
      <c r="DT38" s="4">
        <v>2.0</v>
      </c>
      <c r="DU38" s="4">
        <v>2.0</v>
      </c>
      <c r="DV38" s="4">
        <v>4.0</v>
      </c>
      <c r="DW38" s="4">
        <v>5.0</v>
      </c>
    </row>
    <row r="39">
      <c r="A39" s="4" t="s">
        <v>10</v>
      </c>
      <c r="B39" s="4" t="s">
        <v>46</v>
      </c>
      <c r="C39" s="4">
        <v>5.0</v>
      </c>
      <c r="D39" s="4">
        <v>4.0</v>
      </c>
      <c r="E39" s="4">
        <v>5.0</v>
      </c>
      <c r="F39" s="4">
        <v>5.0</v>
      </c>
      <c r="G39" s="4">
        <v>2.0</v>
      </c>
      <c r="H39" s="4">
        <v>5.0</v>
      </c>
      <c r="I39" s="4">
        <v>5.0</v>
      </c>
      <c r="J39" s="4">
        <v>1.0</v>
      </c>
      <c r="K39" s="4">
        <v>5.0</v>
      </c>
      <c r="L39" s="4">
        <v>4.0</v>
      </c>
      <c r="M39" s="4">
        <v>1.0</v>
      </c>
      <c r="N39" s="4">
        <v>5.0</v>
      </c>
      <c r="O39" s="4">
        <v>3.0</v>
      </c>
      <c r="P39" s="4">
        <v>3.0</v>
      </c>
      <c r="Q39" s="4">
        <v>2.0</v>
      </c>
      <c r="R39" s="4">
        <v>1.0</v>
      </c>
      <c r="S39" s="4">
        <v>5.0</v>
      </c>
      <c r="T39" s="4">
        <v>3.0</v>
      </c>
      <c r="U39" s="4">
        <v>1.0</v>
      </c>
      <c r="V39" s="4">
        <v>2.0</v>
      </c>
      <c r="W39" s="4">
        <v>1.0</v>
      </c>
      <c r="X39" s="4">
        <v>5.0</v>
      </c>
      <c r="Y39" s="4">
        <v>5.0</v>
      </c>
      <c r="Z39" s="4">
        <v>4.0</v>
      </c>
      <c r="AA39" s="4">
        <v>3.0</v>
      </c>
      <c r="AB39" s="4">
        <v>3.0</v>
      </c>
      <c r="AC39" s="4">
        <v>1.0</v>
      </c>
      <c r="AD39" s="4">
        <v>3.0</v>
      </c>
      <c r="AE39" s="4">
        <v>1.0</v>
      </c>
      <c r="AF39" s="4">
        <v>5.0</v>
      </c>
      <c r="AG39" s="4">
        <v>3.0</v>
      </c>
      <c r="AH39" s="4">
        <v>4.0</v>
      </c>
      <c r="AI39" s="4">
        <v>5.0</v>
      </c>
      <c r="AJ39" s="4">
        <v>2.0</v>
      </c>
      <c r="AK39" s="4">
        <v>1.0</v>
      </c>
      <c r="AL39" s="4">
        <v>1.0</v>
      </c>
      <c r="AM39" s="4">
        <v>2.0</v>
      </c>
      <c r="AN39" s="4">
        <v>3.0</v>
      </c>
      <c r="AO39" s="4">
        <v>3.0</v>
      </c>
      <c r="AP39" s="4">
        <v>3.0</v>
      </c>
      <c r="AQ39" s="4">
        <v>3.0</v>
      </c>
      <c r="AR39" s="4">
        <v>3.0</v>
      </c>
      <c r="AS39" s="4">
        <v>4.0</v>
      </c>
      <c r="AT39" s="4">
        <v>5.0</v>
      </c>
      <c r="AU39" s="4">
        <v>5.0</v>
      </c>
      <c r="AV39" s="4">
        <v>5.0</v>
      </c>
      <c r="AW39" s="4">
        <v>3.0</v>
      </c>
      <c r="AX39" s="4">
        <v>2.0</v>
      </c>
      <c r="AY39" s="4">
        <v>4.0</v>
      </c>
      <c r="AZ39" s="4">
        <v>4.0</v>
      </c>
      <c r="BA39" s="4">
        <v>1.0</v>
      </c>
      <c r="BB39" s="4">
        <v>5.0</v>
      </c>
      <c r="BC39" s="4">
        <v>3.0</v>
      </c>
      <c r="BD39" s="4">
        <v>2.0</v>
      </c>
      <c r="BE39" s="4">
        <v>4.0</v>
      </c>
      <c r="BF39" s="4">
        <v>2.0</v>
      </c>
      <c r="BG39" s="4">
        <v>5.0</v>
      </c>
      <c r="BH39" s="4">
        <v>2.0</v>
      </c>
      <c r="BI39" s="4">
        <v>5.0</v>
      </c>
      <c r="BJ39" s="4">
        <v>5.0</v>
      </c>
      <c r="BK39" s="4">
        <v>1.0</v>
      </c>
      <c r="BL39" s="4">
        <v>2.0</v>
      </c>
      <c r="BM39" s="4">
        <v>2.0</v>
      </c>
      <c r="BN39" s="4">
        <v>4.0</v>
      </c>
      <c r="BO39" s="4">
        <v>3.0</v>
      </c>
      <c r="BP39" s="4">
        <v>1.0</v>
      </c>
      <c r="BQ39" s="4">
        <v>3.0</v>
      </c>
      <c r="BR39" s="4">
        <v>2.0</v>
      </c>
      <c r="BS39" s="4">
        <v>2.0</v>
      </c>
      <c r="BT39" s="4">
        <v>1.0</v>
      </c>
      <c r="BU39" s="4">
        <v>5.0</v>
      </c>
      <c r="BV39" s="4">
        <v>4.0</v>
      </c>
      <c r="BW39" s="4">
        <v>3.0</v>
      </c>
      <c r="BX39" s="4">
        <v>1.0</v>
      </c>
      <c r="BY39" s="4">
        <v>3.0</v>
      </c>
      <c r="BZ39" s="4">
        <v>4.0</v>
      </c>
      <c r="CA39" s="4">
        <v>1.0</v>
      </c>
      <c r="CB39" s="4">
        <v>1.0</v>
      </c>
      <c r="CC39" s="4">
        <v>3.0</v>
      </c>
      <c r="CD39" s="4">
        <v>4.0</v>
      </c>
      <c r="CE39" s="4">
        <v>3.0</v>
      </c>
      <c r="CF39" s="4">
        <v>4.0</v>
      </c>
      <c r="CG39" s="4">
        <v>3.0</v>
      </c>
      <c r="CH39" s="4">
        <v>5.0</v>
      </c>
      <c r="CI39" s="4">
        <v>5.0</v>
      </c>
      <c r="CJ39" s="4">
        <v>2.0</v>
      </c>
      <c r="CK39" s="4">
        <v>4.0</v>
      </c>
      <c r="CL39" s="4">
        <v>1.0</v>
      </c>
      <c r="CM39" s="4">
        <v>5.0</v>
      </c>
      <c r="CN39" s="4">
        <v>5.0</v>
      </c>
      <c r="CO39" s="4">
        <v>3.0</v>
      </c>
      <c r="CP39" s="4">
        <v>1.0</v>
      </c>
      <c r="CQ39" s="4">
        <v>1.0</v>
      </c>
      <c r="CR39" s="4">
        <v>5.0</v>
      </c>
      <c r="CS39" s="4">
        <v>5.0</v>
      </c>
      <c r="CT39" s="4">
        <v>3.0</v>
      </c>
      <c r="CU39" s="4">
        <v>3.0</v>
      </c>
      <c r="CV39" s="4">
        <v>2.0</v>
      </c>
      <c r="CW39" s="4">
        <v>5.0</v>
      </c>
      <c r="CX39" s="4">
        <v>1.0</v>
      </c>
      <c r="CY39" s="4">
        <v>5.0</v>
      </c>
      <c r="CZ39" s="4">
        <v>4.0</v>
      </c>
      <c r="DA39" s="4">
        <v>1.0</v>
      </c>
      <c r="DB39" s="4">
        <v>5.0</v>
      </c>
      <c r="DC39" s="4">
        <v>3.0</v>
      </c>
      <c r="DD39" s="4">
        <v>3.0</v>
      </c>
      <c r="DE39" s="4">
        <v>5.0</v>
      </c>
      <c r="DF39" s="4">
        <v>3.0</v>
      </c>
      <c r="DG39" s="4">
        <v>5.0</v>
      </c>
      <c r="DH39" s="4">
        <v>1.0</v>
      </c>
      <c r="DI39" s="4">
        <v>3.0</v>
      </c>
      <c r="DJ39" s="4">
        <v>1.0</v>
      </c>
      <c r="DK39" s="4">
        <v>5.0</v>
      </c>
      <c r="DL39" s="4">
        <v>2.0</v>
      </c>
      <c r="DM39" s="4">
        <v>5.0</v>
      </c>
      <c r="DN39" s="4">
        <v>1.0</v>
      </c>
      <c r="DO39" s="4">
        <v>3.0</v>
      </c>
      <c r="DP39" s="4">
        <v>2.0</v>
      </c>
      <c r="DQ39" s="4">
        <v>3.0</v>
      </c>
      <c r="DR39" s="4">
        <v>5.0</v>
      </c>
      <c r="DS39" s="4">
        <v>3.0</v>
      </c>
      <c r="DT39" s="4">
        <v>5.0</v>
      </c>
      <c r="DU39" s="4">
        <v>5.0</v>
      </c>
      <c r="DV39" s="4">
        <v>1.0</v>
      </c>
      <c r="DW39" s="4">
        <v>2.0</v>
      </c>
    </row>
    <row r="40">
      <c r="A40" s="4" t="s">
        <v>10</v>
      </c>
      <c r="B40" s="4" t="s">
        <v>47</v>
      </c>
      <c r="C40" s="4">
        <v>5.0</v>
      </c>
      <c r="D40" s="4">
        <v>4.0</v>
      </c>
      <c r="E40" s="4">
        <v>5.0</v>
      </c>
      <c r="F40" s="4">
        <v>5.0</v>
      </c>
      <c r="G40" s="4">
        <v>5.0</v>
      </c>
      <c r="H40" s="4">
        <v>5.0</v>
      </c>
      <c r="I40" s="4">
        <v>5.0</v>
      </c>
      <c r="J40" s="4">
        <v>3.0</v>
      </c>
      <c r="K40" s="4">
        <v>5.0</v>
      </c>
      <c r="L40" s="4">
        <v>5.0</v>
      </c>
      <c r="M40" s="4">
        <v>5.0</v>
      </c>
      <c r="N40" s="4">
        <v>5.0</v>
      </c>
      <c r="O40" s="4">
        <v>4.0</v>
      </c>
      <c r="P40" s="4">
        <v>5.0</v>
      </c>
      <c r="Q40" s="4">
        <v>3.0</v>
      </c>
      <c r="R40" s="4">
        <v>5.0</v>
      </c>
      <c r="S40" s="4">
        <v>3.0</v>
      </c>
      <c r="T40" s="4">
        <v>5.0</v>
      </c>
      <c r="U40" s="4">
        <v>5.0</v>
      </c>
      <c r="V40" s="4">
        <v>5.0</v>
      </c>
      <c r="W40" s="4">
        <v>4.0</v>
      </c>
      <c r="X40" s="4">
        <v>5.0</v>
      </c>
      <c r="Y40" s="4">
        <v>5.0</v>
      </c>
      <c r="Z40" s="4">
        <v>5.0</v>
      </c>
      <c r="AA40" s="4">
        <v>5.0</v>
      </c>
      <c r="AB40" s="4">
        <v>3.0</v>
      </c>
      <c r="AC40" s="4">
        <v>5.0</v>
      </c>
      <c r="AD40" s="4">
        <v>4.0</v>
      </c>
      <c r="AE40" s="4">
        <v>5.0</v>
      </c>
      <c r="AF40" s="4">
        <v>5.0</v>
      </c>
      <c r="AG40" s="4">
        <v>4.0</v>
      </c>
      <c r="AH40" s="4">
        <v>5.0</v>
      </c>
      <c r="AI40" s="4">
        <v>5.0</v>
      </c>
      <c r="AJ40" s="4">
        <v>5.0</v>
      </c>
      <c r="AK40" s="4">
        <v>5.0</v>
      </c>
      <c r="AL40" s="4">
        <v>5.0</v>
      </c>
      <c r="AM40" s="4">
        <v>5.0</v>
      </c>
      <c r="AN40" s="4">
        <v>5.0</v>
      </c>
      <c r="AO40" s="4">
        <v>5.0</v>
      </c>
      <c r="AP40" s="4">
        <v>4.0</v>
      </c>
      <c r="AQ40" s="4">
        <v>5.0</v>
      </c>
      <c r="AR40" s="4">
        <v>5.0</v>
      </c>
      <c r="AS40" s="4">
        <v>5.0</v>
      </c>
      <c r="AT40" s="4">
        <v>5.0</v>
      </c>
      <c r="AU40" s="4">
        <v>5.0</v>
      </c>
      <c r="AV40" s="4">
        <v>5.0</v>
      </c>
      <c r="AW40" s="4">
        <v>5.0</v>
      </c>
      <c r="AX40" s="4">
        <v>4.0</v>
      </c>
      <c r="AY40" s="4">
        <v>5.0</v>
      </c>
      <c r="AZ40" s="4">
        <v>5.0</v>
      </c>
      <c r="BA40" s="4">
        <v>3.0</v>
      </c>
      <c r="BB40" s="4">
        <v>5.0</v>
      </c>
      <c r="BC40" s="4">
        <v>5.0</v>
      </c>
      <c r="BD40" s="4">
        <v>5.0</v>
      </c>
      <c r="BE40" s="4">
        <v>5.0</v>
      </c>
      <c r="BF40" s="4">
        <v>5.0</v>
      </c>
      <c r="BG40" s="4">
        <v>5.0</v>
      </c>
      <c r="BH40" s="4">
        <v>5.0</v>
      </c>
      <c r="BI40" s="4">
        <v>5.0</v>
      </c>
      <c r="BJ40" s="4">
        <v>5.0</v>
      </c>
      <c r="BK40" s="4">
        <v>5.0</v>
      </c>
      <c r="BL40" s="4">
        <v>4.0</v>
      </c>
      <c r="BM40" s="4">
        <v>5.0</v>
      </c>
      <c r="BN40" s="4">
        <v>4.0</v>
      </c>
      <c r="BO40" s="4">
        <v>5.0</v>
      </c>
      <c r="BP40" s="4">
        <v>5.0</v>
      </c>
      <c r="BQ40" s="4">
        <v>5.0</v>
      </c>
      <c r="BR40" s="4">
        <v>4.0</v>
      </c>
      <c r="BS40" s="4">
        <v>5.0</v>
      </c>
      <c r="BT40" s="4">
        <v>5.0</v>
      </c>
      <c r="BU40" s="4">
        <v>5.0</v>
      </c>
      <c r="BV40" s="4">
        <v>5.0</v>
      </c>
      <c r="BW40" s="4">
        <v>5.0</v>
      </c>
      <c r="BX40" s="4">
        <v>5.0</v>
      </c>
      <c r="BY40" s="4">
        <v>3.0</v>
      </c>
      <c r="BZ40" s="4">
        <v>5.0</v>
      </c>
      <c r="CA40" s="4">
        <v>5.0</v>
      </c>
      <c r="CB40" s="4">
        <v>4.0</v>
      </c>
      <c r="CC40" s="4">
        <v>4.0</v>
      </c>
      <c r="CD40" s="4">
        <v>5.0</v>
      </c>
      <c r="CE40" s="4">
        <v>5.0</v>
      </c>
      <c r="CF40" s="4">
        <v>5.0</v>
      </c>
      <c r="CG40" s="4">
        <v>5.0</v>
      </c>
      <c r="CH40" s="4">
        <v>5.0</v>
      </c>
      <c r="CI40" s="4">
        <v>5.0</v>
      </c>
      <c r="CJ40" s="4">
        <v>5.0</v>
      </c>
      <c r="CK40" s="4">
        <v>5.0</v>
      </c>
      <c r="CL40" s="4">
        <v>5.0</v>
      </c>
      <c r="CM40" s="4">
        <v>5.0</v>
      </c>
      <c r="CN40" s="4">
        <v>5.0</v>
      </c>
      <c r="CO40" s="4">
        <v>5.0</v>
      </c>
      <c r="CP40" s="4">
        <v>4.0</v>
      </c>
      <c r="CQ40" s="4">
        <v>5.0</v>
      </c>
      <c r="CR40" s="4">
        <v>5.0</v>
      </c>
      <c r="CS40" s="4">
        <v>5.0</v>
      </c>
      <c r="CT40" s="4">
        <v>5.0</v>
      </c>
      <c r="CU40" s="4">
        <v>5.0</v>
      </c>
      <c r="CV40" s="4">
        <v>5.0</v>
      </c>
      <c r="CW40" s="4">
        <v>5.0</v>
      </c>
      <c r="CX40" s="4">
        <v>5.0</v>
      </c>
      <c r="CY40" s="4">
        <v>5.0</v>
      </c>
      <c r="CZ40" s="4">
        <v>5.0</v>
      </c>
      <c r="DA40" s="4">
        <v>5.0</v>
      </c>
      <c r="DB40" s="4">
        <v>5.0</v>
      </c>
      <c r="DC40" s="4">
        <v>5.0</v>
      </c>
      <c r="DD40" s="4">
        <v>5.0</v>
      </c>
      <c r="DE40" s="4">
        <v>5.0</v>
      </c>
      <c r="DF40" s="4">
        <v>5.0</v>
      </c>
      <c r="DG40" s="4">
        <v>5.0</v>
      </c>
      <c r="DH40" s="4">
        <v>5.0</v>
      </c>
      <c r="DI40" s="4">
        <v>5.0</v>
      </c>
      <c r="DJ40" s="4">
        <v>3.0</v>
      </c>
      <c r="DK40" s="4">
        <v>5.0</v>
      </c>
      <c r="DL40" s="4">
        <v>5.0</v>
      </c>
      <c r="DM40" s="4">
        <v>4.0</v>
      </c>
      <c r="DN40" s="4">
        <v>4.0</v>
      </c>
      <c r="DO40" s="4">
        <v>5.0</v>
      </c>
      <c r="DP40" s="4">
        <v>4.0</v>
      </c>
      <c r="DQ40" s="4">
        <v>5.0</v>
      </c>
      <c r="DR40" s="4">
        <v>5.0</v>
      </c>
      <c r="DS40" s="4">
        <v>5.0</v>
      </c>
      <c r="DT40" s="4">
        <v>5.0</v>
      </c>
      <c r="DU40" s="4">
        <v>3.0</v>
      </c>
      <c r="DV40" s="4">
        <v>5.0</v>
      </c>
      <c r="DW40" s="4">
        <v>3.0</v>
      </c>
    </row>
    <row r="41" hidden="1">
      <c r="A41" s="4" t="s">
        <v>30</v>
      </c>
      <c r="B41" s="4" t="s">
        <v>48</v>
      </c>
      <c r="C41" s="4">
        <v>1.0</v>
      </c>
      <c r="D41" s="4">
        <v>1.0</v>
      </c>
      <c r="E41" s="4">
        <v>7.0</v>
      </c>
      <c r="F41" s="4">
        <v>2.0</v>
      </c>
      <c r="G41" s="4">
        <v>1.0</v>
      </c>
      <c r="H41" s="4">
        <v>4.0</v>
      </c>
      <c r="I41" s="4">
        <v>8.0</v>
      </c>
      <c r="J41" s="4">
        <v>3.0</v>
      </c>
      <c r="K41" s="4">
        <v>8.0</v>
      </c>
      <c r="L41" s="4">
        <v>3.0</v>
      </c>
      <c r="M41" s="4">
        <v>8.0</v>
      </c>
      <c r="N41" s="4">
        <v>1.0</v>
      </c>
      <c r="O41" s="4">
        <v>9.0</v>
      </c>
      <c r="P41" s="4">
        <v>10.0</v>
      </c>
      <c r="Q41" s="4">
        <v>1.0</v>
      </c>
      <c r="R41" s="4" t="s">
        <v>74</v>
      </c>
      <c r="S41" s="4">
        <v>9.0</v>
      </c>
      <c r="T41" s="4">
        <v>7.0</v>
      </c>
      <c r="U41" s="4">
        <v>9.0</v>
      </c>
      <c r="V41" s="4">
        <v>7.0</v>
      </c>
      <c r="W41" s="4">
        <v>2.0</v>
      </c>
      <c r="X41" s="4">
        <v>7.0</v>
      </c>
      <c r="Y41" s="4">
        <v>5.0</v>
      </c>
      <c r="Z41" s="4">
        <v>5.0</v>
      </c>
      <c r="AA41" s="4">
        <v>2.0</v>
      </c>
      <c r="AB41" s="4">
        <v>5.0</v>
      </c>
      <c r="AC41" s="4">
        <v>9.0</v>
      </c>
      <c r="AD41" s="4">
        <v>9.0</v>
      </c>
      <c r="AE41" s="4">
        <v>3.0</v>
      </c>
      <c r="AF41" s="4">
        <v>10.0</v>
      </c>
      <c r="AG41" s="4">
        <v>8.0</v>
      </c>
      <c r="AH41" s="4">
        <v>3.0</v>
      </c>
      <c r="AI41" s="4">
        <v>8.0</v>
      </c>
      <c r="AJ41" s="4">
        <v>3.0</v>
      </c>
      <c r="AK41" s="4">
        <v>3.0</v>
      </c>
      <c r="AL41" s="4">
        <v>3.0</v>
      </c>
      <c r="AM41" s="4">
        <v>7.0</v>
      </c>
      <c r="AN41" s="4">
        <v>2.0</v>
      </c>
      <c r="AO41" s="4">
        <v>8.0</v>
      </c>
      <c r="AP41" s="4">
        <v>5.0</v>
      </c>
      <c r="AQ41" s="4">
        <v>8.0</v>
      </c>
      <c r="AR41" s="4">
        <v>4.0</v>
      </c>
      <c r="AS41" s="4">
        <v>7.0</v>
      </c>
      <c r="AT41" s="4">
        <v>8.0</v>
      </c>
      <c r="AU41" s="4">
        <v>10.0</v>
      </c>
      <c r="AV41" s="4">
        <v>3.0</v>
      </c>
      <c r="AW41" s="4">
        <v>4.0</v>
      </c>
      <c r="AX41" s="4">
        <v>9.0</v>
      </c>
      <c r="AY41" s="4">
        <v>3.0</v>
      </c>
      <c r="AZ41" s="4">
        <v>9.0</v>
      </c>
      <c r="BA41" s="4">
        <v>8.0</v>
      </c>
      <c r="BB41" s="4">
        <v>8.0</v>
      </c>
      <c r="BC41" s="4">
        <v>5.0</v>
      </c>
      <c r="BD41" s="4">
        <v>1.0</v>
      </c>
      <c r="BE41" s="4">
        <v>10.0</v>
      </c>
      <c r="BF41" s="4">
        <v>8.0</v>
      </c>
      <c r="BG41" s="4">
        <v>1.0</v>
      </c>
      <c r="BH41" s="4">
        <v>10.0</v>
      </c>
      <c r="BI41" s="4">
        <v>1.0</v>
      </c>
      <c r="BJ41" s="4">
        <v>10.0</v>
      </c>
      <c r="BK41" s="4">
        <v>5.0</v>
      </c>
      <c r="BL41" s="4">
        <v>5.0</v>
      </c>
      <c r="BM41" s="4">
        <v>1.0</v>
      </c>
      <c r="BN41" s="4">
        <v>8.0</v>
      </c>
      <c r="BO41" s="4">
        <v>1.0</v>
      </c>
      <c r="BP41" s="4">
        <v>3.0</v>
      </c>
      <c r="BQ41" s="4">
        <v>3.0</v>
      </c>
      <c r="BR41" s="4">
        <v>2.0</v>
      </c>
      <c r="BS41" s="4">
        <v>8.0</v>
      </c>
      <c r="BT41" s="4">
        <v>3.0</v>
      </c>
      <c r="BU41" s="4">
        <v>2.0</v>
      </c>
      <c r="BV41" s="4">
        <v>2.0</v>
      </c>
      <c r="BW41" s="4">
        <v>2.0</v>
      </c>
      <c r="BX41" s="4">
        <v>2.0</v>
      </c>
      <c r="BY41" s="4">
        <v>10.0</v>
      </c>
      <c r="BZ41" s="4">
        <v>9.0</v>
      </c>
      <c r="CA41" s="4">
        <v>4.0</v>
      </c>
      <c r="CB41" s="4">
        <v>5.0</v>
      </c>
      <c r="CC41" s="4">
        <v>8.0</v>
      </c>
      <c r="CD41" s="4">
        <v>3.0</v>
      </c>
      <c r="CE41" s="4">
        <v>1.0</v>
      </c>
      <c r="CF41" s="4">
        <v>2.0</v>
      </c>
      <c r="CG41" s="4">
        <v>7.0</v>
      </c>
      <c r="CH41" s="4">
        <v>1.0</v>
      </c>
      <c r="CI41" s="4">
        <v>9.0</v>
      </c>
      <c r="CJ41" s="4">
        <v>7.0</v>
      </c>
      <c r="CK41" s="4">
        <v>1.0</v>
      </c>
      <c r="CL41" s="4">
        <v>4.0</v>
      </c>
      <c r="CM41" s="4">
        <v>1.0</v>
      </c>
      <c r="CN41" s="4">
        <v>1.0</v>
      </c>
      <c r="CO41" s="4">
        <v>8.0</v>
      </c>
      <c r="CP41" s="4">
        <v>2.0</v>
      </c>
      <c r="CQ41" s="4">
        <v>1.0</v>
      </c>
      <c r="CR41" s="4">
        <v>6.0</v>
      </c>
      <c r="CS41" s="4">
        <v>6.0</v>
      </c>
      <c r="CT41" s="4">
        <v>10.0</v>
      </c>
      <c r="CU41" s="4">
        <v>8.0</v>
      </c>
      <c r="CV41" s="4">
        <v>1.0</v>
      </c>
      <c r="CW41" s="4">
        <v>1.0</v>
      </c>
      <c r="CX41" s="4">
        <v>2.0</v>
      </c>
      <c r="CY41" s="4">
        <v>1.0</v>
      </c>
      <c r="CZ41" s="4">
        <v>3.0</v>
      </c>
      <c r="DA41" s="4">
        <v>7.0</v>
      </c>
      <c r="DB41" s="4">
        <v>8.0</v>
      </c>
      <c r="DC41" s="4">
        <v>3.0</v>
      </c>
      <c r="DD41" s="4">
        <v>1.0</v>
      </c>
      <c r="DE41" s="4">
        <v>6.0</v>
      </c>
      <c r="DF41" s="4">
        <v>4.0</v>
      </c>
      <c r="DG41" s="4">
        <v>5.0</v>
      </c>
      <c r="DH41" s="4">
        <v>1.0</v>
      </c>
      <c r="DI41" s="4">
        <v>9.0</v>
      </c>
      <c r="DJ41" s="4">
        <v>7.0</v>
      </c>
      <c r="DK41" s="4">
        <v>9.0</v>
      </c>
      <c r="DL41" s="4">
        <v>1.0</v>
      </c>
      <c r="DM41" s="4">
        <v>7.0</v>
      </c>
      <c r="DN41" s="4">
        <v>10.0</v>
      </c>
      <c r="DO41" s="4">
        <v>2.0</v>
      </c>
      <c r="DP41" s="4">
        <v>7.0</v>
      </c>
      <c r="DQ41" s="4">
        <v>8.0</v>
      </c>
      <c r="DR41" s="4">
        <v>6.0</v>
      </c>
      <c r="DS41" s="4">
        <v>7.0</v>
      </c>
      <c r="DT41" s="4">
        <v>7.0</v>
      </c>
      <c r="DU41" s="4">
        <v>10.0</v>
      </c>
      <c r="DV41" s="4">
        <v>1.0</v>
      </c>
      <c r="DW41" s="4">
        <v>5.0</v>
      </c>
    </row>
    <row r="42" hidden="1">
      <c r="A42" s="4" t="s">
        <v>3</v>
      </c>
      <c r="B42" s="4" t="s">
        <v>49</v>
      </c>
      <c r="C42" s="4">
        <v>1.0</v>
      </c>
      <c r="D42" s="4">
        <v>2.0</v>
      </c>
      <c r="E42" s="4">
        <v>2.0</v>
      </c>
      <c r="F42" s="4">
        <v>2.0</v>
      </c>
      <c r="G42" s="4">
        <v>1.0</v>
      </c>
      <c r="H42" s="4">
        <v>2.0</v>
      </c>
      <c r="I42" s="4">
        <v>1.0</v>
      </c>
      <c r="J42" s="4">
        <v>1.0</v>
      </c>
      <c r="K42" s="4">
        <v>2.0</v>
      </c>
      <c r="L42" s="4">
        <v>2.0</v>
      </c>
      <c r="M42" s="4">
        <v>1.0</v>
      </c>
      <c r="N42" s="4">
        <v>2.0</v>
      </c>
      <c r="O42" s="4">
        <v>2.0</v>
      </c>
      <c r="P42" s="4">
        <v>2.0</v>
      </c>
      <c r="Q42" s="4">
        <v>1.0</v>
      </c>
      <c r="R42" s="4">
        <v>2.0</v>
      </c>
      <c r="S42" s="4">
        <v>2.0</v>
      </c>
      <c r="T42" s="4">
        <v>2.0</v>
      </c>
      <c r="U42" s="4">
        <v>2.0</v>
      </c>
      <c r="V42" s="4">
        <v>1.0</v>
      </c>
      <c r="W42" s="4">
        <v>1.0</v>
      </c>
      <c r="X42" s="4">
        <v>2.0</v>
      </c>
      <c r="Y42" s="4">
        <v>1.0</v>
      </c>
      <c r="Z42" s="4">
        <v>1.0</v>
      </c>
      <c r="AA42" s="4">
        <v>2.0</v>
      </c>
      <c r="AB42" s="4">
        <v>1.0</v>
      </c>
      <c r="AC42" s="4">
        <v>2.0</v>
      </c>
      <c r="AD42" s="4">
        <v>2.0</v>
      </c>
      <c r="AE42" s="4">
        <v>1.0</v>
      </c>
      <c r="AF42" s="4">
        <v>1.0</v>
      </c>
      <c r="AG42" s="4">
        <v>2.0</v>
      </c>
      <c r="AH42" s="4">
        <v>1.0</v>
      </c>
      <c r="AI42" s="4">
        <v>1.0</v>
      </c>
      <c r="AJ42" s="4">
        <v>1.0</v>
      </c>
      <c r="AK42" s="4">
        <v>1.0</v>
      </c>
      <c r="AL42" s="4">
        <v>2.0</v>
      </c>
      <c r="AM42" s="4">
        <v>1.0</v>
      </c>
      <c r="AN42" s="4">
        <v>2.0</v>
      </c>
      <c r="AO42" s="4">
        <v>2.0</v>
      </c>
      <c r="AP42" s="4">
        <v>2.0</v>
      </c>
      <c r="AQ42" s="4">
        <v>1.0</v>
      </c>
      <c r="AR42" s="4">
        <v>1.0</v>
      </c>
      <c r="AS42" s="4">
        <v>1.0</v>
      </c>
      <c r="AT42" s="4">
        <v>2.0</v>
      </c>
      <c r="AU42" s="4">
        <v>1.0</v>
      </c>
      <c r="AV42" s="4">
        <v>2.0</v>
      </c>
      <c r="AW42" s="4">
        <v>1.0</v>
      </c>
      <c r="AX42" s="4">
        <v>1.0</v>
      </c>
      <c r="AY42" s="4">
        <v>1.0</v>
      </c>
      <c r="AZ42" s="4">
        <v>2.0</v>
      </c>
      <c r="BA42" s="4">
        <v>1.0</v>
      </c>
      <c r="BB42" s="4">
        <v>1.0</v>
      </c>
      <c r="BC42" s="4">
        <v>1.0</v>
      </c>
      <c r="BD42" s="4">
        <v>1.0</v>
      </c>
      <c r="BE42" s="4">
        <v>1.0</v>
      </c>
      <c r="BF42" s="4">
        <v>1.0</v>
      </c>
      <c r="BG42" s="4">
        <v>1.0</v>
      </c>
      <c r="BH42" s="4">
        <v>1.0</v>
      </c>
      <c r="BI42" s="4">
        <v>1.0</v>
      </c>
      <c r="BJ42" s="4">
        <v>1.0</v>
      </c>
      <c r="BK42" s="4">
        <v>1.0</v>
      </c>
      <c r="BL42" s="4">
        <v>2.0</v>
      </c>
      <c r="BM42" s="4">
        <v>1.0</v>
      </c>
      <c r="BN42" s="4">
        <v>2.0</v>
      </c>
      <c r="BO42" s="4">
        <v>2.0</v>
      </c>
      <c r="BP42" s="4">
        <v>2.0</v>
      </c>
      <c r="BQ42" s="4">
        <v>2.0</v>
      </c>
      <c r="BR42" s="4">
        <v>2.0</v>
      </c>
      <c r="BS42" s="4">
        <v>2.0</v>
      </c>
      <c r="BT42" s="4">
        <v>2.0</v>
      </c>
      <c r="BU42" s="4">
        <v>2.0</v>
      </c>
      <c r="BV42" s="4">
        <v>2.0</v>
      </c>
      <c r="BW42" s="4">
        <v>1.0</v>
      </c>
      <c r="BX42" s="4">
        <v>2.0</v>
      </c>
      <c r="BY42" s="4">
        <v>4.0</v>
      </c>
      <c r="BZ42" s="4">
        <v>2.0</v>
      </c>
      <c r="CA42" s="4">
        <v>1.0</v>
      </c>
      <c r="CB42" s="4">
        <v>2.0</v>
      </c>
      <c r="CC42" s="4">
        <v>2.0</v>
      </c>
      <c r="CD42" s="4">
        <v>1.0</v>
      </c>
      <c r="CE42" s="4">
        <v>1.0</v>
      </c>
      <c r="CF42" s="4">
        <v>2.0</v>
      </c>
      <c r="CG42" s="4">
        <v>1.0</v>
      </c>
      <c r="CH42" s="4" t="s">
        <v>74</v>
      </c>
      <c r="CI42" s="4">
        <v>2.0</v>
      </c>
      <c r="CJ42" s="4">
        <v>2.0</v>
      </c>
      <c r="CK42" s="4">
        <v>1.0</v>
      </c>
      <c r="CL42" s="4">
        <v>1.0</v>
      </c>
      <c r="CM42" s="4">
        <v>1.0</v>
      </c>
      <c r="CN42" s="4">
        <v>1.0</v>
      </c>
      <c r="CO42" s="4">
        <v>1.0</v>
      </c>
      <c r="CP42" s="4">
        <v>2.0</v>
      </c>
      <c r="CQ42" s="4">
        <v>2.0</v>
      </c>
      <c r="CR42" s="4">
        <v>1.0</v>
      </c>
      <c r="CS42" s="4">
        <v>2.0</v>
      </c>
      <c r="CT42" s="4">
        <v>2.0</v>
      </c>
      <c r="CU42" s="4">
        <v>1.0</v>
      </c>
      <c r="CV42" s="4">
        <v>1.0</v>
      </c>
      <c r="CW42" s="4">
        <v>2.0</v>
      </c>
      <c r="CX42" s="4">
        <v>2.0</v>
      </c>
      <c r="CY42" s="4">
        <v>2.0</v>
      </c>
      <c r="CZ42" s="4">
        <v>1.0</v>
      </c>
      <c r="DA42" s="4">
        <v>1.0</v>
      </c>
      <c r="DB42" s="4">
        <v>1.0</v>
      </c>
      <c r="DC42" s="4">
        <v>1.0</v>
      </c>
      <c r="DD42" s="4">
        <v>2.0</v>
      </c>
      <c r="DE42" s="4">
        <v>1.0</v>
      </c>
      <c r="DF42" s="4">
        <v>1.0</v>
      </c>
      <c r="DG42" s="4">
        <v>2.0</v>
      </c>
      <c r="DH42" s="4">
        <v>1.0</v>
      </c>
      <c r="DI42" s="4">
        <v>2.0</v>
      </c>
      <c r="DJ42" s="4">
        <v>1.0</v>
      </c>
      <c r="DK42" s="4">
        <v>2.0</v>
      </c>
      <c r="DL42" s="4">
        <v>2.0</v>
      </c>
      <c r="DM42" s="4">
        <v>2.0</v>
      </c>
      <c r="DN42" s="4">
        <v>2.0</v>
      </c>
      <c r="DO42" s="4">
        <v>1.0</v>
      </c>
      <c r="DP42" s="4">
        <v>1.0</v>
      </c>
      <c r="DQ42" s="4">
        <v>2.0</v>
      </c>
      <c r="DR42" s="4">
        <v>2.0</v>
      </c>
      <c r="DS42" s="4">
        <v>1.0</v>
      </c>
      <c r="DT42" s="4">
        <v>1.0</v>
      </c>
      <c r="DU42" s="4">
        <v>1.0</v>
      </c>
      <c r="DV42" s="4">
        <v>1.0</v>
      </c>
      <c r="DW42" s="4">
        <v>2.0</v>
      </c>
    </row>
    <row r="43" hidden="1">
      <c r="A43" s="3" t="s">
        <v>14</v>
      </c>
      <c r="B43" s="5" t="s">
        <v>50</v>
      </c>
      <c r="C43" s="5" t="s">
        <v>82</v>
      </c>
      <c r="D43" s="5" t="s">
        <v>94</v>
      </c>
      <c r="E43" s="5" t="s">
        <v>105</v>
      </c>
      <c r="F43" s="5" t="s">
        <v>116</v>
      </c>
      <c r="G43" s="5" t="s">
        <v>127</v>
      </c>
      <c r="H43" s="5" t="s">
        <v>139</v>
      </c>
      <c r="I43" s="5" t="s">
        <v>151</v>
      </c>
      <c r="J43" s="5" t="s">
        <v>163</v>
      </c>
      <c r="K43" s="5" t="s">
        <v>172</v>
      </c>
      <c r="L43" s="5" t="s">
        <v>182</v>
      </c>
      <c r="M43" s="5" t="s">
        <v>193</v>
      </c>
      <c r="N43" s="5" t="s">
        <v>203</v>
      </c>
      <c r="O43" s="5" t="s">
        <v>215</v>
      </c>
      <c r="P43" s="5" t="s">
        <v>226</v>
      </c>
      <c r="Q43" s="5" t="s">
        <v>236</v>
      </c>
      <c r="R43" s="5" t="s">
        <v>246</v>
      </c>
      <c r="S43" s="5" t="s">
        <v>257</v>
      </c>
      <c r="T43" s="5" t="s">
        <v>268</v>
      </c>
      <c r="U43" s="5" t="s">
        <v>278</v>
      </c>
      <c r="V43" s="5" t="s">
        <v>289</v>
      </c>
      <c r="W43" s="5" t="s">
        <v>300</v>
      </c>
      <c r="X43" s="5" t="s">
        <v>311</v>
      </c>
      <c r="Y43" s="5" t="s">
        <v>321</v>
      </c>
      <c r="Z43" s="5" t="s">
        <v>333</v>
      </c>
      <c r="AA43" s="5" t="s">
        <v>344</v>
      </c>
      <c r="AB43" s="5" t="s">
        <v>353</v>
      </c>
      <c r="AC43" s="5" t="s">
        <v>364</v>
      </c>
      <c r="AD43" s="5" t="s">
        <v>373</v>
      </c>
      <c r="AE43" s="5" t="s">
        <v>384</v>
      </c>
      <c r="AF43" s="5" t="s">
        <v>395</v>
      </c>
      <c r="AG43" s="5" t="s">
        <v>404</v>
      </c>
      <c r="AH43" s="5" t="s">
        <v>163</v>
      </c>
      <c r="AI43" s="5" t="s">
        <v>424</v>
      </c>
      <c r="AJ43" s="5" t="s">
        <v>433</v>
      </c>
      <c r="AK43" s="5" t="s">
        <v>443</v>
      </c>
      <c r="AL43" s="5" t="s">
        <v>453</v>
      </c>
      <c r="AM43" s="5" t="s">
        <v>463</v>
      </c>
      <c r="AN43" s="5" t="s">
        <v>470</v>
      </c>
      <c r="AO43" s="5" t="s">
        <v>480</v>
      </c>
      <c r="AP43" s="5" t="s">
        <v>489</v>
      </c>
      <c r="AQ43" s="5" t="s">
        <v>499</v>
      </c>
      <c r="AR43" s="5" t="s">
        <v>510</v>
      </c>
      <c r="AS43" s="5" t="s">
        <v>520</v>
      </c>
      <c r="AT43" s="5" t="s">
        <v>530</v>
      </c>
      <c r="AU43" s="5" t="s">
        <v>541</v>
      </c>
      <c r="AV43" s="5" t="s">
        <v>552</v>
      </c>
      <c r="AW43" s="5" t="s">
        <v>562</v>
      </c>
      <c r="AX43" s="5" t="s">
        <v>571</v>
      </c>
      <c r="AY43" s="5" t="s">
        <v>582</v>
      </c>
      <c r="AZ43" s="5" t="s">
        <v>591</v>
      </c>
      <c r="BA43" s="5" t="s">
        <v>600</v>
      </c>
      <c r="BB43" s="5" t="s">
        <v>608</v>
      </c>
      <c r="BC43" s="5" t="s">
        <v>364</v>
      </c>
      <c r="BD43" s="5" t="s">
        <v>627</v>
      </c>
      <c r="BE43" s="5" t="s">
        <v>163</v>
      </c>
      <c r="BF43" s="5" t="s">
        <v>645</v>
      </c>
      <c r="BG43" s="5" t="s">
        <v>655</v>
      </c>
      <c r="BH43" s="5" t="s">
        <v>665</v>
      </c>
      <c r="BI43" s="5" t="s">
        <v>673</v>
      </c>
      <c r="BJ43" s="5" t="s">
        <v>684</v>
      </c>
      <c r="BK43" s="5" t="s">
        <v>694</v>
      </c>
      <c r="BL43" s="5" t="s">
        <v>705</v>
      </c>
      <c r="BM43" s="5" t="s">
        <v>714</v>
      </c>
      <c r="BN43" s="5" t="s">
        <v>723</v>
      </c>
      <c r="BO43" s="5" t="s">
        <v>735</v>
      </c>
      <c r="BP43" s="5" t="s">
        <v>742</v>
      </c>
      <c r="BQ43" s="5" t="s">
        <v>749</v>
      </c>
      <c r="BR43" s="5" t="s">
        <v>758</v>
      </c>
      <c r="BS43" s="5" t="s">
        <v>769</v>
      </c>
      <c r="BT43" s="5" t="s">
        <v>779</v>
      </c>
      <c r="BU43" s="5" t="s">
        <v>788</v>
      </c>
      <c r="BV43" s="5" t="s">
        <v>798</v>
      </c>
      <c r="BW43" s="5" t="s">
        <v>94</v>
      </c>
      <c r="BX43" s="5" t="s">
        <v>816</v>
      </c>
      <c r="BY43" s="5" t="s">
        <v>820</v>
      </c>
      <c r="BZ43" s="5" t="s">
        <v>829</v>
      </c>
      <c r="CA43" s="5" t="s">
        <v>840</v>
      </c>
      <c r="CB43" s="5" t="s">
        <v>850</v>
      </c>
      <c r="CC43" s="5" t="s">
        <v>859</v>
      </c>
      <c r="CD43" s="5" t="s">
        <v>868</v>
      </c>
      <c r="CE43" s="5" t="s">
        <v>877</v>
      </c>
      <c r="CF43" s="5" t="s">
        <v>885</v>
      </c>
      <c r="CG43" s="5" t="s">
        <v>894</v>
      </c>
      <c r="CH43" s="5" t="s">
        <v>905</v>
      </c>
      <c r="CI43" s="5" t="s">
        <v>917</v>
      </c>
      <c r="CJ43" s="5" t="s">
        <v>924</v>
      </c>
      <c r="CK43" s="5" t="s">
        <v>936</v>
      </c>
      <c r="CL43" s="5" t="s">
        <v>946</v>
      </c>
      <c r="CM43" s="5" t="s">
        <v>955</v>
      </c>
      <c r="CN43" s="5" t="s">
        <v>966</v>
      </c>
      <c r="CO43" s="5" t="s">
        <v>975</v>
      </c>
      <c r="CP43" s="5" t="s">
        <v>980</v>
      </c>
      <c r="CQ43" s="5" t="s">
        <v>992</v>
      </c>
      <c r="CR43" s="5" t="s">
        <v>1002</v>
      </c>
      <c r="CS43" s="5" t="s">
        <v>1013</v>
      </c>
      <c r="CT43" s="5" t="s">
        <v>172</v>
      </c>
      <c r="CU43" s="5" t="s">
        <v>1031</v>
      </c>
      <c r="CV43" s="5" t="s">
        <v>1040</v>
      </c>
      <c r="CW43" s="5" t="s">
        <v>1048</v>
      </c>
      <c r="CX43" s="5" t="s">
        <v>1056</v>
      </c>
      <c r="CY43" s="5" t="s">
        <v>1066</v>
      </c>
      <c r="CZ43" s="5" t="s">
        <v>74</v>
      </c>
      <c r="DA43" s="5" t="s">
        <v>74</v>
      </c>
      <c r="DB43" s="5" t="s">
        <v>1094</v>
      </c>
      <c r="DC43" s="5" t="s">
        <v>1103</v>
      </c>
      <c r="DD43" s="5" t="s">
        <v>1114</v>
      </c>
      <c r="DE43" s="5" t="s">
        <v>1125</v>
      </c>
      <c r="DF43" s="5" t="s">
        <v>1135</v>
      </c>
      <c r="DG43" s="5" t="s">
        <v>1144</v>
      </c>
      <c r="DH43" s="5" t="s">
        <v>1154</v>
      </c>
      <c r="DI43" s="5" t="s">
        <v>1161</v>
      </c>
      <c r="DJ43" s="5" t="s">
        <v>74</v>
      </c>
      <c r="DK43" s="5" t="s">
        <v>1175</v>
      </c>
      <c r="DL43" s="5" t="s">
        <v>1183</v>
      </c>
      <c r="DM43" s="5" t="s">
        <v>1193</v>
      </c>
      <c r="DN43" s="5" t="s">
        <v>980</v>
      </c>
      <c r="DO43" s="5" t="s">
        <v>1214</v>
      </c>
      <c r="DP43" s="5" t="s">
        <v>1225</v>
      </c>
      <c r="DQ43" s="5" t="s">
        <v>1235</v>
      </c>
      <c r="DR43" s="5" t="s">
        <v>1245</v>
      </c>
      <c r="DS43" s="5" t="s">
        <v>172</v>
      </c>
      <c r="DT43" s="5" t="s">
        <v>1262</v>
      </c>
      <c r="DU43" s="5" t="s">
        <v>1271</v>
      </c>
      <c r="DV43" s="5" t="s">
        <v>1280</v>
      </c>
      <c r="DW43" s="5" t="s">
        <v>1290</v>
      </c>
    </row>
    <row r="44" hidden="1">
      <c r="A44" s="4" t="s">
        <v>3</v>
      </c>
      <c r="B44" s="4" t="s">
        <v>51</v>
      </c>
      <c r="C44" s="4">
        <v>1.0</v>
      </c>
      <c r="D44" s="4">
        <v>4.0</v>
      </c>
      <c r="E44" s="4">
        <v>2.0</v>
      </c>
      <c r="F44" s="4">
        <v>4.0</v>
      </c>
      <c r="G44" s="4">
        <v>5.0</v>
      </c>
      <c r="H44" s="4">
        <v>1.0</v>
      </c>
      <c r="I44" s="4">
        <v>4.0</v>
      </c>
      <c r="J44" s="4">
        <v>2.0</v>
      </c>
      <c r="K44" s="4">
        <v>5.0</v>
      </c>
      <c r="L44" s="4">
        <v>5.0</v>
      </c>
      <c r="M44" s="4">
        <v>4.0</v>
      </c>
      <c r="N44" s="4">
        <v>4.0</v>
      </c>
      <c r="O44" s="4">
        <v>4.0</v>
      </c>
      <c r="P44" s="4">
        <v>4.0</v>
      </c>
      <c r="Q44" s="4">
        <v>4.0</v>
      </c>
      <c r="R44" s="4">
        <v>4.0</v>
      </c>
      <c r="S44" s="4">
        <v>2.0</v>
      </c>
      <c r="T44" s="4">
        <v>2.0</v>
      </c>
      <c r="U44" s="4">
        <v>3.0</v>
      </c>
      <c r="V44" s="4">
        <v>4.0</v>
      </c>
      <c r="W44" s="4">
        <v>4.0</v>
      </c>
      <c r="X44" s="4">
        <v>2.0</v>
      </c>
      <c r="Y44" s="4">
        <v>4.0</v>
      </c>
      <c r="Z44" s="4">
        <v>2.0</v>
      </c>
      <c r="AA44" s="4">
        <v>2.0</v>
      </c>
      <c r="AB44" s="4">
        <v>3.0</v>
      </c>
      <c r="AC44" s="4">
        <v>2.0</v>
      </c>
      <c r="AD44" s="4">
        <v>5.0</v>
      </c>
      <c r="AE44" s="4">
        <v>4.0</v>
      </c>
      <c r="AF44" s="4">
        <v>5.0</v>
      </c>
      <c r="AG44" s="4">
        <v>5.0</v>
      </c>
      <c r="AH44" s="4">
        <v>2.0</v>
      </c>
      <c r="AI44" s="4">
        <v>5.0</v>
      </c>
      <c r="AJ44" s="4" t="s">
        <v>74</v>
      </c>
      <c r="AK44" s="4">
        <v>4.0</v>
      </c>
      <c r="AL44" s="4">
        <v>4.0</v>
      </c>
      <c r="AM44" s="4">
        <v>2.0</v>
      </c>
      <c r="AN44" s="4">
        <v>3.0</v>
      </c>
      <c r="AO44" s="4">
        <v>4.0</v>
      </c>
      <c r="AP44" s="4">
        <v>2.0</v>
      </c>
      <c r="AQ44" s="4">
        <v>4.0</v>
      </c>
      <c r="AR44" s="4">
        <v>3.0</v>
      </c>
      <c r="AS44" s="4">
        <v>4.0</v>
      </c>
      <c r="AT44" s="4">
        <v>2.0</v>
      </c>
      <c r="AU44" s="4">
        <v>2.0</v>
      </c>
      <c r="AV44" s="4">
        <v>4.0</v>
      </c>
      <c r="AW44" s="4">
        <v>4.0</v>
      </c>
      <c r="AX44" s="4">
        <v>5.0</v>
      </c>
      <c r="AY44" s="4">
        <v>4.0</v>
      </c>
      <c r="AZ44" s="4">
        <v>4.0</v>
      </c>
      <c r="BA44" s="4">
        <v>2.0</v>
      </c>
      <c r="BB44" s="4">
        <v>2.0</v>
      </c>
      <c r="BC44" s="4">
        <v>2.0</v>
      </c>
      <c r="BD44" s="4">
        <v>5.0</v>
      </c>
      <c r="BE44" s="4">
        <v>5.0</v>
      </c>
      <c r="BF44" s="4">
        <v>3.0</v>
      </c>
      <c r="BG44" s="4">
        <v>4.0</v>
      </c>
      <c r="BH44" s="4">
        <v>4.0</v>
      </c>
      <c r="BI44" s="4">
        <v>5.0</v>
      </c>
      <c r="BJ44" s="4">
        <v>4.0</v>
      </c>
      <c r="BK44" s="4">
        <v>4.0</v>
      </c>
      <c r="BL44" s="4">
        <v>4.0</v>
      </c>
      <c r="BM44" s="4">
        <v>2.0</v>
      </c>
      <c r="BN44" s="4">
        <v>4.0</v>
      </c>
      <c r="BO44" s="4">
        <v>2.0</v>
      </c>
      <c r="BP44" s="4" t="s">
        <v>74</v>
      </c>
      <c r="BQ44" s="4">
        <v>4.0</v>
      </c>
      <c r="BR44" s="4">
        <v>3.0</v>
      </c>
      <c r="BS44" s="4">
        <v>5.0</v>
      </c>
      <c r="BT44" s="4">
        <v>4.0</v>
      </c>
      <c r="BU44" s="4">
        <v>2.0</v>
      </c>
      <c r="BV44" s="4">
        <v>4.0</v>
      </c>
      <c r="BW44" s="4">
        <v>4.0</v>
      </c>
      <c r="BX44" s="4">
        <v>2.0</v>
      </c>
      <c r="BY44" s="4">
        <v>1.0</v>
      </c>
      <c r="BZ44" s="4">
        <v>4.0</v>
      </c>
      <c r="CA44" s="4">
        <v>5.0</v>
      </c>
      <c r="CB44" s="4">
        <v>5.0</v>
      </c>
      <c r="CC44" s="4">
        <v>2.0</v>
      </c>
      <c r="CD44" s="4">
        <v>2.0</v>
      </c>
      <c r="CE44" s="4">
        <v>4.0</v>
      </c>
      <c r="CF44" s="4">
        <v>4.0</v>
      </c>
      <c r="CG44" s="4">
        <v>4.0</v>
      </c>
      <c r="CH44" s="4">
        <v>1.0</v>
      </c>
      <c r="CI44" s="4">
        <v>3.0</v>
      </c>
      <c r="CJ44" s="4">
        <v>3.0</v>
      </c>
      <c r="CK44" s="4">
        <v>4.0</v>
      </c>
      <c r="CL44" s="4">
        <v>5.0</v>
      </c>
      <c r="CM44" s="4" t="s">
        <v>74</v>
      </c>
      <c r="CN44" s="4">
        <v>2.0</v>
      </c>
      <c r="CO44" s="4">
        <v>3.0</v>
      </c>
      <c r="CP44" s="4">
        <v>5.0</v>
      </c>
      <c r="CQ44" s="4">
        <v>3.0</v>
      </c>
      <c r="CR44" s="4">
        <v>4.0</v>
      </c>
      <c r="CS44" s="4">
        <v>4.0</v>
      </c>
      <c r="CT44" s="4">
        <v>4.0</v>
      </c>
      <c r="CU44" s="4">
        <v>5.0</v>
      </c>
      <c r="CV44" s="4">
        <v>3.0</v>
      </c>
      <c r="CW44" s="4">
        <v>2.0</v>
      </c>
      <c r="CX44" s="4">
        <v>4.0</v>
      </c>
      <c r="CY44" s="4">
        <v>2.0</v>
      </c>
      <c r="CZ44" s="4">
        <v>4.0</v>
      </c>
      <c r="DA44" s="4">
        <v>5.0</v>
      </c>
      <c r="DB44" s="4">
        <v>4.0</v>
      </c>
      <c r="DC44" s="4">
        <v>3.0</v>
      </c>
      <c r="DD44" s="4">
        <v>3.0</v>
      </c>
      <c r="DE44" s="4">
        <v>4.0</v>
      </c>
      <c r="DF44" s="4">
        <v>3.0</v>
      </c>
      <c r="DG44" s="4">
        <v>3.0</v>
      </c>
      <c r="DH44" s="4">
        <v>5.0</v>
      </c>
      <c r="DI44" s="4">
        <v>4.0</v>
      </c>
      <c r="DJ44" s="4">
        <v>2.0</v>
      </c>
      <c r="DK44" s="4">
        <v>5.0</v>
      </c>
      <c r="DL44" s="4">
        <v>4.0</v>
      </c>
      <c r="DM44" s="4">
        <v>5.0</v>
      </c>
      <c r="DN44" s="4">
        <v>5.0</v>
      </c>
      <c r="DO44" s="4">
        <v>3.0</v>
      </c>
      <c r="DP44" s="4">
        <v>2.0</v>
      </c>
      <c r="DQ44" s="4">
        <v>2.0</v>
      </c>
      <c r="DR44" s="4">
        <v>5.0</v>
      </c>
      <c r="DS44" s="4">
        <v>3.0</v>
      </c>
      <c r="DT44" s="4">
        <v>2.0</v>
      </c>
      <c r="DU44" s="4">
        <v>1.0</v>
      </c>
      <c r="DV44" s="4">
        <v>2.0</v>
      </c>
      <c r="DW44" s="4">
        <v>3.0</v>
      </c>
    </row>
    <row r="45" hidden="1">
      <c r="A45" s="3" t="s">
        <v>3</v>
      </c>
      <c r="B45" s="5" t="s">
        <v>52</v>
      </c>
      <c r="C45" s="5" t="s">
        <v>83</v>
      </c>
      <c r="D45" s="5" t="s">
        <v>95</v>
      </c>
      <c r="E45" s="5" t="s">
        <v>101</v>
      </c>
      <c r="F45" s="5" t="s">
        <v>117</v>
      </c>
      <c r="G45" s="5" t="s">
        <v>128</v>
      </c>
      <c r="H45" s="5" t="s">
        <v>140</v>
      </c>
      <c r="I45" s="5" t="s">
        <v>152</v>
      </c>
      <c r="J45" s="5" t="s">
        <v>18</v>
      </c>
      <c r="K45" s="5" t="s">
        <v>173</v>
      </c>
      <c r="L45" s="5" t="s">
        <v>183</v>
      </c>
      <c r="M45" s="5" t="s">
        <v>194</v>
      </c>
      <c r="N45" s="5" t="s">
        <v>204</v>
      </c>
      <c r="O45" s="5" t="s">
        <v>216</v>
      </c>
      <c r="P45" s="5" t="s">
        <v>222</v>
      </c>
      <c r="Q45" s="5" t="s">
        <v>237</v>
      </c>
      <c r="R45" s="5" t="s">
        <v>247</v>
      </c>
      <c r="S45" s="5" t="s">
        <v>258</v>
      </c>
      <c r="T45" s="5" t="s">
        <v>269</v>
      </c>
      <c r="U45" s="5" t="s">
        <v>279</v>
      </c>
      <c r="V45" s="5" t="s">
        <v>290</v>
      </c>
      <c r="W45" s="5" t="s">
        <v>301</v>
      </c>
      <c r="X45" s="5" t="s">
        <v>312</v>
      </c>
      <c r="Y45" s="5" t="s">
        <v>322</v>
      </c>
      <c r="Z45" s="5" t="s">
        <v>334</v>
      </c>
      <c r="AA45" s="5" t="s">
        <v>83</v>
      </c>
      <c r="AB45" s="5" t="s">
        <v>354</v>
      </c>
      <c r="AC45" s="5" t="s">
        <v>365</v>
      </c>
      <c r="AD45" s="5" t="s">
        <v>369</v>
      </c>
      <c r="AE45" s="5" t="s">
        <v>385</v>
      </c>
      <c r="AF45" s="5" t="s">
        <v>396</v>
      </c>
      <c r="AG45" s="5" t="s">
        <v>301</v>
      </c>
      <c r="AH45" s="5" t="s">
        <v>413</v>
      </c>
      <c r="AI45" s="5" t="s">
        <v>419</v>
      </c>
      <c r="AJ45" s="5" t="s">
        <v>83</v>
      </c>
      <c r="AK45" s="5" t="s">
        <v>444</v>
      </c>
      <c r="AL45" s="5" t="s">
        <v>454</v>
      </c>
      <c r="AM45" s="5" t="s">
        <v>464</v>
      </c>
      <c r="AN45" s="5" t="s">
        <v>471</v>
      </c>
      <c r="AO45" s="5" t="s">
        <v>318</v>
      </c>
      <c r="AP45" s="5" t="s">
        <v>490</v>
      </c>
      <c r="AQ45" s="5" t="s">
        <v>500</v>
      </c>
      <c r="AR45" s="5" t="s">
        <v>511</v>
      </c>
      <c r="AS45" s="5" t="s">
        <v>521</v>
      </c>
      <c r="AT45" s="5" t="s">
        <v>531</v>
      </c>
      <c r="AU45" s="5" t="s">
        <v>542</v>
      </c>
      <c r="AV45" s="5" t="s">
        <v>553</v>
      </c>
      <c r="AW45" s="5" t="s">
        <v>563</v>
      </c>
      <c r="AX45" s="5" t="s">
        <v>572</v>
      </c>
      <c r="AY45" s="5" t="s">
        <v>548</v>
      </c>
      <c r="AZ45" s="5" t="s">
        <v>592</v>
      </c>
      <c r="BA45" s="5" t="s">
        <v>542</v>
      </c>
      <c r="BB45" s="5" t="s">
        <v>609</v>
      </c>
      <c r="BC45" s="5" t="s">
        <v>83</v>
      </c>
      <c r="BD45" s="5" t="s">
        <v>628</v>
      </c>
      <c r="BE45" s="5" t="s">
        <v>301</v>
      </c>
      <c r="BF45" s="5" t="s">
        <v>646</v>
      </c>
      <c r="BG45" s="5" t="s">
        <v>572</v>
      </c>
      <c r="BH45" s="5" t="s">
        <v>666</v>
      </c>
      <c r="BI45" s="5" t="s">
        <v>674</v>
      </c>
      <c r="BJ45" s="5" t="s">
        <v>685</v>
      </c>
      <c r="BK45" s="5" t="s">
        <v>695</v>
      </c>
      <c r="BL45" s="5" t="s">
        <v>706</v>
      </c>
      <c r="BM45" s="5" t="s">
        <v>715</v>
      </c>
      <c r="BN45" s="5" t="s">
        <v>724</v>
      </c>
      <c r="BO45" s="5" t="s">
        <v>736</v>
      </c>
      <c r="BP45" s="5" t="s">
        <v>743</v>
      </c>
      <c r="BQ45" s="5" t="s">
        <v>750</v>
      </c>
      <c r="BR45" s="5" t="s">
        <v>759</v>
      </c>
      <c r="BS45" s="5" t="s">
        <v>770</v>
      </c>
      <c r="BT45" s="5" t="s">
        <v>464</v>
      </c>
      <c r="BU45" s="5" t="s">
        <v>789</v>
      </c>
      <c r="BV45" s="5" t="s">
        <v>799</v>
      </c>
      <c r="BW45" s="5" t="s">
        <v>809</v>
      </c>
      <c r="BX45" s="5" t="s">
        <v>817</v>
      </c>
      <c r="BY45" s="5" t="s">
        <v>74</v>
      </c>
      <c r="BZ45" s="5" t="s">
        <v>830</v>
      </c>
      <c r="CA45" s="5" t="s">
        <v>841</v>
      </c>
      <c r="CB45" s="5" t="s">
        <v>851</v>
      </c>
      <c r="CC45" s="5" t="s">
        <v>89</v>
      </c>
      <c r="CD45" s="5" t="s">
        <v>72</v>
      </c>
      <c r="CE45" s="5" t="s">
        <v>878</v>
      </c>
      <c r="CF45" s="5" t="s">
        <v>542</v>
      </c>
      <c r="CG45" s="5" t="s">
        <v>895</v>
      </c>
      <c r="CH45" s="5" t="s">
        <v>906</v>
      </c>
      <c r="CI45" s="5" t="s">
        <v>918</v>
      </c>
      <c r="CJ45" s="5" t="s">
        <v>572</v>
      </c>
      <c r="CK45" s="5" t="s">
        <v>937</v>
      </c>
      <c r="CL45" s="5" t="s">
        <v>947</v>
      </c>
      <c r="CM45" s="5" t="s">
        <v>956</v>
      </c>
      <c r="CN45" s="5" t="s">
        <v>967</v>
      </c>
      <c r="CO45" s="5" t="s">
        <v>542</v>
      </c>
      <c r="CP45" s="5" t="s">
        <v>301</v>
      </c>
      <c r="CQ45" s="5" t="s">
        <v>993</v>
      </c>
      <c r="CR45" s="5" t="s">
        <v>1003</v>
      </c>
      <c r="CS45" s="5" t="s">
        <v>301</v>
      </c>
      <c r="CT45" s="5" t="s">
        <v>1023</v>
      </c>
      <c r="CU45" s="5" t="s">
        <v>1032</v>
      </c>
      <c r="CV45" s="5" t="s">
        <v>318</v>
      </c>
      <c r="CW45" s="5" t="s">
        <v>464</v>
      </c>
      <c r="CX45" s="5" t="s">
        <v>1057</v>
      </c>
      <c r="CY45" s="5" t="s">
        <v>1067</v>
      </c>
      <c r="CZ45" s="5" t="s">
        <v>1077</v>
      </c>
      <c r="DA45" s="5" t="s">
        <v>542</v>
      </c>
      <c r="DB45" s="5" t="s">
        <v>706</v>
      </c>
      <c r="DC45" s="5" t="s">
        <v>1104</v>
      </c>
      <c r="DD45" s="5" t="s">
        <v>1115</v>
      </c>
      <c r="DE45" s="5" t="s">
        <v>1019</v>
      </c>
      <c r="DF45" s="5" t="s">
        <v>1136</v>
      </c>
      <c r="DG45" s="5" t="s">
        <v>1145</v>
      </c>
      <c r="DH45" s="5" t="s">
        <v>1150</v>
      </c>
      <c r="DI45" s="5" t="s">
        <v>409</v>
      </c>
      <c r="DJ45" s="5" t="s">
        <v>74</v>
      </c>
      <c r="DK45" s="5" t="s">
        <v>1176</v>
      </c>
      <c r="DL45" s="5" t="s">
        <v>318</v>
      </c>
      <c r="DM45" s="5" t="s">
        <v>1194</v>
      </c>
      <c r="DN45" s="5" t="s">
        <v>1205</v>
      </c>
      <c r="DO45" s="5" t="s">
        <v>1215</v>
      </c>
      <c r="DP45" s="5" t="s">
        <v>1226</v>
      </c>
      <c r="DQ45" s="5" t="s">
        <v>1236</v>
      </c>
      <c r="DR45" s="5" t="s">
        <v>548</v>
      </c>
      <c r="DS45" s="5" t="s">
        <v>1252</v>
      </c>
      <c r="DT45" s="5" t="s">
        <v>1263</v>
      </c>
      <c r="DU45" s="5" t="s">
        <v>1272</v>
      </c>
      <c r="DV45" s="5" t="s">
        <v>1281</v>
      </c>
      <c r="DW45" s="5" t="s">
        <v>1291</v>
      </c>
    </row>
    <row r="46" hidden="1">
      <c r="A46" s="4" t="s">
        <v>17</v>
      </c>
      <c r="B46" s="4" t="s">
        <v>53</v>
      </c>
      <c r="C46" s="4">
        <v>5.0</v>
      </c>
      <c r="D46" s="4">
        <v>4.0</v>
      </c>
      <c r="E46" s="4">
        <v>4.0</v>
      </c>
      <c r="F46" s="4">
        <v>2.0</v>
      </c>
      <c r="G46" s="4">
        <v>3.0</v>
      </c>
      <c r="H46" s="4">
        <v>1.0</v>
      </c>
      <c r="I46" s="4">
        <v>4.0</v>
      </c>
      <c r="J46" s="4">
        <v>4.0</v>
      </c>
      <c r="K46" s="4">
        <v>2.0</v>
      </c>
      <c r="L46" s="4">
        <v>5.0</v>
      </c>
      <c r="M46" s="4">
        <v>2.0</v>
      </c>
      <c r="N46" s="4">
        <v>5.0</v>
      </c>
      <c r="O46" s="4">
        <v>2.0</v>
      </c>
      <c r="P46" s="4">
        <v>2.0</v>
      </c>
      <c r="Q46" s="4">
        <v>2.0</v>
      </c>
      <c r="R46" s="4">
        <v>1.0</v>
      </c>
      <c r="S46" s="4">
        <v>4.0</v>
      </c>
      <c r="T46" s="4">
        <v>4.0</v>
      </c>
      <c r="U46" s="4">
        <v>2.0</v>
      </c>
      <c r="V46" s="4">
        <v>1.0</v>
      </c>
      <c r="W46" s="4">
        <v>2.0</v>
      </c>
      <c r="X46" s="4">
        <v>4.0</v>
      </c>
      <c r="Y46" s="4">
        <v>3.0</v>
      </c>
      <c r="Z46" s="4">
        <v>2.0</v>
      </c>
      <c r="AA46" s="4">
        <v>2.0</v>
      </c>
      <c r="AB46" s="4">
        <v>4.0</v>
      </c>
      <c r="AC46" s="4">
        <v>2.0</v>
      </c>
      <c r="AD46" s="4">
        <v>4.0</v>
      </c>
      <c r="AE46" s="4">
        <v>5.0</v>
      </c>
      <c r="AF46" s="4">
        <v>2.0</v>
      </c>
      <c r="AG46" s="4">
        <v>4.0</v>
      </c>
      <c r="AH46" s="4">
        <v>4.0</v>
      </c>
      <c r="AI46" s="4">
        <v>4.0</v>
      </c>
      <c r="AJ46" s="4">
        <v>4.0</v>
      </c>
      <c r="AK46" s="4">
        <v>4.0</v>
      </c>
      <c r="AL46" s="4">
        <v>2.0</v>
      </c>
      <c r="AM46" s="4">
        <v>3.0</v>
      </c>
      <c r="AN46" s="4">
        <v>4.0</v>
      </c>
      <c r="AO46" s="4">
        <v>4.0</v>
      </c>
      <c r="AP46" s="4">
        <v>1.0</v>
      </c>
      <c r="AQ46" s="4">
        <v>3.0</v>
      </c>
      <c r="AR46" s="4">
        <v>4.0</v>
      </c>
      <c r="AS46" s="4">
        <v>1.0</v>
      </c>
      <c r="AT46" s="4">
        <v>3.0</v>
      </c>
      <c r="AU46" s="4">
        <v>4.0</v>
      </c>
      <c r="AV46" s="4">
        <v>2.0</v>
      </c>
      <c r="AW46" s="4">
        <v>3.0</v>
      </c>
      <c r="AX46" s="4">
        <v>2.0</v>
      </c>
      <c r="AY46" s="4">
        <v>3.0</v>
      </c>
      <c r="AZ46" s="4">
        <v>2.0</v>
      </c>
      <c r="BA46" s="4">
        <v>5.0</v>
      </c>
      <c r="BB46" s="4">
        <v>5.0</v>
      </c>
      <c r="BC46" s="4">
        <v>5.0</v>
      </c>
      <c r="BD46" s="4">
        <v>1.0</v>
      </c>
      <c r="BE46" s="4">
        <v>4.0</v>
      </c>
      <c r="BF46" s="4">
        <v>3.0</v>
      </c>
      <c r="BG46" s="4">
        <v>4.0</v>
      </c>
      <c r="BH46" s="4">
        <v>5.0</v>
      </c>
      <c r="BI46" s="4">
        <v>2.0</v>
      </c>
      <c r="BJ46" s="4">
        <v>2.0</v>
      </c>
      <c r="BK46" s="4">
        <v>4.0</v>
      </c>
      <c r="BL46" s="4">
        <v>4.0</v>
      </c>
      <c r="BM46" s="4">
        <v>4.0</v>
      </c>
      <c r="BN46" s="4">
        <v>4.0</v>
      </c>
      <c r="BO46" s="4">
        <v>4.0</v>
      </c>
      <c r="BP46" s="4">
        <v>1.0</v>
      </c>
      <c r="BQ46" s="4">
        <v>4.0</v>
      </c>
      <c r="BR46" s="4">
        <v>2.0</v>
      </c>
      <c r="BS46" s="4">
        <v>3.0</v>
      </c>
      <c r="BT46" s="4">
        <v>4.0</v>
      </c>
      <c r="BU46" s="4">
        <v>2.0</v>
      </c>
      <c r="BV46" s="4">
        <v>4.0</v>
      </c>
      <c r="BW46" s="4">
        <v>2.0</v>
      </c>
      <c r="BX46" s="4">
        <v>5.0</v>
      </c>
      <c r="BY46" s="4">
        <v>2.0</v>
      </c>
      <c r="BZ46" s="4">
        <v>4.0</v>
      </c>
      <c r="CA46" s="4">
        <v>3.0</v>
      </c>
      <c r="CB46" s="4">
        <v>1.0</v>
      </c>
      <c r="CC46" s="4">
        <v>4.0</v>
      </c>
      <c r="CD46" s="4">
        <v>4.0</v>
      </c>
      <c r="CE46" s="4">
        <v>2.0</v>
      </c>
      <c r="CF46" s="4">
        <v>2.0</v>
      </c>
      <c r="CG46" s="4">
        <v>3.0</v>
      </c>
      <c r="CH46" s="4">
        <v>3.0</v>
      </c>
      <c r="CI46" s="4">
        <v>5.0</v>
      </c>
      <c r="CJ46" s="4">
        <v>3.0</v>
      </c>
      <c r="CK46" s="4">
        <v>5.0</v>
      </c>
      <c r="CL46" s="4">
        <v>2.0</v>
      </c>
      <c r="CM46" s="4">
        <v>5.0</v>
      </c>
      <c r="CN46" s="4">
        <v>5.0</v>
      </c>
      <c r="CO46" s="4">
        <v>2.0</v>
      </c>
      <c r="CP46" s="4">
        <v>3.0</v>
      </c>
      <c r="CQ46" s="4">
        <v>2.0</v>
      </c>
      <c r="CR46" s="4">
        <v>1.0</v>
      </c>
      <c r="CS46" s="4">
        <v>4.0</v>
      </c>
      <c r="CT46" s="4">
        <v>3.0</v>
      </c>
      <c r="CU46" s="4">
        <v>2.0</v>
      </c>
      <c r="CV46" s="4">
        <v>4.0</v>
      </c>
      <c r="CW46" s="4">
        <v>3.0</v>
      </c>
      <c r="CX46" s="4">
        <v>2.0</v>
      </c>
      <c r="CY46" s="4">
        <v>2.0</v>
      </c>
      <c r="CZ46" s="4">
        <v>4.0</v>
      </c>
      <c r="DA46" s="4">
        <v>5.0</v>
      </c>
      <c r="DB46" s="4">
        <v>4.0</v>
      </c>
      <c r="DC46" s="4">
        <v>4.0</v>
      </c>
      <c r="DD46" s="4">
        <v>2.0</v>
      </c>
      <c r="DE46" s="4">
        <v>4.0</v>
      </c>
      <c r="DF46" s="4">
        <v>2.0</v>
      </c>
      <c r="DG46" s="4">
        <v>4.0</v>
      </c>
      <c r="DH46" s="4">
        <v>4.0</v>
      </c>
      <c r="DI46" s="4">
        <v>3.0</v>
      </c>
      <c r="DJ46" s="4">
        <v>4.0</v>
      </c>
      <c r="DK46" s="4">
        <v>4.0</v>
      </c>
      <c r="DL46" s="4">
        <v>4.0</v>
      </c>
      <c r="DM46" s="4">
        <v>3.0</v>
      </c>
      <c r="DN46" s="4">
        <v>1.0</v>
      </c>
      <c r="DO46" s="4">
        <v>2.0</v>
      </c>
      <c r="DP46" s="4">
        <v>2.0</v>
      </c>
      <c r="DQ46" s="4">
        <v>2.0</v>
      </c>
      <c r="DR46" s="4">
        <v>2.0</v>
      </c>
      <c r="DS46" s="4">
        <v>5.0</v>
      </c>
      <c r="DT46" s="4">
        <v>3.0</v>
      </c>
      <c r="DU46" s="4">
        <v>3.0</v>
      </c>
      <c r="DV46" s="4">
        <v>4.0</v>
      </c>
      <c r="DW46" s="4">
        <v>5.0</v>
      </c>
    </row>
    <row r="47" hidden="1">
      <c r="A47" s="4" t="s">
        <v>3</v>
      </c>
      <c r="B47" s="4" t="s">
        <v>54</v>
      </c>
      <c r="C47" s="4">
        <v>1.0</v>
      </c>
      <c r="D47" s="4">
        <v>1.0</v>
      </c>
      <c r="E47" s="4">
        <v>2.0</v>
      </c>
      <c r="F47" s="4">
        <v>1.0</v>
      </c>
      <c r="G47" s="4">
        <v>1.0</v>
      </c>
      <c r="H47" s="4">
        <v>1.0</v>
      </c>
      <c r="I47" s="4">
        <v>2.0</v>
      </c>
      <c r="J47" s="4">
        <v>1.0</v>
      </c>
      <c r="K47" s="4">
        <v>1.0</v>
      </c>
      <c r="L47" s="4">
        <v>1.0</v>
      </c>
      <c r="M47" s="4">
        <v>3.0</v>
      </c>
      <c r="N47" s="4">
        <v>1.0</v>
      </c>
      <c r="O47" s="4">
        <v>1.0</v>
      </c>
      <c r="P47" s="4">
        <v>2.0</v>
      </c>
      <c r="Q47" s="4">
        <v>2.0</v>
      </c>
      <c r="R47" s="4">
        <v>1.0</v>
      </c>
      <c r="S47" s="4">
        <v>1.0</v>
      </c>
      <c r="T47" s="4">
        <v>1.0</v>
      </c>
      <c r="U47" s="4">
        <v>1.0</v>
      </c>
      <c r="V47" s="4">
        <v>1.0</v>
      </c>
      <c r="W47" s="4">
        <v>1.0</v>
      </c>
      <c r="X47" s="4">
        <v>1.0</v>
      </c>
      <c r="Y47" s="4">
        <v>1.0</v>
      </c>
      <c r="Z47" s="4">
        <v>1.0</v>
      </c>
      <c r="AA47" s="4">
        <v>1.0</v>
      </c>
      <c r="AB47" s="4">
        <v>1.0</v>
      </c>
      <c r="AC47" s="4">
        <v>1.0</v>
      </c>
      <c r="AD47" s="4">
        <v>1.0</v>
      </c>
      <c r="AE47" s="4">
        <v>1.0</v>
      </c>
      <c r="AF47" s="4">
        <v>1.0</v>
      </c>
      <c r="AG47" s="4">
        <v>3.0</v>
      </c>
      <c r="AH47" s="4">
        <v>4.0</v>
      </c>
      <c r="AI47" s="4">
        <v>1.0</v>
      </c>
      <c r="AJ47" s="4">
        <v>1.0</v>
      </c>
      <c r="AK47" s="4">
        <v>1.0</v>
      </c>
      <c r="AL47" s="4">
        <v>2.0</v>
      </c>
      <c r="AM47" s="4">
        <v>1.0</v>
      </c>
      <c r="AN47" s="4">
        <v>1.0</v>
      </c>
      <c r="AO47" s="4">
        <v>1.0</v>
      </c>
      <c r="AP47" s="4">
        <v>2.0</v>
      </c>
      <c r="AQ47" s="4">
        <v>1.0</v>
      </c>
      <c r="AR47" s="4">
        <v>1.0</v>
      </c>
      <c r="AS47" s="4">
        <v>1.0</v>
      </c>
      <c r="AT47" s="4" t="s">
        <v>74</v>
      </c>
      <c r="AU47" s="4">
        <v>2.0</v>
      </c>
      <c r="AV47" s="4">
        <v>1.0</v>
      </c>
      <c r="AW47" s="4">
        <v>1.0</v>
      </c>
      <c r="AX47" s="4">
        <v>1.0</v>
      </c>
      <c r="AY47" s="4">
        <v>1.0</v>
      </c>
      <c r="AZ47" s="4">
        <v>1.0</v>
      </c>
      <c r="BA47" s="4">
        <v>3.0</v>
      </c>
      <c r="BB47" s="4">
        <v>1.0</v>
      </c>
      <c r="BC47" s="4">
        <v>1.0</v>
      </c>
      <c r="BD47" s="4">
        <v>3.0</v>
      </c>
      <c r="BE47" s="4">
        <v>1.0</v>
      </c>
      <c r="BF47" s="4">
        <v>1.0</v>
      </c>
      <c r="BG47" s="4">
        <v>2.0</v>
      </c>
      <c r="BH47" s="4">
        <v>1.0</v>
      </c>
      <c r="BI47" s="4">
        <v>2.0</v>
      </c>
      <c r="BJ47" s="4">
        <v>2.0</v>
      </c>
      <c r="BK47" s="4">
        <v>1.0</v>
      </c>
      <c r="BL47" s="4">
        <v>3.0</v>
      </c>
      <c r="BM47" s="4">
        <v>1.0</v>
      </c>
      <c r="BN47" s="4">
        <v>1.0</v>
      </c>
      <c r="BO47" s="4">
        <v>1.0</v>
      </c>
      <c r="BP47" s="4">
        <v>1.0</v>
      </c>
      <c r="BQ47" s="4">
        <v>1.0</v>
      </c>
      <c r="BR47" s="4">
        <v>1.0</v>
      </c>
      <c r="BS47" s="4">
        <v>1.0</v>
      </c>
      <c r="BT47" s="4">
        <v>2.0</v>
      </c>
      <c r="BU47" s="4">
        <v>1.0</v>
      </c>
      <c r="BV47" s="4">
        <v>1.0</v>
      </c>
      <c r="BW47" s="4">
        <v>1.0</v>
      </c>
      <c r="BX47" s="4">
        <v>3.0</v>
      </c>
      <c r="BY47" s="4">
        <v>2.0</v>
      </c>
      <c r="BZ47" s="4">
        <v>1.0</v>
      </c>
      <c r="CA47" s="4">
        <v>2.0</v>
      </c>
      <c r="CB47" s="4">
        <v>1.0</v>
      </c>
      <c r="CC47" s="4">
        <v>1.0</v>
      </c>
      <c r="CD47" s="4">
        <v>1.0</v>
      </c>
      <c r="CE47" s="4">
        <v>1.0</v>
      </c>
      <c r="CF47" s="4">
        <v>1.0</v>
      </c>
      <c r="CG47" s="4">
        <v>1.0</v>
      </c>
      <c r="CH47" s="4">
        <v>1.0</v>
      </c>
      <c r="CI47" s="4">
        <v>1.0</v>
      </c>
      <c r="CJ47" s="4">
        <v>1.0</v>
      </c>
      <c r="CK47" s="4">
        <v>1.0</v>
      </c>
      <c r="CL47" s="4">
        <v>1.0</v>
      </c>
      <c r="CM47" s="4">
        <v>1.0</v>
      </c>
      <c r="CN47" s="4">
        <v>1.0</v>
      </c>
      <c r="CO47" s="4">
        <v>1.0</v>
      </c>
      <c r="CP47" s="4">
        <v>2.0</v>
      </c>
      <c r="CQ47" s="4">
        <v>1.0</v>
      </c>
      <c r="CR47" s="4">
        <v>1.0</v>
      </c>
      <c r="CS47" s="4">
        <v>1.0</v>
      </c>
      <c r="CT47" s="4">
        <v>1.0</v>
      </c>
      <c r="CU47" s="4">
        <v>1.0</v>
      </c>
      <c r="CV47" s="4">
        <v>1.0</v>
      </c>
      <c r="CW47" s="4">
        <v>4.0</v>
      </c>
      <c r="CX47" s="4">
        <v>1.0</v>
      </c>
      <c r="CY47" s="4">
        <v>1.0</v>
      </c>
      <c r="CZ47" s="4">
        <v>1.0</v>
      </c>
      <c r="DA47" s="4">
        <v>1.0</v>
      </c>
      <c r="DB47" s="4">
        <v>1.0</v>
      </c>
      <c r="DC47" s="4">
        <v>1.0</v>
      </c>
      <c r="DD47" s="4">
        <v>2.0</v>
      </c>
      <c r="DE47" s="4">
        <v>1.0</v>
      </c>
      <c r="DF47" s="4">
        <v>1.0</v>
      </c>
      <c r="DG47" s="4">
        <v>1.0</v>
      </c>
      <c r="DH47" s="4">
        <v>1.0</v>
      </c>
      <c r="DI47" s="4">
        <v>2.0</v>
      </c>
      <c r="DJ47" s="4">
        <v>3.0</v>
      </c>
      <c r="DK47" s="4">
        <v>1.0</v>
      </c>
      <c r="DL47" s="4">
        <v>1.0</v>
      </c>
      <c r="DM47" s="4">
        <v>1.0</v>
      </c>
      <c r="DN47" s="4">
        <v>1.0</v>
      </c>
      <c r="DO47" s="4">
        <v>1.0</v>
      </c>
      <c r="DP47" s="4">
        <v>1.0</v>
      </c>
      <c r="DQ47" s="4">
        <v>3.0</v>
      </c>
      <c r="DR47" s="4">
        <v>1.0</v>
      </c>
      <c r="DS47" s="4">
        <v>3.0</v>
      </c>
      <c r="DT47" s="4">
        <v>1.0</v>
      </c>
      <c r="DU47" s="4">
        <v>1.0</v>
      </c>
      <c r="DV47" s="4">
        <v>1.0</v>
      </c>
      <c r="DW47" s="4">
        <v>1.0</v>
      </c>
    </row>
    <row r="48" hidden="1">
      <c r="A48" s="4" t="s">
        <v>17</v>
      </c>
      <c r="B48" s="4" t="s">
        <v>55</v>
      </c>
      <c r="C48" s="4">
        <v>1.0</v>
      </c>
      <c r="D48" s="4">
        <v>1.0</v>
      </c>
      <c r="E48" s="4">
        <v>1.0</v>
      </c>
      <c r="F48" s="4">
        <v>1.0</v>
      </c>
      <c r="G48" s="4">
        <v>1.0</v>
      </c>
      <c r="H48" s="4">
        <v>2.0</v>
      </c>
      <c r="I48" s="4">
        <v>2.0</v>
      </c>
      <c r="J48" s="4">
        <v>1.0</v>
      </c>
      <c r="K48" s="4">
        <v>2.0</v>
      </c>
      <c r="L48" s="4">
        <v>3.0</v>
      </c>
      <c r="M48" s="4">
        <v>1.0</v>
      </c>
      <c r="N48" s="4">
        <v>1.0</v>
      </c>
      <c r="O48" s="4">
        <v>2.0</v>
      </c>
      <c r="P48" s="4">
        <v>2.0</v>
      </c>
      <c r="Q48" s="4">
        <v>2.0</v>
      </c>
      <c r="R48" s="4">
        <v>2.0</v>
      </c>
      <c r="S48" s="4">
        <v>2.0</v>
      </c>
      <c r="T48" s="4">
        <v>1.0</v>
      </c>
      <c r="U48" s="4">
        <v>1.0</v>
      </c>
      <c r="V48" s="4">
        <v>1.0</v>
      </c>
      <c r="W48" s="4">
        <v>1.0</v>
      </c>
      <c r="X48" s="4">
        <v>3.0</v>
      </c>
      <c r="Y48" s="4">
        <v>3.0</v>
      </c>
      <c r="Z48" s="4">
        <v>2.0</v>
      </c>
      <c r="AA48" s="4">
        <v>1.0</v>
      </c>
      <c r="AB48" s="4">
        <v>1.0</v>
      </c>
      <c r="AC48" s="4">
        <v>1.0</v>
      </c>
      <c r="AD48" s="4">
        <v>1.0</v>
      </c>
      <c r="AE48" s="4">
        <v>1.0</v>
      </c>
      <c r="AF48" s="4">
        <v>1.0</v>
      </c>
      <c r="AG48" s="4">
        <v>3.0</v>
      </c>
      <c r="AH48" s="4">
        <v>1.0</v>
      </c>
      <c r="AI48" s="4">
        <v>3.0</v>
      </c>
      <c r="AJ48" s="4">
        <v>1.0</v>
      </c>
      <c r="AK48" s="4">
        <v>5.0</v>
      </c>
      <c r="AL48" s="4">
        <v>1.0</v>
      </c>
      <c r="AM48" s="4">
        <v>2.0</v>
      </c>
      <c r="AN48" s="4">
        <v>1.0</v>
      </c>
      <c r="AO48" s="4">
        <v>1.0</v>
      </c>
      <c r="AP48" s="4">
        <v>3.0</v>
      </c>
      <c r="AQ48" s="4">
        <v>1.0</v>
      </c>
      <c r="AR48" s="4">
        <v>1.0</v>
      </c>
      <c r="AS48" s="4">
        <v>2.0</v>
      </c>
      <c r="AT48" s="4">
        <v>1.0</v>
      </c>
      <c r="AU48" s="4">
        <v>1.0</v>
      </c>
      <c r="AV48" s="4">
        <v>2.0</v>
      </c>
      <c r="AW48" s="4">
        <v>2.0</v>
      </c>
      <c r="AX48" s="4">
        <v>1.0</v>
      </c>
      <c r="AY48" s="4">
        <v>1.0</v>
      </c>
      <c r="AZ48" s="4">
        <v>2.0</v>
      </c>
      <c r="BA48" s="4">
        <v>1.0</v>
      </c>
      <c r="BB48" s="4">
        <v>1.0</v>
      </c>
      <c r="BC48" s="4">
        <v>1.0</v>
      </c>
      <c r="BD48" s="4">
        <v>1.0</v>
      </c>
      <c r="BE48" s="4">
        <v>1.0</v>
      </c>
      <c r="BF48" s="4">
        <v>2.0</v>
      </c>
      <c r="BG48" s="4">
        <v>1.0</v>
      </c>
      <c r="BH48" s="4">
        <v>1.0</v>
      </c>
      <c r="BI48" s="4">
        <v>1.0</v>
      </c>
      <c r="BJ48" s="4">
        <v>2.0</v>
      </c>
      <c r="BK48" s="4">
        <v>1.0</v>
      </c>
      <c r="BL48" s="4">
        <v>1.0</v>
      </c>
      <c r="BM48" s="4">
        <v>2.0</v>
      </c>
      <c r="BN48" s="4">
        <v>1.0</v>
      </c>
      <c r="BO48" s="4">
        <v>1.0</v>
      </c>
      <c r="BP48" s="4">
        <v>2.0</v>
      </c>
      <c r="BQ48" s="4">
        <v>1.0</v>
      </c>
      <c r="BR48" s="4">
        <v>2.0</v>
      </c>
      <c r="BS48" s="4">
        <v>1.0</v>
      </c>
      <c r="BT48" s="4">
        <v>1.0</v>
      </c>
      <c r="BU48" s="4">
        <v>1.0</v>
      </c>
      <c r="BV48" s="4">
        <v>1.0</v>
      </c>
      <c r="BW48" s="4">
        <v>1.0</v>
      </c>
      <c r="BX48" s="4">
        <v>1.0</v>
      </c>
      <c r="BY48" s="4">
        <v>3.0</v>
      </c>
      <c r="BZ48" s="4">
        <v>2.0</v>
      </c>
      <c r="CA48" s="4">
        <v>1.0</v>
      </c>
      <c r="CB48" s="4">
        <v>1.0</v>
      </c>
      <c r="CC48" s="4">
        <v>1.0</v>
      </c>
      <c r="CD48" s="4">
        <v>1.0</v>
      </c>
      <c r="CE48" s="4">
        <v>1.0</v>
      </c>
      <c r="CF48" s="4">
        <v>3.0</v>
      </c>
      <c r="CG48" s="4">
        <v>2.0</v>
      </c>
      <c r="CH48" s="4">
        <v>2.0</v>
      </c>
      <c r="CI48" s="4">
        <v>1.0</v>
      </c>
      <c r="CJ48" s="4">
        <v>2.0</v>
      </c>
      <c r="CK48" s="4">
        <v>1.0</v>
      </c>
      <c r="CL48" s="4">
        <v>1.0</v>
      </c>
      <c r="CM48" s="4">
        <v>1.0</v>
      </c>
      <c r="CN48" s="4">
        <v>2.0</v>
      </c>
      <c r="CO48" s="4">
        <v>1.0</v>
      </c>
      <c r="CP48" s="4">
        <v>3.0</v>
      </c>
      <c r="CQ48" s="4">
        <v>1.0</v>
      </c>
      <c r="CR48" s="4">
        <v>1.0</v>
      </c>
      <c r="CS48" s="4">
        <v>1.0</v>
      </c>
      <c r="CT48" s="4">
        <v>1.0</v>
      </c>
      <c r="CU48" s="4">
        <v>2.0</v>
      </c>
      <c r="CV48" s="4">
        <v>1.0</v>
      </c>
      <c r="CW48" s="4">
        <v>3.0</v>
      </c>
      <c r="CX48" s="4">
        <v>1.0</v>
      </c>
      <c r="CY48" s="4">
        <v>1.0</v>
      </c>
      <c r="CZ48" s="4">
        <v>1.0</v>
      </c>
      <c r="DA48" s="4">
        <v>2.0</v>
      </c>
      <c r="DB48" s="4">
        <v>2.0</v>
      </c>
      <c r="DC48" s="4">
        <v>2.0</v>
      </c>
      <c r="DD48" s="4">
        <v>1.0</v>
      </c>
      <c r="DE48" s="4">
        <v>1.0</v>
      </c>
      <c r="DF48" s="4">
        <v>1.0</v>
      </c>
      <c r="DG48" s="4">
        <v>2.0</v>
      </c>
      <c r="DH48" s="4">
        <v>2.0</v>
      </c>
      <c r="DI48" s="4">
        <v>2.0</v>
      </c>
      <c r="DJ48" s="4">
        <v>1.0</v>
      </c>
      <c r="DK48" s="4">
        <v>2.0</v>
      </c>
      <c r="DL48" s="4">
        <v>2.0</v>
      </c>
      <c r="DM48" s="4">
        <v>1.0</v>
      </c>
      <c r="DN48" s="4">
        <v>1.0</v>
      </c>
      <c r="DO48" s="4">
        <v>2.0</v>
      </c>
      <c r="DP48" s="4">
        <v>1.0</v>
      </c>
      <c r="DQ48" s="4">
        <v>3.0</v>
      </c>
      <c r="DR48" s="4">
        <v>1.0</v>
      </c>
      <c r="DS48" s="4">
        <v>1.0</v>
      </c>
      <c r="DT48" s="4">
        <v>3.0</v>
      </c>
      <c r="DU48" s="4">
        <v>2.0</v>
      </c>
      <c r="DV48" s="4">
        <v>2.0</v>
      </c>
      <c r="DW48" s="4">
        <v>3.0</v>
      </c>
    </row>
    <row r="49" hidden="1">
      <c r="A49" s="4" t="s">
        <v>17</v>
      </c>
      <c r="B49" s="4" t="s">
        <v>56</v>
      </c>
      <c r="C49" s="4">
        <v>2.0</v>
      </c>
      <c r="D49" s="4">
        <v>4.0</v>
      </c>
      <c r="E49" s="4">
        <v>3.0</v>
      </c>
      <c r="F49" s="4">
        <v>2.0</v>
      </c>
      <c r="G49" s="4">
        <v>4.0</v>
      </c>
      <c r="H49" s="4">
        <v>5.0</v>
      </c>
      <c r="I49" s="4">
        <v>2.0</v>
      </c>
      <c r="J49" s="4">
        <v>5.0</v>
      </c>
      <c r="K49" s="4">
        <v>3.0</v>
      </c>
      <c r="L49" s="4">
        <v>3.0</v>
      </c>
      <c r="M49" s="4">
        <v>2.0</v>
      </c>
      <c r="N49" s="4">
        <v>3.0</v>
      </c>
      <c r="O49" s="4">
        <v>2.0</v>
      </c>
      <c r="P49" s="4">
        <v>3.0</v>
      </c>
      <c r="Q49" s="4">
        <v>3.0</v>
      </c>
      <c r="R49" s="4">
        <v>3.0</v>
      </c>
      <c r="S49" s="4">
        <v>2.0</v>
      </c>
      <c r="T49" s="4">
        <v>6.0</v>
      </c>
      <c r="U49" s="4">
        <v>2.0</v>
      </c>
      <c r="V49" s="4">
        <v>3.0</v>
      </c>
      <c r="W49" s="4">
        <v>2.0</v>
      </c>
      <c r="X49" s="4">
        <v>5.0</v>
      </c>
      <c r="Y49" s="4">
        <v>5.0</v>
      </c>
      <c r="Z49" s="4">
        <v>3.0</v>
      </c>
      <c r="AA49" s="4">
        <v>3.0</v>
      </c>
      <c r="AB49" s="4">
        <v>3.0</v>
      </c>
      <c r="AC49" s="4">
        <v>4.0</v>
      </c>
      <c r="AD49" s="4">
        <v>6.0</v>
      </c>
      <c r="AE49" s="4">
        <v>3.0</v>
      </c>
      <c r="AF49" s="4">
        <v>4.0</v>
      </c>
      <c r="AG49" s="4">
        <v>3.0</v>
      </c>
      <c r="AH49" s="4">
        <v>3.0</v>
      </c>
      <c r="AI49" s="4">
        <v>4.0</v>
      </c>
      <c r="AJ49" s="4">
        <v>3.0</v>
      </c>
      <c r="AK49" s="4">
        <v>4.0</v>
      </c>
      <c r="AL49" s="4">
        <v>3.0</v>
      </c>
      <c r="AM49" s="4">
        <v>3.0</v>
      </c>
      <c r="AN49" s="4">
        <v>4.0</v>
      </c>
      <c r="AO49" s="4">
        <v>3.0</v>
      </c>
      <c r="AP49" s="4">
        <v>3.0</v>
      </c>
      <c r="AQ49" s="4">
        <v>3.0</v>
      </c>
      <c r="AR49" s="4">
        <v>3.0</v>
      </c>
      <c r="AS49" s="4">
        <v>3.0</v>
      </c>
      <c r="AT49" s="4">
        <v>2.0</v>
      </c>
      <c r="AU49" s="4">
        <v>6.0</v>
      </c>
      <c r="AV49" s="4">
        <v>4.0</v>
      </c>
      <c r="AW49" s="4">
        <v>3.0</v>
      </c>
      <c r="AX49" s="4">
        <v>3.0</v>
      </c>
      <c r="AY49" s="4">
        <v>3.0</v>
      </c>
      <c r="AZ49" s="4">
        <v>6.0</v>
      </c>
      <c r="BA49" s="4">
        <v>3.0</v>
      </c>
      <c r="BB49" s="4">
        <v>3.0</v>
      </c>
      <c r="BC49" s="4">
        <v>3.0</v>
      </c>
      <c r="BD49" s="4">
        <v>3.0</v>
      </c>
      <c r="BE49" s="4">
        <v>6.0</v>
      </c>
      <c r="BF49" s="4">
        <v>2.0</v>
      </c>
      <c r="BG49" s="4">
        <v>4.0</v>
      </c>
      <c r="BH49" s="4">
        <v>3.0</v>
      </c>
      <c r="BI49" s="4">
        <v>4.0</v>
      </c>
      <c r="BJ49" s="4">
        <v>3.0</v>
      </c>
      <c r="BK49" s="4">
        <v>3.0</v>
      </c>
      <c r="BL49" s="4">
        <v>2.0</v>
      </c>
      <c r="BM49" s="4">
        <v>3.0</v>
      </c>
      <c r="BN49" s="4">
        <v>3.0</v>
      </c>
      <c r="BO49" s="4">
        <v>2.0</v>
      </c>
      <c r="BP49" s="4">
        <v>5.0</v>
      </c>
      <c r="BQ49" s="4">
        <v>3.0</v>
      </c>
      <c r="BR49" s="4">
        <v>4.0</v>
      </c>
      <c r="BS49" s="4">
        <v>4.0</v>
      </c>
      <c r="BT49" s="4">
        <v>3.0</v>
      </c>
      <c r="BU49" s="4">
        <v>3.0</v>
      </c>
      <c r="BV49" s="4">
        <v>6.0</v>
      </c>
      <c r="BW49" s="4">
        <v>2.0</v>
      </c>
      <c r="BX49" s="4">
        <v>3.0</v>
      </c>
      <c r="BY49" s="4">
        <v>5.0</v>
      </c>
      <c r="BZ49" s="4">
        <v>4.0</v>
      </c>
      <c r="CA49" s="4">
        <v>3.0</v>
      </c>
      <c r="CB49" s="4">
        <v>3.0</v>
      </c>
      <c r="CC49" s="4">
        <v>3.0</v>
      </c>
      <c r="CD49" s="4">
        <v>3.0</v>
      </c>
      <c r="CE49" s="4">
        <v>3.0</v>
      </c>
      <c r="CF49" s="4">
        <v>5.0</v>
      </c>
      <c r="CG49" s="4">
        <v>3.0</v>
      </c>
      <c r="CH49" s="4">
        <v>2.0</v>
      </c>
      <c r="CI49" s="4">
        <v>3.0</v>
      </c>
      <c r="CJ49" s="4">
        <v>3.0</v>
      </c>
      <c r="CK49" s="4">
        <v>3.0</v>
      </c>
      <c r="CL49" s="4">
        <v>3.0</v>
      </c>
      <c r="CM49" s="4">
        <v>4.0</v>
      </c>
      <c r="CN49" s="4">
        <v>3.0</v>
      </c>
      <c r="CO49" s="4">
        <v>4.0</v>
      </c>
      <c r="CP49" s="4">
        <v>3.0</v>
      </c>
      <c r="CQ49" s="4">
        <v>3.0</v>
      </c>
      <c r="CR49" s="4">
        <v>4.0</v>
      </c>
      <c r="CS49" s="4">
        <v>3.0</v>
      </c>
      <c r="CT49" s="4">
        <v>3.0</v>
      </c>
      <c r="CU49" s="4">
        <v>3.0</v>
      </c>
      <c r="CV49" s="4">
        <v>5.0</v>
      </c>
      <c r="CW49" s="4">
        <v>6.0</v>
      </c>
      <c r="CX49" s="4">
        <v>3.0</v>
      </c>
      <c r="CY49" s="4">
        <v>2.0</v>
      </c>
      <c r="CZ49" s="4">
        <v>2.0</v>
      </c>
      <c r="DA49" s="4">
        <v>3.0</v>
      </c>
      <c r="DB49" s="4">
        <v>3.0</v>
      </c>
      <c r="DC49" s="4">
        <v>4.0</v>
      </c>
      <c r="DD49" s="4">
        <v>5.0</v>
      </c>
      <c r="DE49" s="4">
        <v>3.0</v>
      </c>
      <c r="DF49" s="4">
        <v>3.0</v>
      </c>
      <c r="DG49" s="4">
        <v>3.0</v>
      </c>
      <c r="DH49" s="4">
        <v>3.0</v>
      </c>
      <c r="DI49" s="4">
        <v>4.0</v>
      </c>
      <c r="DJ49" s="4">
        <v>6.0</v>
      </c>
      <c r="DK49" s="4">
        <v>3.0</v>
      </c>
      <c r="DL49" s="4">
        <v>3.0</v>
      </c>
      <c r="DM49" s="4">
        <v>5.0</v>
      </c>
      <c r="DN49" s="4">
        <v>5.0</v>
      </c>
      <c r="DO49" s="4">
        <v>3.0</v>
      </c>
      <c r="DP49" s="4">
        <v>2.0</v>
      </c>
      <c r="DQ49" s="4">
        <v>4.0</v>
      </c>
      <c r="DR49" s="4">
        <v>3.0</v>
      </c>
      <c r="DS49" s="4">
        <v>4.0</v>
      </c>
      <c r="DT49" s="4">
        <v>4.0</v>
      </c>
      <c r="DU49" s="4">
        <v>4.0</v>
      </c>
      <c r="DV49" s="4">
        <v>3.0</v>
      </c>
      <c r="DW49" s="4">
        <v>3.0</v>
      </c>
    </row>
    <row r="50">
      <c r="A50" s="4" t="s">
        <v>10</v>
      </c>
      <c r="B50" s="4" t="s">
        <v>57</v>
      </c>
      <c r="C50" s="4">
        <v>5.0</v>
      </c>
      <c r="D50" s="4">
        <v>4.0</v>
      </c>
      <c r="E50" s="4">
        <v>5.0</v>
      </c>
      <c r="F50" s="4">
        <v>5.0</v>
      </c>
      <c r="G50" s="4">
        <v>2.0</v>
      </c>
      <c r="H50" s="4">
        <v>5.0</v>
      </c>
      <c r="I50" s="4">
        <v>5.0</v>
      </c>
      <c r="J50" s="4">
        <v>1.0</v>
      </c>
      <c r="K50" s="4">
        <v>5.0</v>
      </c>
      <c r="L50" s="4">
        <v>4.0</v>
      </c>
      <c r="M50" s="4">
        <v>2.0</v>
      </c>
      <c r="N50" s="4">
        <v>5.0</v>
      </c>
      <c r="O50" s="4">
        <v>3.0</v>
      </c>
      <c r="P50" s="4">
        <v>3.0</v>
      </c>
      <c r="Q50" s="4">
        <v>1.0</v>
      </c>
      <c r="R50" s="4">
        <v>1.0</v>
      </c>
      <c r="S50" s="4">
        <v>2.0</v>
      </c>
      <c r="T50" s="4">
        <v>2.0</v>
      </c>
      <c r="U50" s="4">
        <v>1.0</v>
      </c>
      <c r="V50" s="4">
        <v>3.0</v>
      </c>
      <c r="W50" s="4">
        <v>1.0</v>
      </c>
      <c r="X50" s="4">
        <v>5.0</v>
      </c>
      <c r="Y50" s="4">
        <v>2.0</v>
      </c>
      <c r="Z50" s="4">
        <v>2.0</v>
      </c>
      <c r="AA50" s="4">
        <v>3.0</v>
      </c>
      <c r="AB50" s="4">
        <v>3.0</v>
      </c>
      <c r="AC50" s="4">
        <v>1.0</v>
      </c>
      <c r="AD50" s="4">
        <v>2.0</v>
      </c>
      <c r="AE50" s="4">
        <v>2.0</v>
      </c>
      <c r="AF50" s="4">
        <v>5.0</v>
      </c>
      <c r="AG50" s="4">
        <v>2.0</v>
      </c>
      <c r="AH50" s="4">
        <v>3.0</v>
      </c>
      <c r="AI50" s="4">
        <v>5.0</v>
      </c>
      <c r="AJ50" s="4">
        <v>2.0</v>
      </c>
      <c r="AK50" s="4">
        <v>1.0</v>
      </c>
      <c r="AL50" s="4">
        <v>2.0</v>
      </c>
      <c r="AM50" s="4">
        <v>1.0</v>
      </c>
      <c r="AN50" s="4">
        <v>3.0</v>
      </c>
      <c r="AO50" s="4">
        <v>3.0</v>
      </c>
      <c r="AP50" s="4">
        <v>1.0</v>
      </c>
      <c r="AQ50" s="4">
        <v>3.0</v>
      </c>
      <c r="AR50" s="4">
        <v>2.0</v>
      </c>
      <c r="AS50" s="4">
        <v>2.0</v>
      </c>
      <c r="AT50" s="4">
        <v>5.0</v>
      </c>
      <c r="AU50" s="4">
        <v>5.0</v>
      </c>
      <c r="AV50" s="4">
        <v>5.0</v>
      </c>
      <c r="AW50" s="4">
        <v>3.0</v>
      </c>
      <c r="AX50" s="4">
        <v>4.0</v>
      </c>
      <c r="AY50" s="4">
        <v>4.0</v>
      </c>
      <c r="AZ50" s="4" t="s">
        <v>74</v>
      </c>
      <c r="BA50" s="4">
        <v>1.0</v>
      </c>
      <c r="BB50" s="4">
        <v>5.0</v>
      </c>
      <c r="BC50" s="4">
        <v>3.0</v>
      </c>
      <c r="BD50" s="4">
        <v>3.0</v>
      </c>
      <c r="BE50" s="4">
        <v>2.0</v>
      </c>
      <c r="BF50" s="4">
        <v>2.0</v>
      </c>
      <c r="BG50" s="4">
        <v>4.0</v>
      </c>
      <c r="BH50" s="4">
        <v>1.0</v>
      </c>
      <c r="BI50" s="4">
        <v>4.0</v>
      </c>
      <c r="BJ50" s="4">
        <v>4.0</v>
      </c>
      <c r="BK50" s="4">
        <v>1.0</v>
      </c>
      <c r="BL50" s="4">
        <v>3.0</v>
      </c>
      <c r="BM50" s="4">
        <v>2.0</v>
      </c>
      <c r="BN50" s="4">
        <v>4.0</v>
      </c>
      <c r="BO50" s="4">
        <v>3.0</v>
      </c>
      <c r="BP50" s="4">
        <v>1.0</v>
      </c>
      <c r="BQ50" s="4">
        <v>3.0</v>
      </c>
      <c r="BR50" s="4">
        <v>1.0</v>
      </c>
      <c r="BS50" s="4">
        <v>2.0</v>
      </c>
      <c r="BT50" s="4">
        <v>1.0</v>
      </c>
      <c r="BU50" s="4">
        <v>5.0</v>
      </c>
      <c r="BV50" s="4">
        <v>3.0</v>
      </c>
      <c r="BW50" s="4">
        <v>2.0</v>
      </c>
      <c r="BX50" s="4">
        <v>1.0</v>
      </c>
      <c r="BY50" s="4">
        <v>3.0</v>
      </c>
      <c r="BZ50" s="4">
        <v>3.0</v>
      </c>
      <c r="CA50" s="4">
        <v>1.0</v>
      </c>
      <c r="CB50" s="4">
        <v>1.0</v>
      </c>
      <c r="CC50" s="4">
        <v>2.0</v>
      </c>
      <c r="CD50" s="4">
        <v>4.0</v>
      </c>
      <c r="CE50" s="4">
        <v>3.0</v>
      </c>
      <c r="CF50" s="4">
        <v>4.0</v>
      </c>
      <c r="CG50" s="4">
        <v>3.0</v>
      </c>
      <c r="CH50" s="4">
        <v>5.0</v>
      </c>
      <c r="CI50" s="4">
        <v>4.0</v>
      </c>
      <c r="CJ50" s="4">
        <v>3.0</v>
      </c>
      <c r="CK50" s="4">
        <v>3.0</v>
      </c>
      <c r="CL50" s="4">
        <v>1.0</v>
      </c>
      <c r="CM50" s="4">
        <v>5.0</v>
      </c>
      <c r="CN50" s="4">
        <v>4.0</v>
      </c>
      <c r="CO50" s="4">
        <v>3.0</v>
      </c>
      <c r="CP50" s="4">
        <v>1.0</v>
      </c>
      <c r="CQ50" s="4">
        <v>1.0</v>
      </c>
      <c r="CR50" s="4">
        <v>5.0</v>
      </c>
      <c r="CS50" s="4">
        <v>5.0</v>
      </c>
      <c r="CT50" s="4">
        <v>3.0</v>
      </c>
      <c r="CU50" s="4">
        <v>3.0</v>
      </c>
      <c r="CV50" s="4">
        <v>1.0</v>
      </c>
      <c r="CW50" s="4">
        <v>1.0</v>
      </c>
      <c r="CX50" s="4">
        <v>1.0</v>
      </c>
      <c r="CY50" s="4">
        <v>5.0</v>
      </c>
      <c r="CZ50" s="4">
        <v>4.0</v>
      </c>
      <c r="DA50" s="4">
        <v>1.0</v>
      </c>
      <c r="DB50" s="4">
        <v>3.0</v>
      </c>
      <c r="DC50" s="4">
        <v>2.0</v>
      </c>
      <c r="DD50" s="4">
        <v>4.0</v>
      </c>
      <c r="DE50" s="4">
        <v>4.0</v>
      </c>
      <c r="DF50" s="4">
        <v>2.0</v>
      </c>
      <c r="DG50" s="4">
        <v>2.0</v>
      </c>
      <c r="DH50" s="4">
        <v>1.0</v>
      </c>
      <c r="DI50" s="4">
        <v>4.0</v>
      </c>
      <c r="DJ50" s="4">
        <v>1.0</v>
      </c>
      <c r="DK50" s="4">
        <v>5.0</v>
      </c>
      <c r="DL50" s="4">
        <v>3.0</v>
      </c>
      <c r="DM50" s="4">
        <v>3.0</v>
      </c>
      <c r="DN50" s="4">
        <v>2.0</v>
      </c>
      <c r="DO50" s="4">
        <v>1.0</v>
      </c>
      <c r="DP50" s="4">
        <v>2.0</v>
      </c>
      <c r="DQ50" s="4">
        <v>2.0</v>
      </c>
      <c r="DR50" s="4">
        <v>5.0</v>
      </c>
      <c r="DS50" s="4">
        <v>3.0</v>
      </c>
      <c r="DT50" s="4">
        <v>1.0</v>
      </c>
      <c r="DU50" s="4">
        <v>5.0</v>
      </c>
      <c r="DV50" s="4">
        <v>1.0</v>
      </c>
      <c r="DW50" s="4">
        <v>2.0</v>
      </c>
    </row>
    <row r="51" hidden="1">
      <c r="A51" s="4" t="s">
        <v>30</v>
      </c>
      <c r="B51" s="4" t="s">
        <v>58</v>
      </c>
      <c r="C51" s="4">
        <v>3.0</v>
      </c>
      <c r="D51" s="4">
        <v>3.0</v>
      </c>
      <c r="E51" s="4">
        <v>6.0</v>
      </c>
      <c r="F51" s="4">
        <v>5.0</v>
      </c>
      <c r="G51" s="4">
        <v>4.0</v>
      </c>
      <c r="H51" s="4">
        <v>5.0</v>
      </c>
      <c r="I51" s="4">
        <v>4.0</v>
      </c>
      <c r="J51" s="4">
        <v>3.0</v>
      </c>
      <c r="K51" s="4">
        <v>4.0</v>
      </c>
      <c r="L51" s="4">
        <v>3.0</v>
      </c>
      <c r="M51" s="4">
        <v>1.0</v>
      </c>
      <c r="N51" s="4">
        <v>2.0</v>
      </c>
      <c r="O51" s="4">
        <v>5.0</v>
      </c>
      <c r="P51" s="4">
        <v>3.0</v>
      </c>
      <c r="Q51" s="4">
        <v>3.0</v>
      </c>
      <c r="R51" s="4">
        <v>2.0</v>
      </c>
      <c r="S51" s="4">
        <v>3.0</v>
      </c>
      <c r="T51" s="4">
        <v>2.0</v>
      </c>
      <c r="U51" s="4">
        <v>3.0</v>
      </c>
      <c r="V51" s="4">
        <v>4.0</v>
      </c>
      <c r="W51" s="4">
        <v>6.0</v>
      </c>
      <c r="X51" s="4">
        <v>2.0</v>
      </c>
      <c r="Y51" s="4">
        <v>2.0</v>
      </c>
      <c r="Z51" s="4">
        <v>3.0</v>
      </c>
      <c r="AA51" s="4">
        <v>4.0</v>
      </c>
      <c r="AB51" s="4">
        <v>3.0</v>
      </c>
      <c r="AC51" s="4">
        <v>2.0</v>
      </c>
      <c r="AD51" s="4">
        <v>2.0</v>
      </c>
      <c r="AE51" s="4">
        <v>3.0</v>
      </c>
      <c r="AF51" s="4">
        <v>2.0</v>
      </c>
      <c r="AG51" s="4">
        <v>3.0</v>
      </c>
      <c r="AH51" s="4">
        <v>4.0</v>
      </c>
      <c r="AI51" s="4">
        <v>4.0</v>
      </c>
      <c r="AJ51" s="4">
        <v>3.0</v>
      </c>
      <c r="AK51" s="4">
        <v>2.0</v>
      </c>
      <c r="AL51" s="4">
        <v>2.0</v>
      </c>
      <c r="AM51" s="4">
        <v>4.0</v>
      </c>
      <c r="AN51" s="4">
        <v>4.0</v>
      </c>
      <c r="AO51" s="4">
        <v>4.0</v>
      </c>
      <c r="AP51" s="4">
        <v>1.0</v>
      </c>
      <c r="AQ51" s="4">
        <v>2.0</v>
      </c>
      <c r="AR51" s="4">
        <v>6.0</v>
      </c>
      <c r="AS51" s="4">
        <v>3.0</v>
      </c>
      <c r="AT51" s="4" t="s">
        <v>74</v>
      </c>
      <c r="AU51" s="4">
        <v>3.0</v>
      </c>
      <c r="AV51" s="4">
        <v>1.0</v>
      </c>
      <c r="AW51" s="4">
        <v>3.0</v>
      </c>
      <c r="AX51" s="4">
        <v>2.0</v>
      </c>
      <c r="AY51" s="4">
        <v>1.0</v>
      </c>
      <c r="AZ51" s="4">
        <v>1.0</v>
      </c>
      <c r="BA51" s="4">
        <v>3.0</v>
      </c>
      <c r="BB51" s="4">
        <v>2.0</v>
      </c>
      <c r="BC51" s="4">
        <v>2.0</v>
      </c>
      <c r="BD51" s="4">
        <v>4.0</v>
      </c>
      <c r="BE51" s="4">
        <v>2.0</v>
      </c>
      <c r="BF51" s="4">
        <v>3.0</v>
      </c>
      <c r="BG51" s="4">
        <v>2.0</v>
      </c>
      <c r="BH51" s="4">
        <v>2.0</v>
      </c>
      <c r="BI51" s="4">
        <v>3.0</v>
      </c>
      <c r="BJ51" s="4">
        <v>3.0</v>
      </c>
      <c r="BK51" s="4">
        <v>2.0</v>
      </c>
      <c r="BL51" s="4">
        <v>2.0</v>
      </c>
      <c r="BM51" s="4">
        <v>2.0</v>
      </c>
      <c r="BN51" s="4">
        <v>2.0</v>
      </c>
      <c r="BO51" s="4">
        <v>4.0</v>
      </c>
      <c r="BP51" s="4">
        <v>2.0</v>
      </c>
      <c r="BQ51" s="4">
        <v>2.0</v>
      </c>
      <c r="BR51" s="4">
        <v>2.0</v>
      </c>
      <c r="BS51" s="4">
        <v>3.0</v>
      </c>
      <c r="BT51" s="4">
        <v>3.0</v>
      </c>
      <c r="BU51" s="4">
        <v>3.0</v>
      </c>
      <c r="BV51" s="4">
        <v>4.0</v>
      </c>
      <c r="BW51" s="4">
        <v>3.0</v>
      </c>
      <c r="BX51" s="4">
        <v>3.0</v>
      </c>
      <c r="BY51" s="4">
        <v>3.0</v>
      </c>
      <c r="BZ51" s="4">
        <v>3.0</v>
      </c>
      <c r="CA51" s="4">
        <v>4.0</v>
      </c>
      <c r="CB51" s="4">
        <v>3.0</v>
      </c>
      <c r="CC51" s="4">
        <v>3.0</v>
      </c>
      <c r="CD51" s="4">
        <v>2.0</v>
      </c>
      <c r="CE51" s="4">
        <v>3.0</v>
      </c>
      <c r="CF51" s="4">
        <v>4.0</v>
      </c>
      <c r="CG51" s="4">
        <v>3.0</v>
      </c>
      <c r="CH51" s="4">
        <v>3.0</v>
      </c>
      <c r="CI51" s="4">
        <v>2.0</v>
      </c>
      <c r="CJ51" s="4">
        <v>3.0</v>
      </c>
      <c r="CK51" s="4">
        <v>4.0</v>
      </c>
      <c r="CL51" s="4">
        <v>4.0</v>
      </c>
      <c r="CM51" s="4">
        <v>2.0</v>
      </c>
      <c r="CN51" s="4">
        <v>3.0</v>
      </c>
      <c r="CO51" s="4">
        <v>4.0</v>
      </c>
      <c r="CP51" s="4">
        <v>3.0</v>
      </c>
      <c r="CQ51" s="4">
        <v>4.0</v>
      </c>
      <c r="CR51" s="4">
        <v>3.0</v>
      </c>
      <c r="CS51" s="4">
        <v>3.0</v>
      </c>
      <c r="CT51" s="4">
        <v>2.0</v>
      </c>
      <c r="CU51" s="4">
        <v>6.0</v>
      </c>
      <c r="CV51" s="4">
        <v>3.0</v>
      </c>
      <c r="CW51" s="4">
        <v>4.0</v>
      </c>
      <c r="CX51" s="4">
        <v>3.0</v>
      </c>
      <c r="CY51" s="4">
        <v>2.0</v>
      </c>
      <c r="CZ51" s="4">
        <v>5.0</v>
      </c>
      <c r="DA51" s="4">
        <v>4.0</v>
      </c>
      <c r="DB51" s="4">
        <v>6.0</v>
      </c>
      <c r="DC51" s="4">
        <v>5.0</v>
      </c>
      <c r="DD51" s="4">
        <v>3.0</v>
      </c>
      <c r="DE51" s="4">
        <v>4.0</v>
      </c>
      <c r="DF51" s="4">
        <v>4.0</v>
      </c>
      <c r="DG51" s="4">
        <v>3.0</v>
      </c>
      <c r="DH51" s="4">
        <v>5.0</v>
      </c>
      <c r="DI51" s="4">
        <v>3.0</v>
      </c>
      <c r="DJ51" s="4">
        <v>3.0</v>
      </c>
      <c r="DK51" s="4">
        <v>3.0</v>
      </c>
      <c r="DL51" s="4">
        <v>4.0</v>
      </c>
      <c r="DM51" s="4">
        <v>1.0</v>
      </c>
      <c r="DN51" s="4">
        <v>2.0</v>
      </c>
      <c r="DO51" s="4">
        <v>4.0</v>
      </c>
      <c r="DP51" s="4">
        <v>4.0</v>
      </c>
      <c r="DQ51" s="4">
        <v>4.0</v>
      </c>
      <c r="DR51" s="4">
        <v>4.0</v>
      </c>
      <c r="DS51" s="4">
        <v>4.0</v>
      </c>
      <c r="DT51" s="4">
        <v>4.0</v>
      </c>
      <c r="DU51" s="4">
        <v>4.0</v>
      </c>
      <c r="DV51" s="4">
        <v>2.0</v>
      </c>
      <c r="DW51" s="4">
        <v>3.0</v>
      </c>
    </row>
    <row r="52" hidden="1">
      <c r="A52" s="4" t="s">
        <v>6</v>
      </c>
      <c r="B52" s="4" t="s">
        <v>59</v>
      </c>
      <c r="C52" s="4">
        <v>1.0</v>
      </c>
      <c r="D52" s="4">
        <v>1.0</v>
      </c>
      <c r="E52" s="4">
        <v>1.0</v>
      </c>
      <c r="F52" s="4">
        <v>1.0</v>
      </c>
      <c r="G52" s="4">
        <v>1.0</v>
      </c>
      <c r="H52" s="4">
        <v>1.0</v>
      </c>
      <c r="I52" s="4">
        <v>1.0</v>
      </c>
      <c r="J52" s="4">
        <v>1.0</v>
      </c>
      <c r="K52" s="4">
        <v>2.0</v>
      </c>
      <c r="L52" s="4">
        <v>1.0</v>
      </c>
      <c r="M52" s="4">
        <v>1.0</v>
      </c>
      <c r="N52" s="4">
        <v>1.0</v>
      </c>
      <c r="O52" s="4">
        <v>2.0</v>
      </c>
      <c r="P52" s="4">
        <v>1.0</v>
      </c>
      <c r="Q52" s="4">
        <v>1.0</v>
      </c>
      <c r="R52" s="4">
        <v>2.0</v>
      </c>
      <c r="S52" s="4">
        <v>1.0</v>
      </c>
      <c r="T52" s="4">
        <v>1.0</v>
      </c>
      <c r="U52" s="4">
        <v>2.0</v>
      </c>
      <c r="V52" s="4">
        <v>1.0</v>
      </c>
      <c r="W52" s="4">
        <v>1.0</v>
      </c>
      <c r="X52" s="4">
        <v>2.0</v>
      </c>
      <c r="Y52" s="4">
        <v>1.0</v>
      </c>
      <c r="Z52" s="4">
        <v>1.0</v>
      </c>
      <c r="AA52" s="4">
        <v>2.0</v>
      </c>
      <c r="AB52" s="4">
        <v>1.0</v>
      </c>
      <c r="AC52" s="4">
        <v>2.0</v>
      </c>
      <c r="AD52" s="4">
        <v>1.0</v>
      </c>
      <c r="AE52" s="4">
        <v>1.0</v>
      </c>
      <c r="AF52" s="4">
        <v>1.0</v>
      </c>
      <c r="AG52" s="4">
        <v>2.0</v>
      </c>
      <c r="AH52" s="4">
        <v>2.0</v>
      </c>
      <c r="AI52" s="4">
        <v>1.0</v>
      </c>
      <c r="AJ52" s="4">
        <v>1.0</v>
      </c>
      <c r="AK52" s="4">
        <v>1.0</v>
      </c>
      <c r="AL52" s="4">
        <v>1.0</v>
      </c>
      <c r="AM52" s="4">
        <v>2.0</v>
      </c>
      <c r="AN52" s="4">
        <v>1.0</v>
      </c>
      <c r="AO52" s="4">
        <v>1.0</v>
      </c>
      <c r="AP52" s="4">
        <v>1.0</v>
      </c>
      <c r="AQ52" s="4">
        <v>1.0</v>
      </c>
      <c r="AR52" s="4">
        <v>1.0</v>
      </c>
      <c r="AS52" s="4">
        <v>1.0</v>
      </c>
      <c r="AT52" s="4">
        <v>2.0</v>
      </c>
      <c r="AU52" s="4">
        <v>1.0</v>
      </c>
      <c r="AV52" s="4">
        <v>1.0</v>
      </c>
      <c r="AW52" s="4">
        <v>1.0</v>
      </c>
      <c r="AX52" s="4">
        <v>1.0</v>
      </c>
      <c r="AY52" s="4">
        <v>2.0</v>
      </c>
      <c r="AZ52" s="4">
        <v>2.0</v>
      </c>
      <c r="BA52" s="4">
        <v>1.0</v>
      </c>
      <c r="BB52" s="4">
        <v>1.0</v>
      </c>
      <c r="BC52" s="4">
        <v>2.0</v>
      </c>
      <c r="BD52" s="4">
        <v>1.0</v>
      </c>
      <c r="BE52" s="4">
        <v>1.0</v>
      </c>
      <c r="BF52" s="4">
        <v>1.0</v>
      </c>
      <c r="BG52" s="4">
        <v>1.0</v>
      </c>
      <c r="BH52" s="4">
        <v>2.0</v>
      </c>
      <c r="BI52" s="4">
        <v>1.0</v>
      </c>
      <c r="BJ52" s="4">
        <v>2.0</v>
      </c>
      <c r="BK52" s="4">
        <v>1.0</v>
      </c>
      <c r="BL52" s="4">
        <v>2.0</v>
      </c>
      <c r="BM52" s="4">
        <v>1.0</v>
      </c>
      <c r="BN52" s="4" t="s">
        <v>74</v>
      </c>
      <c r="BO52" s="4">
        <v>2.0</v>
      </c>
      <c r="BP52" s="4">
        <v>1.0</v>
      </c>
      <c r="BQ52" s="4">
        <v>1.0</v>
      </c>
      <c r="BR52" s="4">
        <v>1.0</v>
      </c>
      <c r="BS52" s="4">
        <v>1.0</v>
      </c>
      <c r="BT52" s="4">
        <v>2.0</v>
      </c>
      <c r="BU52" s="4">
        <v>1.0</v>
      </c>
      <c r="BV52" s="4">
        <v>1.0</v>
      </c>
      <c r="BW52" s="4">
        <v>1.0</v>
      </c>
      <c r="BX52" s="4">
        <v>1.0</v>
      </c>
      <c r="BY52" s="4">
        <v>1.0</v>
      </c>
      <c r="BZ52" s="4">
        <v>1.0</v>
      </c>
      <c r="CA52" s="4">
        <v>2.0</v>
      </c>
      <c r="CB52" s="4">
        <v>2.0</v>
      </c>
      <c r="CC52" s="4">
        <v>1.0</v>
      </c>
      <c r="CD52" s="4">
        <v>1.0</v>
      </c>
      <c r="CE52" s="4">
        <v>1.0</v>
      </c>
      <c r="CF52" s="4">
        <v>2.0</v>
      </c>
      <c r="CG52" s="4">
        <v>1.0</v>
      </c>
      <c r="CH52" s="4">
        <v>1.0</v>
      </c>
      <c r="CI52" s="4">
        <v>1.0</v>
      </c>
      <c r="CJ52" s="4">
        <v>1.0</v>
      </c>
      <c r="CK52" s="4">
        <v>1.0</v>
      </c>
      <c r="CL52" s="4">
        <v>1.0</v>
      </c>
      <c r="CM52" s="4">
        <v>1.0</v>
      </c>
      <c r="CN52" s="4">
        <v>1.0</v>
      </c>
      <c r="CO52" s="4">
        <v>2.0</v>
      </c>
      <c r="CP52" s="4">
        <v>1.0</v>
      </c>
      <c r="CQ52" s="4">
        <v>1.0</v>
      </c>
      <c r="CR52" s="4">
        <v>1.0</v>
      </c>
      <c r="CS52" s="4">
        <v>1.0</v>
      </c>
      <c r="CT52" s="4">
        <v>2.0</v>
      </c>
      <c r="CU52" s="4">
        <v>1.0</v>
      </c>
      <c r="CV52" s="4">
        <v>1.0</v>
      </c>
      <c r="CW52" s="4">
        <v>1.0</v>
      </c>
      <c r="CX52" s="4">
        <v>1.0</v>
      </c>
      <c r="CY52" s="4">
        <v>1.0</v>
      </c>
      <c r="CZ52" s="4">
        <v>1.0</v>
      </c>
      <c r="DA52" s="4">
        <v>1.0</v>
      </c>
      <c r="DB52" s="4">
        <v>1.0</v>
      </c>
      <c r="DC52" s="4">
        <v>2.0</v>
      </c>
      <c r="DD52" s="4">
        <v>2.0</v>
      </c>
      <c r="DE52" s="4">
        <v>1.0</v>
      </c>
      <c r="DF52" s="4">
        <v>1.0</v>
      </c>
      <c r="DG52" s="4">
        <v>1.0</v>
      </c>
      <c r="DH52" s="4">
        <v>1.0</v>
      </c>
      <c r="DI52" s="4">
        <v>1.0</v>
      </c>
      <c r="DJ52" s="4">
        <v>1.0</v>
      </c>
      <c r="DK52" s="4">
        <v>1.0</v>
      </c>
      <c r="DL52" s="4">
        <v>1.0</v>
      </c>
      <c r="DM52" s="4">
        <v>1.0</v>
      </c>
      <c r="DN52" s="4">
        <v>1.0</v>
      </c>
      <c r="DO52" s="4">
        <v>1.0</v>
      </c>
      <c r="DP52" s="4">
        <v>1.0</v>
      </c>
      <c r="DQ52" s="4">
        <v>1.0</v>
      </c>
      <c r="DR52" s="4">
        <v>1.0</v>
      </c>
      <c r="DS52" s="4">
        <v>1.0</v>
      </c>
      <c r="DT52" s="4">
        <v>1.0</v>
      </c>
      <c r="DU52" s="4">
        <v>1.0</v>
      </c>
      <c r="DV52" s="4">
        <v>2.0</v>
      </c>
      <c r="DW52" s="4">
        <v>1.0</v>
      </c>
    </row>
    <row r="53" hidden="1">
      <c r="A53" s="4" t="s">
        <v>30</v>
      </c>
      <c r="B53" s="4" t="s">
        <v>60</v>
      </c>
      <c r="C53" s="4">
        <v>1.0</v>
      </c>
      <c r="D53" s="4">
        <v>1.0</v>
      </c>
      <c r="E53" s="4">
        <v>2.0</v>
      </c>
      <c r="F53" s="4">
        <v>2.0</v>
      </c>
      <c r="G53" s="4">
        <v>1.0</v>
      </c>
      <c r="H53" s="4">
        <v>2.0</v>
      </c>
      <c r="I53" s="4">
        <v>1.0</v>
      </c>
      <c r="J53" s="4">
        <v>2.0</v>
      </c>
      <c r="K53" s="4">
        <v>2.0</v>
      </c>
      <c r="L53" s="4">
        <v>1.0</v>
      </c>
      <c r="M53" s="4">
        <v>1.0</v>
      </c>
      <c r="N53" s="4">
        <v>1.0</v>
      </c>
      <c r="O53" s="4">
        <v>1.0</v>
      </c>
      <c r="P53" s="4">
        <v>1.0</v>
      </c>
      <c r="Q53" s="4">
        <v>1.0</v>
      </c>
      <c r="R53" s="4">
        <v>1.0</v>
      </c>
      <c r="S53" s="4">
        <v>2.0</v>
      </c>
      <c r="T53" s="4">
        <v>1.0</v>
      </c>
      <c r="U53" s="4">
        <v>2.0</v>
      </c>
      <c r="V53" s="4" t="s">
        <v>74</v>
      </c>
      <c r="W53" s="4">
        <v>1.0</v>
      </c>
      <c r="X53" s="4">
        <v>1.0</v>
      </c>
      <c r="Y53" s="4">
        <v>1.0</v>
      </c>
      <c r="Z53" s="4">
        <v>1.0</v>
      </c>
      <c r="AA53" s="4">
        <v>2.0</v>
      </c>
      <c r="AB53" s="4">
        <v>1.0</v>
      </c>
      <c r="AC53" s="4">
        <v>1.0</v>
      </c>
      <c r="AD53" s="4">
        <v>1.0</v>
      </c>
      <c r="AE53" s="4">
        <v>2.0</v>
      </c>
      <c r="AF53" s="4">
        <v>2.0</v>
      </c>
      <c r="AG53" s="4">
        <v>1.0</v>
      </c>
      <c r="AH53" s="4">
        <v>2.0</v>
      </c>
      <c r="AI53" s="4">
        <v>1.0</v>
      </c>
      <c r="AJ53" s="4">
        <v>2.0</v>
      </c>
      <c r="AK53" s="4">
        <v>1.0</v>
      </c>
      <c r="AL53" s="4">
        <v>1.0</v>
      </c>
      <c r="AM53" s="4">
        <v>1.0</v>
      </c>
      <c r="AN53" s="4">
        <v>1.0</v>
      </c>
      <c r="AO53" s="4">
        <v>1.0</v>
      </c>
      <c r="AP53" s="4">
        <v>1.0</v>
      </c>
      <c r="AQ53" s="4">
        <v>1.0</v>
      </c>
      <c r="AR53" s="4">
        <v>2.0</v>
      </c>
      <c r="AS53" s="4">
        <v>2.0</v>
      </c>
      <c r="AT53" s="4">
        <v>2.0</v>
      </c>
      <c r="AU53" s="4">
        <v>1.0</v>
      </c>
      <c r="AV53" s="4">
        <v>2.0</v>
      </c>
      <c r="AW53" s="4">
        <v>1.0</v>
      </c>
      <c r="AX53" s="4">
        <v>1.0</v>
      </c>
      <c r="AY53" s="4">
        <v>1.0</v>
      </c>
      <c r="AZ53" s="4">
        <v>2.0</v>
      </c>
      <c r="BA53" s="4">
        <v>2.0</v>
      </c>
      <c r="BB53" s="4">
        <v>1.0</v>
      </c>
      <c r="BC53" s="4">
        <v>1.0</v>
      </c>
      <c r="BD53" s="4">
        <v>2.0</v>
      </c>
      <c r="BE53" s="4">
        <v>1.0</v>
      </c>
      <c r="BF53" s="4">
        <v>1.0</v>
      </c>
      <c r="BG53" s="4">
        <v>1.0</v>
      </c>
      <c r="BH53" s="4">
        <v>1.0</v>
      </c>
      <c r="BI53" s="4">
        <v>1.0</v>
      </c>
      <c r="BJ53" s="4">
        <v>1.0</v>
      </c>
      <c r="BK53" s="4">
        <v>1.0</v>
      </c>
      <c r="BL53" s="4">
        <v>2.0</v>
      </c>
      <c r="BM53" s="4">
        <v>1.0</v>
      </c>
      <c r="BN53" s="4">
        <v>1.0</v>
      </c>
      <c r="BO53" s="4">
        <v>1.0</v>
      </c>
      <c r="BP53" s="4">
        <v>2.0</v>
      </c>
      <c r="BQ53" s="4">
        <v>1.0</v>
      </c>
      <c r="BR53" s="4">
        <v>1.0</v>
      </c>
      <c r="BS53" s="4">
        <v>1.0</v>
      </c>
      <c r="BT53" s="4">
        <v>2.0</v>
      </c>
      <c r="BU53" s="4">
        <v>1.0</v>
      </c>
      <c r="BV53" s="4">
        <v>1.0</v>
      </c>
      <c r="BW53" s="4">
        <v>2.0</v>
      </c>
      <c r="BX53" s="4">
        <v>1.0</v>
      </c>
      <c r="BY53" s="4">
        <v>2.0</v>
      </c>
      <c r="BZ53" s="4">
        <v>2.0</v>
      </c>
      <c r="CA53" s="4">
        <v>1.0</v>
      </c>
      <c r="CB53" s="4">
        <v>1.0</v>
      </c>
      <c r="CC53" s="4">
        <v>1.0</v>
      </c>
      <c r="CD53" s="4">
        <v>1.0</v>
      </c>
      <c r="CE53" s="4">
        <v>2.0</v>
      </c>
      <c r="CF53" s="4">
        <v>1.0</v>
      </c>
      <c r="CG53" s="4">
        <v>1.0</v>
      </c>
      <c r="CH53" s="4">
        <v>1.0</v>
      </c>
      <c r="CI53" s="4">
        <v>1.0</v>
      </c>
      <c r="CJ53" s="4">
        <v>2.0</v>
      </c>
      <c r="CK53" s="4">
        <v>1.0</v>
      </c>
      <c r="CL53" s="4">
        <v>1.0</v>
      </c>
      <c r="CM53" s="4">
        <v>2.0</v>
      </c>
      <c r="CN53" s="4">
        <v>2.0</v>
      </c>
      <c r="CO53" s="4">
        <v>1.0</v>
      </c>
      <c r="CP53" s="4">
        <v>2.0</v>
      </c>
      <c r="CQ53" s="4">
        <v>1.0</v>
      </c>
      <c r="CR53" s="4">
        <v>2.0</v>
      </c>
      <c r="CS53" s="4">
        <v>1.0</v>
      </c>
      <c r="CT53" s="4">
        <v>1.0</v>
      </c>
      <c r="CU53" s="4">
        <v>2.0</v>
      </c>
      <c r="CV53" s="4">
        <v>1.0</v>
      </c>
      <c r="CW53" s="4">
        <v>1.0</v>
      </c>
      <c r="CX53" s="4">
        <v>1.0</v>
      </c>
      <c r="CY53" s="4">
        <v>1.0</v>
      </c>
      <c r="CZ53" s="4">
        <v>2.0</v>
      </c>
      <c r="DA53" s="4">
        <v>2.0</v>
      </c>
      <c r="DB53" s="4">
        <v>2.0</v>
      </c>
      <c r="DC53" s="4">
        <v>2.0</v>
      </c>
      <c r="DD53" s="4">
        <v>1.0</v>
      </c>
      <c r="DE53" s="4">
        <v>2.0</v>
      </c>
      <c r="DF53" s="4">
        <v>2.0</v>
      </c>
      <c r="DG53" s="4">
        <v>1.0</v>
      </c>
      <c r="DH53" s="4">
        <v>2.0</v>
      </c>
      <c r="DI53" s="4">
        <v>1.0</v>
      </c>
      <c r="DJ53" s="4">
        <v>2.0</v>
      </c>
      <c r="DK53" s="4">
        <v>2.0</v>
      </c>
      <c r="DL53" s="4">
        <v>2.0</v>
      </c>
      <c r="DM53" s="4">
        <v>1.0</v>
      </c>
      <c r="DN53" s="4">
        <v>1.0</v>
      </c>
      <c r="DO53" s="4">
        <v>2.0</v>
      </c>
      <c r="DP53" s="4">
        <v>2.0</v>
      </c>
      <c r="DQ53" s="4">
        <v>2.0</v>
      </c>
      <c r="DR53" s="4">
        <v>1.0</v>
      </c>
      <c r="DS53" s="4">
        <v>1.0</v>
      </c>
      <c r="DT53" s="4" t="s">
        <v>74</v>
      </c>
      <c r="DU53" s="4">
        <v>2.0</v>
      </c>
      <c r="DV53" s="4">
        <v>2.0</v>
      </c>
      <c r="DW53" s="4">
        <v>2.0</v>
      </c>
    </row>
    <row r="54">
      <c r="A54" s="4" t="s">
        <v>10</v>
      </c>
      <c r="B54" s="4" t="s">
        <v>61</v>
      </c>
      <c r="C54" s="4">
        <v>1.0</v>
      </c>
      <c r="D54" s="4">
        <v>2.0</v>
      </c>
      <c r="E54" s="4">
        <v>5.0</v>
      </c>
      <c r="F54" s="4">
        <v>5.0</v>
      </c>
      <c r="G54" s="4">
        <v>4.0</v>
      </c>
      <c r="H54" s="4">
        <v>4.0</v>
      </c>
      <c r="I54" s="4">
        <v>5.0</v>
      </c>
      <c r="J54" s="4">
        <v>1.0</v>
      </c>
      <c r="K54" s="4">
        <v>5.0</v>
      </c>
      <c r="L54" s="4">
        <v>4.0</v>
      </c>
      <c r="M54" s="4">
        <v>2.0</v>
      </c>
      <c r="N54" s="4">
        <v>5.0</v>
      </c>
      <c r="O54" s="4">
        <v>3.0</v>
      </c>
      <c r="P54" s="4">
        <v>5.0</v>
      </c>
      <c r="Q54" s="4">
        <v>4.0</v>
      </c>
      <c r="R54" s="4">
        <v>1.0</v>
      </c>
      <c r="S54" s="4">
        <v>1.0</v>
      </c>
      <c r="T54" s="4">
        <v>3.0</v>
      </c>
      <c r="U54" s="4">
        <v>1.0</v>
      </c>
      <c r="V54" s="4">
        <v>3.0</v>
      </c>
      <c r="W54" s="4">
        <v>1.0</v>
      </c>
      <c r="X54" s="4">
        <v>5.0</v>
      </c>
      <c r="Y54" s="4">
        <v>4.0</v>
      </c>
      <c r="Z54" s="4">
        <v>4.0</v>
      </c>
      <c r="AA54" s="4">
        <v>4.0</v>
      </c>
      <c r="AB54" s="4">
        <v>3.0</v>
      </c>
      <c r="AC54" s="4">
        <v>2.0</v>
      </c>
      <c r="AD54" s="4">
        <v>3.0</v>
      </c>
      <c r="AE54" s="4">
        <v>1.0</v>
      </c>
      <c r="AF54" s="4">
        <v>5.0</v>
      </c>
      <c r="AG54" s="4">
        <v>3.0</v>
      </c>
      <c r="AH54" s="4">
        <v>4.0</v>
      </c>
      <c r="AI54" s="4">
        <v>5.0</v>
      </c>
      <c r="AJ54" s="4">
        <v>1.0</v>
      </c>
      <c r="AK54" s="4">
        <v>3.0</v>
      </c>
      <c r="AL54" s="4">
        <v>2.0</v>
      </c>
      <c r="AM54" s="4">
        <v>2.0</v>
      </c>
      <c r="AN54" s="4">
        <v>5.0</v>
      </c>
      <c r="AO54" s="4">
        <v>2.0</v>
      </c>
      <c r="AP54" s="4">
        <v>3.0</v>
      </c>
      <c r="AQ54" s="4">
        <v>3.0</v>
      </c>
      <c r="AR54" s="4">
        <v>4.0</v>
      </c>
      <c r="AS54" s="4">
        <v>4.0</v>
      </c>
      <c r="AT54" s="4">
        <v>5.0</v>
      </c>
      <c r="AU54" s="4">
        <v>5.0</v>
      </c>
      <c r="AV54" s="4">
        <v>5.0</v>
      </c>
      <c r="AW54" s="4">
        <v>3.0</v>
      </c>
      <c r="AX54" s="4">
        <v>1.0</v>
      </c>
      <c r="AY54" s="4">
        <v>4.0</v>
      </c>
      <c r="AZ54" s="4">
        <v>4.0</v>
      </c>
      <c r="BA54" s="4">
        <v>1.0</v>
      </c>
      <c r="BB54" s="4">
        <v>5.0</v>
      </c>
      <c r="BC54" s="4">
        <v>3.0</v>
      </c>
      <c r="BD54" s="4">
        <v>1.0</v>
      </c>
      <c r="BE54" s="4">
        <v>4.0</v>
      </c>
      <c r="BF54" s="4">
        <v>3.0</v>
      </c>
      <c r="BG54" s="4">
        <v>5.0</v>
      </c>
      <c r="BH54" s="4">
        <v>2.0</v>
      </c>
      <c r="BI54" s="4">
        <v>5.0</v>
      </c>
      <c r="BJ54" s="4">
        <v>5.0</v>
      </c>
      <c r="BK54" s="4">
        <v>1.0</v>
      </c>
      <c r="BL54" s="4">
        <v>2.0</v>
      </c>
      <c r="BM54" s="4">
        <v>2.0</v>
      </c>
      <c r="BN54" s="4">
        <v>4.0</v>
      </c>
      <c r="BO54" s="4">
        <v>3.0</v>
      </c>
      <c r="BP54" s="4">
        <v>4.0</v>
      </c>
      <c r="BQ54" s="4">
        <v>3.0</v>
      </c>
      <c r="BR54" s="4">
        <v>2.0</v>
      </c>
      <c r="BS54" s="4">
        <v>4.0</v>
      </c>
      <c r="BT54" s="4">
        <v>5.0</v>
      </c>
      <c r="BU54" s="4">
        <v>5.0</v>
      </c>
      <c r="BV54" s="4">
        <v>4.0</v>
      </c>
      <c r="BW54" s="4">
        <v>3.0</v>
      </c>
      <c r="BX54" s="4">
        <v>2.0</v>
      </c>
      <c r="BY54" s="4">
        <v>3.0</v>
      </c>
      <c r="BZ54" s="4">
        <v>4.0</v>
      </c>
      <c r="CA54" s="4">
        <v>1.0</v>
      </c>
      <c r="CB54" s="4">
        <v>2.0</v>
      </c>
      <c r="CC54" s="4">
        <v>3.0</v>
      </c>
      <c r="CD54" s="4">
        <v>5.0</v>
      </c>
      <c r="CE54" s="4">
        <v>4.0</v>
      </c>
      <c r="CF54" s="4">
        <v>4.0</v>
      </c>
      <c r="CG54" s="4">
        <v>3.0</v>
      </c>
      <c r="CH54" s="4">
        <v>5.0</v>
      </c>
      <c r="CI54" s="4">
        <v>5.0</v>
      </c>
      <c r="CJ54" s="4">
        <v>3.0</v>
      </c>
      <c r="CK54" s="4">
        <v>4.0</v>
      </c>
      <c r="CL54" s="4">
        <v>1.0</v>
      </c>
      <c r="CM54" s="4">
        <v>5.0</v>
      </c>
      <c r="CN54" s="4">
        <v>5.0</v>
      </c>
      <c r="CO54" s="4">
        <v>3.0</v>
      </c>
      <c r="CP54" s="4">
        <v>1.0</v>
      </c>
      <c r="CQ54" s="4">
        <v>1.0</v>
      </c>
      <c r="CR54" s="4">
        <v>5.0</v>
      </c>
      <c r="CS54" s="4">
        <v>5.0</v>
      </c>
      <c r="CT54" s="4">
        <v>4.0</v>
      </c>
      <c r="CU54" s="4">
        <v>3.0</v>
      </c>
      <c r="CV54" s="4">
        <v>3.0</v>
      </c>
      <c r="CW54" s="4">
        <v>5.0</v>
      </c>
      <c r="CX54" s="4">
        <v>1.0</v>
      </c>
      <c r="CY54" s="4">
        <v>5.0</v>
      </c>
      <c r="CZ54" s="4">
        <v>3.0</v>
      </c>
      <c r="DA54" s="4">
        <v>2.0</v>
      </c>
      <c r="DB54" s="4">
        <v>3.0</v>
      </c>
      <c r="DC54" s="4">
        <v>5.0</v>
      </c>
      <c r="DD54" s="4">
        <v>3.0</v>
      </c>
      <c r="DE54" s="4">
        <v>4.0</v>
      </c>
      <c r="DF54" s="4">
        <v>5.0</v>
      </c>
      <c r="DG54" s="4">
        <v>2.0</v>
      </c>
      <c r="DH54" s="4">
        <v>2.0</v>
      </c>
      <c r="DI54" s="4">
        <v>3.0</v>
      </c>
      <c r="DJ54" s="4">
        <v>1.0</v>
      </c>
      <c r="DK54" s="4">
        <v>5.0</v>
      </c>
      <c r="DL54" s="4">
        <v>2.0</v>
      </c>
      <c r="DM54" s="4">
        <v>5.0</v>
      </c>
      <c r="DN54" s="4">
        <v>1.0</v>
      </c>
      <c r="DO54" s="4">
        <v>5.0</v>
      </c>
      <c r="DP54" s="4">
        <v>5.0</v>
      </c>
      <c r="DQ54" s="4">
        <v>4.0</v>
      </c>
      <c r="DR54" s="4">
        <v>5.0</v>
      </c>
      <c r="DS54" s="4">
        <v>5.0</v>
      </c>
      <c r="DT54" s="4">
        <v>4.0</v>
      </c>
      <c r="DU54" s="4">
        <v>5.0</v>
      </c>
      <c r="DV54" s="4">
        <v>1.0</v>
      </c>
      <c r="DW54" s="4">
        <v>2.0</v>
      </c>
    </row>
    <row r="55" hidden="1">
      <c r="A55" s="4" t="s">
        <v>8</v>
      </c>
      <c r="B55" s="4" t="s">
        <v>62</v>
      </c>
      <c r="C55" s="4">
        <v>1165.0</v>
      </c>
      <c r="D55" s="4">
        <v>725.0</v>
      </c>
      <c r="E55" s="4">
        <v>1165.0</v>
      </c>
      <c r="F55" s="4">
        <v>725.0</v>
      </c>
      <c r="G55" s="4">
        <v>940.0</v>
      </c>
      <c r="H55" s="4">
        <v>940.0</v>
      </c>
      <c r="I55" s="4">
        <v>940.0</v>
      </c>
      <c r="J55" s="4">
        <v>725.0</v>
      </c>
      <c r="K55" s="4">
        <v>725.0</v>
      </c>
      <c r="L55" s="4">
        <v>580.0</v>
      </c>
      <c r="M55" s="4">
        <v>940.0</v>
      </c>
      <c r="N55" s="4">
        <v>940.0</v>
      </c>
      <c r="O55" s="4">
        <v>940.0</v>
      </c>
      <c r="P55" s="4">
        <v>1165.0</v>
      </c>
      <c r="Q55" s="4">
        <v>940.0</v>
      </c>
      <c r="R55" s="4">
        <v>940.0</v>
      </c>
      <c r="S55" s="4">
        <v>580.0</v>
      </c>
      <c r="T55" s="4">
        <v>940.0</v>
      </c>
      <c r="U55" s="4">
        <v>1165.0</v>
      </c>
      <c r="V55" s="4">
        <v>940.0</v>
      </c>
      <c r="W55" s="4">
        <v>1165.0</v>
      </c>
      <c r="X55" s="4">
        <v>725.0</v>
      </c>
      <c r="Y55" s="4">
        <v>940.0</v>
      </c>
      <c r="Z55" s="4">
        <v>940.0</v>
      </c>
      <c r="AA55" s="4">
        <v>940.0</v>
      </c>
      <c r="AB55" s="4">
        <v>1165.0</v>
      </c>
      <c r="AC55" s="4">
        <v>1165.0</v>
      </c>
      <c r="AD55" s="4">
        <v>1165.0</v>
      </c>
      <c r="AE55" s="4">
        <v>940.0</v>
      </c>
      <c r="AF55" s="4">
        <v>580.0</v>
      </c>
      <c r="AG55" s="4">
        <v>940.0</v>
      </c>
      <c r="AH55" s="4">
        <v>940.0</v>
      </c>
      <c r="AI55" s="4">
        <v>580.0</v>
      </c>
      <c r="AJ55" s="4">
        <v>1165.0</v>
      </c>
      <c r="AK55" s="4">
        <v>940.0</v>
      </c>
      <c r="AL55" s="4">
        <v>940.0</v>
      </c>
      <c r="AM55" s="4">
        <v>1165.0</v>
      </c>
      <c r="AN55" s="4">
        <v>940.0</v>
      </c>
      <c r="AO55" s="4">
        <v>1165.0</v>
      </c>
      <c r="AP55" s="4">
        <v>1165.0</v>
      </c>
      <c r="AQ55" s="4">
        <v>940.0</v>
      </c>
      <c r="AR55" s="4">
        <v>940.0</v>
      </c>
      <c r="AS55" s="4">
        <v>940.0</v>
      </c>
      <c r="AT55" s="4">
        <v>940.0</v>
      </c>
      <c r="AU55" s="4">
        <v>725.0</v>
      </c>
      <c r="AV55" s="4">
        <v>940.0</v>
      </c>
      <c r="AW55" s="4">
        <v>725.0</v>
      </c>
      <c r="AX55" s="4">
        <v>940.0</v>
      </c>
      <c r="AY55" s="4">
        <v>940.0</v>
      </c>
      <c r="AZ55" s="4">
        <v>1165.0</v>
      </c>
      <c r="BA55" s="4">
        <v>1165.0</v>
      </c>
      <c r="BB55" s="4">
        <v>1165.0</v>
      </c>
      <c r="BC55" s="4">
        <v>1165.0</v>
      </c>
      <c r="BD55" s="4">
        <v>940.0</v>
      </c>
      <c r="BE55" s="4">
        <v>940.0</v>
      </c>
      <c r="BF55" s="4">
        <v>940.0</v>
      </c>
      <c r="BG55" s="4">
        <v>1165.0</v>
      </c>
      <c r="BH55" s="4">
        <v>725.0</v>
      </c>
      <c r="BI55" s="4">
        <v>1165.0</v>
      </c>
      <c r="BJ55" s="4">
        <v>1165.0</v>
      </c>
      <c r="BK55" s="4">
        <v>1165.0</v>
      </c>
      <c r="BL55" s="4">
        <v>725.0</v>
      </c>
      <c r="BM55" s="4">
        <v>1165.0</v>
      </c>
      <c r="BN55" s="4">
        <v>1165.0</v>
      </c>
      <c r="BO55" s="4">
        <v>940.0</v>
      </c>
      <c r="BP55" s="4">
        <v>725.0</v>
      </c>
      <c r="BQ55" s="4">
        <v>940.0</v>
      </c>
      <c r="BR55" s="4">
        <v>940.0</v>
      </c>
      <c r="BS55" s="4">
        <v>725.0</v>
      </c>
      <c r="BT55" s="4">
        <v>1165.0</v>
      </c>
      <c r="BU55" s="4">
        <v>1165.0</v>
      </c>
      <c r="BV55" s="4">
        <v>1165.0</v>
      </c>
      <c r="BW55" s="4">
        <v>1165.0</v>
      </c>
      <c r="BX55" s="4">
        <v>1165.0</v>
      </c>
      <c r="BY55" s="4">
        <v>580.0</v>
      </c>
      <c r="BZ55" s="4">
        <v>940.0</v>
      </c>
      <c r="CA55" s="4">
        <v>1165.0</v>
      </c>
      <c r="CB55" s="4">
        <v>725.0</v>
      </c>
      <c r="CC55" s="4">
        <v>580.0</v>
      </c>
      <c r="CD55" s="4">
        <v>1165.0</v>
      </c>
      <c r="CE55" s="4">
        <v>1165.0</v>
      </c>
      <c r="CF55" s="4">
        <v>725.0</v>
      </c>
      <c r="CG55" s="4">
        <v>580.0</v>
      </c>
      <c r="CH55" s="4">
        <v>940.0</v>
      </c>
      <c r="CI55" s="4">
        <v>725.0</v>
      </c>
      <c r="CJ55" s="4">
        <v>580.0</v>
      </c>
      <c r="CK55" s="4">
        <v>580.0</v>
      </c>
      <c r="CL55" s="4">
        <v>1165.0</v>
      </c>
      <c r="CM55" s="4">
        <v>1165.0</v>
      </c>
      <c r="CN55" s="4">
        <v>1165.0</v>
      </c>
      <c r="CO55" s="4">
        <v>1165.0</v>
      </c>
      <c r="CP55" s="4">
        <v>725.0</v>
      </c>
      <c r="CQ55" s="4">
        <v>1165.0</v>
      </c>
      <c r="CR55" s="4">
        <v>1165.0</v>
      </c>
      <c r="CS55" s="4">
        <v>940.0</v>
      </c>
      <c r="CT55" s="4">
        <v>1165.0</v>
      </c>
      <c r="CU55" s="4">
        <v>725.0</v>
      </c>
      <c r="CV55" s="4">
        <v>1165.0</v>
      </c>
      <c r="CW55" s="4">
        <v>1165.0</v>
      </c>
      <c r="CX55" s="4">
        <v>1165.0</v>
      </c>
      <c r="CY55" s="4" t="s">
        <v>74</v>
      </c>
      <c r="CZ55" s="4">
        <v>1165.0</v>
      </c>
      <c r="DA55" s="4">
        <v>940.0</v>
      </c>
      <c r="DB55" s="4">
        <v>725.0</v>
      </c>
      <c r="DC55" s="4">
        <v>940.0</v>
      </c>
      <c r="DD55" s="4">
        <v>1165.0</v>
      </c>
      <c r="DE55" s="4">
        <v>580.0</v>
      </c>
      <c r="DF55" s="4">
        <v>1165.0</v>
      </c>
      <c r="DG55" s="4">
        <v>580.0</v>
      </c>
      <c r="DH55" s="4">
        <v>940.0</v>
      </c>
      <c r="DI55" s="4">
        <v>580.0</v>
      </c>
      <c r="DJ55" s="4">
        <v>725.0</v>
      </c>
      <c r="DK55" s="4">
        <v>725.0</v>
      </c>
      <c r="DL55" s="4">
        <v>1165.0</v>
      </c>
      <c r="DM55" s="4">
        <v>940.0</v>
      </c>
      <c r="DN55" s="4">
        <v>1165.0</v>
      </c>
      <c r="DO55" s="4">
        <v>725.0</v>
      </c>
      <c r="DP55" s="4">
        <v>725.0</v>
      </c>
      <c r="DQ55" s="4">
        <v>940.0</v>
      </c>
      <c r="DR55" s="4">
        <v>1165.0</v>
      </c>
      <c r="DS55" s="4">
        <v>940.0</v>
      </c>
      <c r="DT55" s="4">
        <v>940.0</v>
      </c>
      <c r="DU55" s="4">
        <v>580.0</v>
      </c>
      <c r="DV55" s="4">
        <v>940.0</v>
      </c>
      <c r="DW55" s="4">
        <v>725.0</v>
      </c>
    </row>
    <row r="56" hidden="1">
      <c r="A56" s="4" t="s">
        <v>8</v>
      </c>
      <c r="B56" s="4" t="s">
        <v>63</v>
      </c>
      <c r="C56" s="4">
        <v>345.0</v>
      </c>
      <c r="D56" s="4">
        <v>690.0</v>
      </c>
      <c r="E56" s="4">
        <v>500.0</v>
      </c>
      <c r="F56" s="4">
        <v>690.0</v>
      </c>
      <c r="G56" s="4">
        <v>500.0</v>
      </c>
      <c r="H56" s="4">
        <v>345.0</v>
      </c>
      <c r="I56" s="4">
        <v>690.0</v>
      </c>
      <c r="J56" s="4">
        <v>500.0</v>
      </c>
      <c r="K56" s="4">
        <v>345.0</v>
      </c>
      <c r="L56" s="4">
        <v>345.0</v>
      </c>
      <c r="M56" s="4">
        <v>345.0</v>
      </c>
      <c r="N56" s="4">
        <v>500.0</v>
      </c>
      <c r="O56" s="4">
        <v>500.0</v>
      </c>
      <c r="P56" s="4">
        <v>850.0</v>
      </c>
      <c r="Q56" s="4">
        <v>500.0</v>
      </c>
      <c r="R56" s="4">
        <v>345.0</v>
      </c>
      <c r="S56" s="4">
        <v>345.0</v>
      </c>
      <c r="T56" s="4">
        <v>500.0</v>
      </c>
      <c r="U56" s="4">
        <v>690.0</v>
      </c>
      <c r="V56" s="4">
        <v>345.0</v>
      </c>
      <c r="W56" s="4">
        <v>850.0</v>
      </c>
      <c r="X56" s="4">
        <v>500.0</v>
      </c>
      <c r="Y56" s="4">
        <v>850.0</v>
      </c>
      <c r="Z56" s="4">
        <v>690.0</v>
      </c>
      <c r="AA56" s="4">
        <v>500.0</v>
      </c>
      <c r="AB56" s="4">
        <v>690.0</v>
      </c>
      <c r="AC56" s="4">
        <v>850.0</v>
      </c>
      <c r="AD56" s="4">
        <v>500.0</v>
      </c>
      <c r="AE56" s="4">
        <v>500.0</v>
      </c>
      <c r="AF56" s="4">
        <v>500.0</v>
      </c>
      <c r="AG56" s="4">
        <v>500.0</v>
      </c>
      <c r="AH56" s="4">
        <v>690.0</v>
      </c>
      <c r="AI56" s="4">
        <v>345.0</v>
      </c>
      <c r="AJ56" s="4">
        <v>500.0</v>
      </c>
      <c r="AK56" s="4">
        <v>345.0</v>
      </c>
      <c r="AL56" s="4">
        <v>690.0</v>
      </c>
      <c r="AM56" s="4">
        <v>500.0</v>
      </c>
      <c r="AN56" s="4">
        <v>500.0</v>
      </c>
      <c r="AO56" s="4">
        <v>690.0</v>
      </c>
      <c r="AP56" s="4">
        <v>690.0</v>
      </c>
      <c r="AQ56" s="4">
        <v>500.0</v>
      </c>
      <c r="AR56" s="4">
        <v>690.0</v>
      </c>
      <c r="AS56" s="4">
        <v>500.0</v>
      </c>
      <c r="AT56" s="4">
        <v>345.0</v>
      </c>
      <c r="AU56" s="4">
        <v>500.0</v>
      </c>
      <c r="AV56" s="4">
        <v>500.0</v>
      </c>
      <c r="AW56" s="4">
        <v>345.0</v>
      </c>
      <c r="AX56" s="4">
        <v>345.0</v>
      </c>
      <c r="AY56" s="4">
        <v>345.0</v>
      </c>
      <c r="AZ56" s="4">
        <v>690.0</v>
      </c>
      <c r="BA56" s="4">
        <v>500.0</v>
      </c>
      <c r="BB56" s="4">
        <v>500.0</v>
      </c>
      <c r="BC56" s="4">
        <v>500.0</v>
      </c>
      <c r="BD56" s="4">
        <v>500.0</v>
      </c>
      <c r="BE56" s="4">
        <v>690.0</v>
      </c>
      <c r="BF56" s="4">
        <v>500.0</v>
      </c>
      <c r="BG56" s="4">
        <v>500.0</v>
      </c>
      <c r="BH56" s="4">
        <v>345.0</v>
      </c>
      <c r="BI56" s="4">
        <v>690.0</v>
      </c>
      <c r="BJ56" s="4">
        <v>500.0</v>
      </c>
      <c r="BK56" s="4">
        <v>690.0</v>
      </c>
      <c r="BL56" s="4">
        <v>500.0</v>
      </c>
      <c r="BM56" s="4">
        <v>850.0</v>
      </c>
      <c r="BN56" s="4">
        <v>690.0</v>
      </c>
      <c r="BO56" s="4">
        <v>500.0</v>
      </c>
      <c r="BP56" s="4">
        <v>500.0</v>
      </c>
      <c r="BQ56" s="4">
        <v>500.0</v>
      </c>
      <c r="BR56" s="4">
        <v>690.0</v>
      </c>
      <c r="BS56" s="4">
        <v>500.0</v>
      </c>
      <c r="BT56" s="4">
        <v>690.0</v>
      </c>
      <c r="BU56" s="4">
        <v>500.0</v>
      </c>
      <c r="BV56" s="4">
        <v>690.0</v>
      </c>
      <c r="BW56" s="4">
        <v>345.0</v>
      </c>
      <c r="BX56" s="4">
        <v>850.0</v>
      </c>
      <c r="BY56" s="4">
        <v>345.0</v>
      </c>
      <c r="BZ56" s="4">
        <v>500.0</v>
      </c>
      <c r="CA56" s="4">
        <v>690.0</v>
      </c>
      <c r="CB56" s="4">
        <v>345.0</v>
      </c>
      <c r="CC56" s="4">
        <v>345.0</v>
      </c>
      <c r="CD56" s="4">
        <v>850.0</v>
      </c>
      <c r="CE56" s="4">
        <v>500.0</v>
      </c>
      <c r="CF56" s="4">
        <v>500.0</v>
      </c>
      <c r="CG56" s="4">
        <v>345.0</v>
      </c>
      <c r="CH56" s="4">
        <v>690.0</v>
      </c>
      <c r="CI56" s="4">
        <v>690.0</v>
      </c>
      <c r="CJ56" s="4">
        <v>500.0</v>
      </c>
      <c r="CK56" s="4">
        <v>500.0</v>
      </c>
      <c r="CL56" s="4">
        <v>690.0</v>
      </c>
      <c r="CM56" s="4">
        <v>850.0</v>
      </c>
      <c r="CN56" s="4">
        <v>500.0</v>
      </c>
      <c r="CO56" s="4">
        <v>850.0</v>
      </c>
      <c r="CP56" s="4">
        <v>500.0</v>
      </c>
      <c r="CQ56" s="4">
        <v>690.0</v>
      </c>
      <c r="CR56" s="4">
        <v>690.0</v>
      </c>
      <c r="CS56" s="4">
        <v>690.0</v>
      </c>
      <c r="CT56" s="4">
        <v>690.0</v>
      </c>
      <c r="CU56" s="4">
        <v>500.0</v>
      </c>
      <c r="CV56" s="4">
        <v>500.0</v>
      </c>
      <c r="CW56" s="4">
        <v>690.0</v>
      </c>
      <c r="CX56" s="4">
        <v>690.0</v>
      </c>
      <c r="CY56" s="4">
        <v>500.0</v>
      </c>
      <c r="CZ56" s="4">
        <v>500.0</v>
      </c>
      <c r="DA56" s="4">
        <v>500.0</v>
      </c>
      <c r="DB56" s="4">
        <v>345.0</v>
      </c>
      <c r="DC56" s="4">
        <v>690.0</v>
      </c>
      <c r="DD56" s="4">
        <v>690.0</v>
      </c>
      <c r="DE56" s="4">
        <v>500.0</v>
      </c>
      <c r="DF56" s="4">
        <v>690.0</v>
      </c>
      <c r="DG56" s="4">
        <v>345.0</v>
      </c>
      <c r="DH56" s="4">
        <v>690.0</v>
      </c>
      <c r="DI56" s="4">
        <v>690.0</v>
      </c>
      <c r="DJ56" s="4">
        <v>345.0</v>
      </c>
      <c r="DK56" s="4">
        <v>500.0</v>
      </c>
      <c r="DL56" s="4">
        <v>690.0</v>
      </c>
      <c r="DM56" s="4">
        <v>850.0</v>
      </c>
      <c r="DN56" s="4">
        <v>690.0</v>
      </c>
      <c r="DO56" s="4">
        <v>345.0</v>
      </c>
      <c r="DP56" s="4">
        <v>690.0</v>
      </c>
      <c r="DQ56" s="4">
        <v>345.0</v>
      </c>
      <c r="DR56" s="4">
        <v>690.0</v>
      </c>
      <c r="DS56" s="4">
        <v>500.0</v>
      </c>
      <c r="DT56" s="4">
        <v>500.0</v>
      </c>
      <c r="DU56" s="4">
        <v>690.0</v>
      </c>
      <c r="DV56" s="4">
        <v>500.0</v>
      </c>
      <c r="DW56" s="4">
        <v>345.0</v>
      </c>
    </row>
    <row r="57" hidden="1">
      <c r="A57" s="3" t="s">
        <v>14</v>
      </c>
      <c r="B57" s="5" t="s">
        <v>64</v>
      </c>
      <c r="C57" s="5" t="s">
        <v>84</v>
      </c>
      <c r="D57" s="5" t="s">
        <v>96</v>
      </c>
      <c r="E57" s="5" t="s">
        <v>72</v>
      </c>
      <c r="F57" s="5" t="s">
        <v>74</v>
      </c>
      <c r="G57" s="5" t="s">
        <v>129</v>
      </c>
      <c r="H57" s="5" t="s">
        <v>141</v>
      </c>
      <c r="I57" s="5" t="s">
        <v>153</v>
      </c>
      <c r="J57" s="5" t="s">
        <v>72</v>
      </c>
      <c r="K57" s="5" t="s">
        <v>72</v>
      </c>
      <c r="L57" s="5" t="s">
        <v>184</v>
      </c>
      <c r="M57" s="5" t="s">
        <v>153</v>
      </c>
      <c r="N57" s="5" t="s">
        <v>205</v>
      </c>
      <c r="O57" s="5" t="s">
        <v>217</v>
      </c>
      <c r="P57" s="5" t="s">
        <v>227</v>
      </c>
      <c r="Q57" s="5" t="s">
        <v>238</v>
      </c>
      <c r="R57" s="5" t="s">
        <v>238</v>
      </c>
      <c r="S57" s="5" t="s">
        <v>74</v>
      </c>
      <c r="T57" s="5" t="s">
        <v>238</v>
      </c>
      <c r="U57" s="5" t="s">
        <v>280</v>
      </c>
      <c r="V57" s="5" t="s">
        <v>96</v>
      </c>
      <c r="W57" s="5" t="s">
        <v>153</v>
      </c>
      <c r="X57" s="5" t="s">
        <v>313</v>
      </c>
      <c r="Y57" s="5" t="s">
        <v>323</v>
      </c>
      <c r="Z57" s="5" t="s">
        <v>335</v>
      </c>
      <c r="AA57" s="5" t="s">
        <v>72</v>
      </c>
      <c r="AB57" s="5" t="s">
        <v>355</v>
      </c>
      <c r="AC57" s="5" t="s">
        <v>238</v>
      </c>
      <c r="AD57" s="5" t="s">
        <v>374</v>
      </c>
      <c r="AE57" s="5" t="s">
        <v>74</v>
      </c>
      <c r="AF57" s="5" t="s">
        <v>74</v>
      </c>
      <c r="AG57" s="5" t="s">
        <v>405</v>
      </c>
      <c r="AH57" s="5" t="s">
        <v>414</v>
      </c>
      <c r="AI57" s="5" t="s">
        <v>153</v>
      </c>
      <c r="AJ57" s="5" t="s">
        <v>74</v>
      </c>
      <c r="AK57" s="5" t="s">
        <v>129</v>
      </c>
      <c r="AL57" s="5" t="s">
        <v>374</v>
      </c>
      <c r="AM57" s="5" t="s">
        <v>129</v>
      </c>
      <c r="AN57" s="5" t="s">
        <v>280</v>
      </c>
      <c r="AO57" s="5" t="s">
        <v>374</v>
      </c>
      <c r="AP57" s="5" t="s">
        <v>238</v>
      </c>
      <c r="AQ57" s="5" t="s">
        <v>501</v>
      </c>
      <c r="AR57" s="5" t="s">
        <v>74</v>
      </c>
      <c r="AS57" s="5" t="s">
        <v>74</v>
      </c>
      <c r="AT57" s="5" t="s">
        <v>532</v>
      </c>
      <c r="AU57" s="5" t="s">
        <v>543</v>
      </c>
      <c r="AV57" s="5" t="s">
        <v>72</v>
      </c>
      <c r="AW57" s="5" t="s">
        <v>153</v>
      </c>
      <c r="AX57" s="5" t="s">
        <v>573</v>
      </c>
      <c r="AY57" s="5" t="s">
        <v>501</v>
      </c>
      <c r="AZ57" s="5" t="s">
        <v>72</v>
      </c>
      <c r="BA57" s="5" t="s">
        <v>74</v>
      </c>
      <c r="BB57" s="5" t="s">
        <v>238</v>
      </c>
      <c r="BC57" s="5" t="s">
        <v>374</v>
      </c>
      <c r="BD57" s="5" t="s">
        <v>74</v>
      </c>
      <c r="BE57" s="5" t="s">
        <v>238</v>
      </c>
      <c r="BF57" s="5" t="s">
        <v>129</v>
      </c>
      <c r="BG57" s="5" t="s">
        <v>238</v>
      </c>
      <c r="BH57" s="5" t="s">
        <v>129</v>
      </c>
      <c r="BI57" s="5" t="s">
        <v>675</v>
      </c>
      <c r="BJ57" s="5" t="s">
        <v>675</v>
      </c>
      <c r="BK57" s="5" t="s">
        <v>696</v>
      </c>
      <c r="BL57" s="5" t="s">
        <v>74</v>
      </c>
      <c r="BM57" s="5" t="s">
        <v>355</v>
      </c>
      <c r="BN57" s="5" t="s">
        <v>725</v>
      </c>
      <c r="BO57" s="5" t="s">
        <v>543</v>
      </c>
      <c r="BP57" s="5" t="s">
        <v>72</v>
      </c>
      <c r="BQ57" s="5" t="s">
        <v>313</v>
      </c>
      <c r="BR57" s="5" t="s">
        <v>760</v>
      </c>
      <c r="BS57" s="5" t="s">
        <v>153</v>
      </c>
      <c r="BT57" s="5" t="s">
        <v>72</v>
      </c>
      <c r="BU57" s="5" t="s">
        <v>790</v>
      </c>
      <c r="BV57" s="5" t="s">
        <v>129</v>
      </c>
      <c r="BW57" s="5" t="s">
        <v>74</v>
      </c>
      <c r="BX57" s="5" t="s">
        <v>818</v>
      </c>
      <c r="BY57" s="5" t="s">
        <v>74</v>
      </c>
      <c r="BZ57" s="5" t="s">
        <v>831</v>
      </c>
      <c r="CA57" s="5" t="s">
        <v>842</v>
      </c>
      <c r="CB57" s="5" t="s">
        <v>96</v>
      </c>
      <c r="CC57" s="5" t="s">
        <v>860</v>
      </c>
      <c r="CD57" s="5" t="s">
        <v>869</v>
      </c>
      <c r="CE57" s="5" t="s">
        <v>74</v>
      </c>
      <c r="CF57" s="5" t="s">
        <v>886</v>
      </c>
      <c r="CG57" s="5" t="s">
        <v>501</v>
      </c>
      <c r="CH57" s="5" t="s">
        <v>907</v>
      </c>
      <c r="CI57" s="5" t="s">
        <v>919</v>
      </c>
      <c r="CJ57" s="5" t="s">
        <v>927</v>
      </c>
      <c r="CK57" s="5" t="s">
        <v>938</v>
      </c>
      <c r="CL57" s="5" t="s">
        <v>184</v>
      </c>
      <c r="CM57" s="5" t="s">
        <v>74</v>
      </c>
      <c r="CN57" s="5" t="s">
        <v>72</v>
      </c>
      <c r="CO57" s="5" t="s">
        <v>976</v>
      </c>
      <c r="CP57" s="5" t="s">
        <v>983</v>
      </c>
      <c r="CQ57" s="5" t="s">
        <v>994</v>
      </c>
      <c r="CR57" s="5" t="s">
        <v>74</v>
      </c>
      <c r="CS57" s="5" t="s">
        <v>1014</v>
      </c>
      <c r="CT57" s="5" t="s">
        <v>501</v>
      </c>
      <c r="CU57" s="5" t="s">
        <v>153</v>
      </c>
      <c r="CV57" s="5" t="s">
        <v>205</v>
      </c>
      <c r="CW57" s="5" t="s">
        <v>313</v>
      </c>
      <c r="CX57" s="5" t="s">
        <v>129</v>
      </c>
      <c r="CY57" s="5" t="s">
        <v>1068</v>
      </c>
      <c r="CZ57" s="5" t="s">
        <v>74</v>
      </c>
      <c r="DA57" s="5" t="s">
        <v>74</v>
      </c>
      <c r="DB57" s="5" t="s">
        <v>1095</v>
      </c>
      <c r="DC57" s="5" t="s">
        <v>1105</v>
      </c>
      <c r="DD57" s="5" t="s">
        <v>543</v>
      </c>
      <c r="DE57" s="5" t="s">
        <v>72</v>
      </c>
      <c r="DF57" s="5" t="s">
        <v>1137</v>
      </c>
      <c r="DG57" s="5" t="s">
        <v>355</v>
      </c>
      <c r="DH57" s="5" t="s">
        <v>72</v>
      </c>
      <c r="DI57" s="5" t="s">
        <v>543</v>
      </c>
      <c r="DJ57" s="5" t="s">
        <v>74</v>
      </c>
      <c r="DK57" s="5" t="s">
        <v>74</v>
      </c>
      <c r="DL57" s="5" t="s">
        <v>72</v>
      </c>
      <c r="DM57" s="5" t="s">
        <v>1195</v>
      </c>
      <c r="DN57" s="5" t="s">
        <v>238</v>
      </c>
      <c r="DO57" s="5" t="s">
        <v>72</v>
      </c>
      <c r="DP57" s="5" t="s">
        <v>1227</v>
      </c>
      <c r="DQ57" s="5" t="s">
        <v>72</v>
      </c>
      <c r="DR57" s="5" t="s">
        <v>153</v>
      </c>
      <c r="DS57" s="5" t="s">
        <v>129</v>
      </c>
      <c r="DT57" s="5" t="s">
        <v>96</v>
      </c>
      <c r="DU57" s="5" t="s">
        <v>72</v>
      </c>
      <c r="DV57" s="5" t="s">
        <v>74</v>
      </c>
      <c r="DW57" s="5" t="s">
        <v>74</v>
      </c>
    </row>
    <row r="58">
      <c r="A58" s="4" t="s">
        <v>10</v>
      </c>
      <c r="B58" s="4" t="s">
        <v>65</v>
      </c>
      <c r="C58" s="4">
        <v>5.0</v>
      </c>
      <c r="D58" s="4">
        <v>4.0</v>
      </c>
      <c r="E58" s="4">
        <v>5.0</v>
      </c>
      <c r="F58" s="4">
        <v>3.0</v>
      </c>
      <c r="G58" s="4">
        <v>4.0</v>
      </c>
      <c r="H58" s="4">
        <v>1.0</v>
      </c>
      <c r="I58" s="4">
        <v>4.0</v>
      </c>
      <c r="J58" s="4">
        <v>4.0</v>
      </c>
      <c r="K58" s="4">
        <v>3.0</v>
      </c>
      <c r="L58" s="4">
        <v>5.0</v>
      </c>
      <c r="M58" s="4">
        <v>5.0</v>
      </c>
      <c r="N58" s="4">
        <v>5.0</v>
      </c>
      <c r="O58" s="4">
        <v>3.0</v>
      </c>
      <c r="P58" s="4">
        <v>5.0</v>
      </c>
      <c r="Q58" s="4">
        <v>5.0</v>
      </c>
      <c r="R58" s="4">
        <v>1.0</v>
      </c>
      <c r="S58" s="4">
        <v>5.0</v>
      </c>
      <c r="T58" s="4">
        <v>4.0</v>
      </c>
      <c r="U58" s="4">
        <v>5.0</v>
      </c>
      <c r="V58" s="4">
        <v>2.0</v>
      </c>
      <c r="W58" s="4">
        <v>3.0</v>
      </c>
      <c r="X58" s="4">
        <v>2.0</v>
      </c>
      <c r="Y58" s="4">
        <v>3.0</v>
      </c>
      <c r="Z58" s="4">
        <v>4.0</v>
      </c>
      <c r="AA58" s="4">
        <v>4.0</v>
      </c>
      <c r="AB58" s="4">
        <v>3.0</v>
      </c>
      <c r="AC58" s="4">
        <v>3.0</v>
      </c>
      <c r="AD58" s="4">
        <v>5.0</v>
      </c>
      <c r="AE58" s="4">
        <v>2.0</v>
      </c>
      <c r="AF58" s="4">
        <v>4.0</v>
      </c>
      <c r="AG58" s="4">
        <v>5.0</v>
      </c>
      <c r="AH58" s="4">
        <v>5.0</v>
      </c>
      <c r="AI58" s="4">
        <v>5.0</v>
      </c>
      <c r="AJ58" s="4">
        <v>3.0</v>
      </c>
      <c r="AK58" s="4">
        <v>4.0</v>
      </c>
      <c r="AL58" s="4">
        <v>5.0</v>
      </c>
      <c r="AM58" s="4">
        <v>5.0</v>
      </c>
      <c r="AN58" s="4">
        <v>4.0</v>
      </c>
      <c r="AO58" s="4">
        <v>3.0</v>
      </c>
      <c r="AP58" s="4">
        <v>3.0</v>
      </c>
      <c r="AQ58" s="4">
        <v>4.0</v>
      </c>
      <c r="AR58" s="4">
        <v>5.0</v>
      </c>
      <c r="AS58" s="4">
        <v>4.0</v>
      </c>
      <c r="AT58" s="4">
        <v>4.0</v>
      </c>
      <c r="AU58" s="4">
        <v>5.0</v>
      </c>
      <c r="AV58" s="4">
        <v>5.0</v>
      </c>
      <c r="AW58" s="4">
        <v>4.0</v>
      </c>
      <c r="AX58" s="4">
        <v>5.0</v>
      </c>
      <c r="AY58" s="4">
        <v>5.0</v>
      </c>
      <c r="AZ58" s="4">
        <v>3.0</v>
      </c>
      <c r="BA58" s="4">
        <v>5.0</v>
      </c>
      <c r="BB58" s="4">
        <v>4.0</v>
      </c>
      <c r="BC58" s="4">
        <v>5.0</v>
      </c>
      <c r="BD58" s="4">
        <v>4.0</v>
      </c>
      <c r="BE58" s="4">
        <v>5.0</v>
      </c>
      <c r="BF58" s="4">
        <v>4.0</v>
      </c>
      <c r="BG58" s="4">
        <v>5.0</v>
      </c>
      <c r="BH58" s="4">
        <v>4.0</v>
      </c>
      <c r="BI58" s="4">
        <v>5.0</v>
      </c>
      <c r="BJ58" s="4">
        <v>4.0</v>
      </c>
      <c r="BK58" s="4">
        <v>5.0</v>
      </c>
      <c r="BL58" s="4">
        <v>3.0</v>
      </c>
      <c r="BM58" s="4">
        <v>4.0</v>
      </c>
      <c r="BN58" s="4">
        <v>5.0</v>
      </c>
      <c r="BO58" s="4">
        <v>5.0</v>
      </c>
      <c r="BP58" s="4">
        <v>3.0</v>
      </c>
      <c r="BQ58" s="4">
        <v>5.0</v>
      </c>
      <c r="BR58" s="4">
        <v>5.0</v>
      </c>
      <c r="BS58" s="4">
        <v>5.0</v>
      </c>
      <c r="BT58" s="4">
        <v>5.0</v>
      </c>
      <c r="BU58" s="4">
        <v>5.0</v>
      </c>
      <c r="BV58" s="4">
        <v>5.0</v>
      </c>
      <c r="BW58" s="4">
        <v>5.0</v>
      </c>
      <c r="BX58" s="4">
        <v>4.0</v>
      </c>
      <c r="BY58" s="4">
        <v>4.0</v>
      </c>
      <c r="BZ58" s="4">
        <v>4.0</v>
      </c>
      <c r="CA58" s="4">
        <v>2.0</v>
      </c>
      <c r="CB58" s="4">
        <v>2.0</v>
      </c>
      <c r="CC58" s="4">
        <v>4.0</v>
      </c>
      <c r="CD58" s="4">
        <v>4.0</v>
      </c>
      <c r="CE58" s="4">
        <v>2.0</v>
      </c>
      <c r="CF58" s="4">
        <v>2.0</v>
      </c>
      <c r="CG58" s="4">
        <v>3.0</v>
      </c>
      <c r="CH58" s="4">
        <v>4.0</v>
      </c>
      <c r="CI58" s="4">
        <v>5.0</v>
      </c>
      <c r="CJ58" s="4">
        <v>4.0</v>
      </c>
      <c r="CK58" s="4">
        <v>4.0</v>
      </c>
      <c r="CL58" s="4">
        <v>4.0</v>
      </c>
      <c r="CM58" s="4">
        <v>4.0</v>
      </c>
      <c r="CN58" s="4">
        <v>5.0</v>
      </c>
      <c r="CO58" s="4">
        <v>4.0</v>
      </c>
      <c r="CP58" s="4">
        <v>1.0</v>
      </c>
      <c r="CQ58" s="4">
        <v>4.0</v>
      </c>
      <c r="CR58" s="4">
        <v>5.0</v>
      </c>
      <c r="CS58" s="4">
        <v>5.0</v>
      </c>
      <c r="CT58" s="4">
        <v>4.0</v>
      </c>
      <c r="CU58" s="4">
        <v>2.0</v>
      </c>
      <c r="CV58" s="4">
        <v>5.0</v>
      </c>
      <c r="CW58" s="4">
        <v>4.0</v>
      </c>
      <c r="CX58" s="4">
        <v>5.0</v>
      </c>
      <c r="CY58" s="4">
        <v>5.0</v>
      </c>
      <c r="CZ58" s="4">
        <v>5.0</v>
      </c>
      <c r="DA58" s="4">
        <v>5.0</v>
      </c>
      <c r="DB58" s="4">
        <v>5.0</v>
      </c>
      <c r="DC58" s="4">
        <v>5.0</v>
      </c>
      <c r="DD58" s="4">
        <v>2.0</v>
      </c>
      <c r="DE58" s="4">
        <v>5.0</v>
      </c>
      <c r="DF58" s="4">
        <v>4.0</v>
      </c>
      <c r="DG58" s="4">
        <v>5.0</v>
      </c>
      <c r="DH58" s="4">
        <v>3.0</v>
      </c>
      <c r="DI58" s="4">
        <v>3.0</v>
      </c>
      <c r="DJ58" s="4">
        <v>3.0</v>
      </c>
      <c r="DK58" s="4">
        <v>3.0</v>
      </c>
      <c r="DL58" s="4">
        <v>2.0</v>
      </c>
      <c r="DM58" s="4">
        <v>3.0</v>
      </c>
      <c r="DN58" s="4">
        <v>2.0</v>
      </c>
      <c r="DO58" s="4">
        <v>5.0</v>
      </c>
      <c r="DP58" s="4">
        <v>3.0</v>
      </c>
      <c r="DQ58" s="4">
        <v>5.0</v>
      </c>
      <c r="DR58" s="4">
        <v>5.0</v>
      </c>
      <c r="DS58" s="4">
        <v>5.0</v>
      </c>
      <c r="DT58" s="4">
        <v>5.0</v>
      </c>
      <c r="DU58" s="4">
        <v>4.0</v>
      </c>
      <c r="DV58" s="4">
        <v>3.0</v>
      </c>
      <c r="DW58" s="4">
        <v>4.0</v>
      </c>
    </row>
    <row r="59" hidden="1">
      <c r="A59" s="4" t="s">
        <v>30</v>
      </c>
      <c r="B59" s="4" t="s">
        <v>66</v>
      </c>
      <c r="C59" s="4">
        <v>1.0</v>
      </c>
      <c r="D59" s="4">
        <v>2.0</v>
      </c>
      <c r="E59" s="4">
        <v>1.0</v>
      </c>
      <c r="F59" s="4">
        <v>1.0</v>
      </c>
      <c r="G59" s="4">
        <v>2.0</v>
      </c>
      <c r="H59" s="4">
        <v>2.0</v>
      </c>
      <c r="I59" s="4">
        <v>1.0</v>
      </c>
      <c r="J59" s="4">
        <v>2.0</v>
      </c>
      <c r="K59" s="4">
        <v>2.0</v>
      </c>
      <c r="L59" s="4">
        <v>1.0</v>
      </c>
      <c r="M59" s="4">
        <v>2.0</v>
      </c>
      <c r="N59" s="4">
        <v>1.0</v>
      </c>
      <c r="O59" s="4">
        <v>2.0</v>
      </c>
      <c r="P59" s="4">
        <v>2.0</v>
      </c>
      <c r="Q59" s="4">
        <v>1.0</v>
      </c>
      <c r="R59" s="4">
        <v>2.0</v>
      </c>
      <c r="S59" s="4">
        <v>1.0</v>
      </c>
      <c r="T59" s="4">
        <v>2.0</v>
      </c>
      <c r="U59" s="4">
        <v>1.0</v>
      </c>
      <c r="V59" s="4">
        <v>2.0</v>
      </c>
      <c r="W59" s="4">
        <v>2.0</v>
      </c>
      <c r="X59" s="4">
        <v>2.0</v>
      </c>
      <c r="Y59" s="4">
        <v>1.0</v>
      </c>
      <c r="Z59" s="4">
        <v>1.0</v>
      </c>
      <c r="AA59" s="4">
        <v>2.0</v>
      </c>
      <c r="AB59" s="4">
        <v>2.0</v>
      </c>
      <c r="AC59" s="4">
        <v>2.0</v>
      </c>
      <c r="AD59" s="4">
        <v>1.0</v>
      </c>
      <c r="AE59" s="4">
        <v>1.0</v>
      </c>
      <c r="AF59" s="4">
        <v>1.0</v>
      </c>
      <c r="AG59" s="4">
        <v>1.0</v>
      </c>
      <c r="AH59" s="4">
        <v>1.0</v>
      </c>
      <c r="AI59" s="4">
        <v>1.0</v>
      </c>
      <c r="AJ59" s="4">
        <v>1.0</v>
      </c>
      <c r="AK59" s="4">
        <v>1.0</v>
      </c>
      <c r="AL59" s="4">
        <v>2.0</v>
      </c>
      <c r="AM59" s="4">
        <v>2.0</v>
      </c>
      <c r="AN59" s="4">
        <v>2.0</v>
      </c>
      <c r="AO59" s="4">
        <v>2.0</v>
      </c>
      <c r="AP59" s="4">
        <v>2.0</v>
      </c>
      <c r="AQ59" s="4">
        <v>2.0</v>
      </c>
      <c r="AR59" s="4">
        <v>1.0</v>
      </c>
      <c r="AS59" s="4">
        <v>2.0</v>
      </c>
      <c r="AT59" s="4">
        <v>1.0</v>
      </c>
      <c r="AU59" s="4">
        <v>1.0</v>
      </c>
      <c r="AV59" s="4">
        <v>2.0</v>
      </c>
      <c r="AW59" s="4">
        <v>2.0</v>
      </c>
      <c r="AX59" s="4">
        <v>2.0</v>
      </c>
      <c r="AY59" s="4">
        <v>1.0</v>
      </c>
      <c r="AZ59" s="4">
        <v>2.0</v>
      </c>
      <c r="BA59" s="4">
        <v>2.0</v>
      </c>
      <c r="BB59" s="4">
        <v>1.0</v>
      </c>
      <c r="BC59" s="4">
        <v>2.0</v>
      </c>
      <c r="BD59" s="4">
        <v>1.0</v>
      </c>
      <c r="BE59" s="4">
        <v>1.0</v>
      </c>
      <c r="BF59" s="4">
        <v>2.0</v>
      </c>
      <c r="BG59" s="4">
        <v>1.0</v>
      </c>
      <c r="BH59" s="4">
        <v>1.0</v>
      </c>
      <c r="BI59" s="4">
        <v>1.0</v>
      </c>
      <c r="BJ59" s="4">
        <v>2.0</v>
      </c>
      <c r="BK59" s="4">
        <v>1.0</v>
      </c>
      <c r="BL59" s="4">
        <v>1.0</v>
      </c>
      <c r="BM59" s="4">
        <v>1.0</v>
      </c>
      <c r="BN59" s="4">
        <v>2.0</v>
      </c>
      <c r="BO59" s="4">
        <v>1.0</v>
      </c>
      <c r="BP59" s="4">
        <v>2.0</v>
      </c>
      <c r="BQ59" s="4">
        <v>1.0</v>
      </c>
      <c r="BR59" s="4">
        <v>2.0</v>
      </c>
      <c r="BS59" s="4">
        <v>2.0</v>
      </c>
      <c r="BT59" s="4">
        <v>1.0</v>
      </c>
      <c r="BU59" s="4">
        <v>1.0</v>
      </c>
      <c r="BV59" s="4">
        <v>1.0</v>
      </c>
      <c r="BW59" s="4">
        <v>1.0</v>
      </c>
      <c r="BX59" s="4">
        <v>1.0</v>
      </c>
      <c r="BY59" s="4">
        <v>2.0</v>
      </c>
      <c r="BZ59" s="4">
        <v>1.0</v>
      </c>
      <c r="CA59" s="4">
        <v>2.0</v>
      </c>
      <c r="CB59" s="4">
        <v>2.0</v>
      </c>
      <c r="CC59" s="4">
        <v>1.0</v>
      </c>
      <c r="CD59" s="4">
        <v>2.0</v>
      </c>
      <c r="CE59" s="4">
        <v>1.0</v>
      </c>
      <c r="CF59" s="4">
        <v>2.0</v>
      </c>
      <c r="CG59" s="4">
        <v>2.0</v>
      </c>
      <c r="CH59" s="4">
        <v>2.0</v>
      </c>
      <c r="CI59" s="4">
        <v>1.0</v>
      </c>
      <c r="CJ59" s="4">
        <v>1.0</v>
      </c>
      <c r="CK59" s="4">
        <v>1.0</v>
      </c>
      <c r="CL59" s="4">
        <v>1.0</v>
      </c>
      <c r="CM59" s="4">
        <v>1.0</v>
      </c>
      <c r="CN59" s="4">
        <v>1.0</v>
      </c>
      <c r="CO59" s="4">
        <v>1.0</v>
      </c>
      <c r="CP59" s="4">
        <v>2.0</v>
      </c>
      <c r="CQ59" s="4">
        <v>2.0</v>
      </c>
      <c r="CR59" s="4">
        <v>2.0</v>
      </c>
      <c r="CS59" s="4">
        <v>1.0</v>
      </c>
      <c r="CT59" s="4">
        <v>2.0</v>
      </c>
      <c r="CU59" s="4">
        <v>1.0</v>
      </c>
      <c r="CV59" s="4">
        <v>2.0</v>
      </c>
      <c r="CW59" s="4">
        <v>1.0</v>
      </c>
      <c r="CX59" s="4">
        <v>1.0</v>
      </c>
      <c r="CY59" s="4">
        <v>2.0</v>
      </c>
      <c r="CZ59" s="4">
        <v>2.0</v>
      </c>
      <c r="DA59" s="4">
        <v>1.0</v>
      </c>
      <c r="DB59" s="4">
        <v>1.0</v>
      </c>
      <c r="DC59" s="4">
        <v>1.0</v>
      </c>
      <c r="DD59" s="4">
        <v>2.0</v>
      </c>
      <c r="DE59" s="4">
        <v>2.0</v>
      </c>
      <c r="DF59" s="4">
        <v>2.0</v>
      </c>
      <c r="DG59" s="4">
        <v>2.0</v>
      </c>
      <c r="DH59" s="4">
        <v>1.0</v>
      </c>
      <c r="DI59" s="4">
        <v>2.0</v>
      </c>
      <c r="DJ59" s="4">
        <v>2.0</v>
      </c>
      <c r="DK59" s="4">
        <v>2.0</v>
      </c>
      <c r="DL59" s="4">
        <v>2.0</v>
      </c>
      <c r="DM59" s="4">
        <v>2.0</v>
      </c>
      <c r="DN59" s="4">
        <v>2.0</v>
      </c>
      <c r="DO59" s="4">
        <v>1.0</v>
      </c>
      <c r="DP59" s="4">
        <v>1.0</v>
      </c>
      <c r="DQ59" s="4">
        <v>2.0</v>
      </c>
      <c r="DR59" s="4">
        <v>2.0</v>
      </c>
      <c r="DS59" s="4">
        <v>1.0</v>
      </c>
      <c r="DT59" s="4">
        <v>2.0</v>
      </c>
      <c r="DU59" s="4">
        <v>2.0</v>
      </c>
      <c r="DV59" s="4">
        <v>1.0</v>
      </c>
      <c r="DW59" s="4">
        <v>2.0</v>
      </c>
    </row>
    <row r="60" hidden="1">
      <c r="A60" s="4" t="s">
        <v>8</v>
      </c>
      <c r="B60" s="4" t="s">
        <v>67</v>
      </c>
      <c r="C60" s="4">
        <v>1315.0</v>
      </c>
      <c r="D60" s="4">
        <v>900.0</v>
      </c>
      <c r="E60" s="4">
        <v>900.0</v>
      </c>
      <c r="F60" s="4">
        <v>1315.0</v>
      </c>
      <c r="G60" s="4">
        <v>760.0</v>
      </c>
      <c r="H60" s="4">
        <v>1315.0</v>
      </c>
      <c r="I60" s="4">
        <v>1315.0</v>
      </c>
      <c r="J60" s="4">
        <v>1315.0</v>
      </c>
      <c r="K60" s="4">
        <v>760.0</v>
      </c>
      <c r="L60" s="4">
        <v>900.0</v>
      </c>
      <c r="M60" s="4">
        <v>900.0</v>
      </c>
      <c r="N60" s="4">
        <v>900.0</v>
      </c>
      <c r="O60" s="4">
        <v>575.0</v>
      </c>
      <c r="P60" s="4">
        <v>1315.0</v>
      </c>
      <c r="Q60" s="4">
        <v>900.0</v>
      </c>
      <c r="R60" s="4">
        <v>1315.0</v>
      </c>
      <c r="S60" s="4">
        <v>760.0</v>
      </c>
      <c r="T60" s="4">
        <v>900.0</v>
      </c>
      <c r="U60" s="4">
        <v>1315.0</v>
      </c>
      <c r="V60" s="4">
        <v>900.0</v>
      </c>
      <c r="W60" s="4">
        <v>1315.0</v>
      </c>
      <c r="X60" s="4">
        <v>900.0</v>
      </c>
      <c r="Y60" s="4">
        <v>1315.0</v>
      </c>
      <c r="Z60" s="4">
        <v>1315.0</v>
      </c>
      <c r="AA60" s="4">
        <v>1315.0</v>
      </c>
      <c r="AB60" s="4">
        <v>760.0</v>
      </c>
      <c r="AC60" s="4">
        <v>1315.0</v>
      </c>
      <c r="AD60" s="4">
        <v>1315.0</v>
      </c>
      <c r="AE60" s="4">
        <v>1315.0</v>
      </c>
      <c r="AF60" s="4">
        <v>760.0</v>
      </c>
      <c r="AG60" s="4">
        <v>1315.0</v>
      </c>
      <c r="AH60" s="4">
        <v>1315.0</v>
      </c>
      <c r="AI60" s="4">
        <v>760.0</v>
      </c>
      <c r="AJ60" s="4">
        <v>900.0</v>
      </c>
      <c r="AK60" s="4">
        <v>1315.0</v>
      </c>
      <c r="AL60" s="4">
        <v>760.0</v>
      </c>
      <c r="AM60" s="4">
        <v>900.0</v>
      </c>
      <c r="AN60" s="4">
        <v>1315.0</v>
      </c>
      <c r="AO60" s="4">
        <v>1315.0</v>
      </c>
      <c r="AP60" s="4">
        <v>1315.0</v>
      </c>
      <c r="AQ60" s="4">
        <v>760.0</v>
      </c>
      <c r="AR60" s="4">
        <v>1315.0</v>
      </c>
      <c r="AS60" s="4">
        <v>900.0</v>
      </c>
      <c r="AT60" s="4">
        <v>900.0</v>
      </c>
      <c r="AU60" s="4">
        <v>760.0</v>
      </c>
      <c r="AV60" s="4">
        <v>900.0</v>
      </c>
      <c r="AW60" s="4">
        <v>900.0</v>
      </c>
      <c r="AX60" s="4">
        <v>900.0</v>
      </c>
      <c r="AY60" s="4">
        <v>760.0</v>
      </c>
      <c r="AZ60" s="4">
        <v>900.0</v>
      </c>
      <c r="BA60" s="4">
        <v>760.0</v>
      </c>
      <c r="BB60" s="4">
        <v>1315.0</v>
      </c>
      <c r="BC60" s="4">
        <v>900.0</v>
      </c>
      <c r="BD60" s="4">
        <v>1315.0</v>
      </c>
      <c r="BE60" s="4">
        <v>900.0</v>
      </c>
      <c r="BF60" s="4">
        <v>900.0</v>
      </c>
      <c r="BG60" s="4">
        <v>1315.0</v>
      </c>
      <c r="BH60" s="4">
        <v>1315.0</v>
      </c>
      <c r="BI60" s="4">
        <v>1315.0</v>
      </c>
      <c r="BJ60" s="4">
        <v>1315.0</v>
      </c>
      <c r="BK60" s="4">
        <v>1315.0</v>
      </c>
      <c r="BL60" s="4">
        <v>1315.0</v>
      </c>
      <c r="BM60" s="4">
        <v>1315.0</v>
      </c>
      <c r="BN60" s="4">
        <v>1315.0</v>
      </c>
      <c r="BO60" s="4">
        <v>760.0</v>
      </c>
      <c r="BP60" s="4">
        <v>900.0</v>
      </c>
      <c r="BQ60" s="4">
        <v>900.0</v>
      </c>
      <c r="BR60" s="4">
        <v>1315.0</v>
      </c>
      <c r="BS60" s="4">
        <v>760.0</v>
      </c>
      <c r="BT60" s="4">
        <v>1315.0</v>
      </c>
      <c r="BU60" s="4">
        <v>1315.0</v>
      </c>
      <c r="BV60" s="4">
        <v>1315.0</v>
      </c>
      <c r="BW60" s="4">
        <v>1315.0</v>
      </c>
      <c r="BX60" s="4">
        <v>1315.0</v>
      </c>
      <c r="BY60" s="4">
        <v>760.0</v>
      </c>
      <c r="BZ60" s="4">
        <v>900.0</v>
      </c>
      <c r="CA60" s="4">
        <v>1315.0</v>
      </c>
      <c r="CB60" s="4">
        <v>900.0</v>
      </c>
      <c r="CC60" s="4">
        <v>1315.0</v>
      </c>
      <c r="CD60" s="4">
        <v>1315.0</v>
      </c>
      <c r="CE60" s="4">
        <v>900.0</v>
      </c>
      <c r="CF60" s="4">
        <v>900.0</v>
      </c>
      <c r="CG60" s="4">
        <v>575.0</v>
      </c>
      <c r="CH60" s="4">
        <v>1315.0</v>
      </c>
      <c r="CI60" s="4">
        <v>760.0</v>
      </c>
      <c r="CJ60" s="4">
        <v>760.0</v>
      </c>
      <c r="CK60" s="4">
        <v>900.0</v>
      </c>
      <c r="CL60" s="4">
        <v>1315.0</v>
      </c>
      <c r="CM60" s="4">
        <v>1315.0</v>
      </c>
      <c r="CN60" s="4">
        <v>900.0</v>
      </c>
      <c r="CO60" s="4">
        <v>1315.0</v>
      </c>
      <c r="CP60" s="4">
        <v>900.0</v>
      </c>
      <c r="CQ60" s="4">
        <v>900.0</v>
      </c>
      <c r="CR60" s="4">
        <v>1315.0</v>
      </c>
      <c r="CS60" s="4">
        <v>1315.0</v>
      </c>
      <c r="CT60" s="4">
        <v>1315.0</v>
      </c>
      <c r="CU60" s="4">
        <v>900.0</v>
      </c>
      <c r="CV60" s="4">
        <v>760.0</v>
      </c>
      <c r="CW60" s="4">
        <v>1315.0</v>
      </c>
      <c r="CX60" s="4">
        <v>900.0</v>
      </c>
      <c r="CY60" s="4">
        <v>900.0</v>
      </c>
      <c r="CZ60" s="4">
        <v>1315.0</v>
      </c>
      <c r="DA60" s="4">
        <v>900.0</v>
      </c>
      <c r="DB60" s="4">
        <v>760.0</v>
      </c>
      <c r="DC60" s="4">
        <v>1315.0</v>
      </c>
      <c r="DD60" s="4">
        <v>1315.0</v>
      </c>
      <c r="DE60" s="4">
        <v>760.0</v>
      </c>
      <c r="DF60" s="4">
        <v>900.0</v>
      </c>
      <c r="DG60" s="4">
        <v>760.0</v>
      </c>
      <c r="DH60" s="4">
        <v>1315.0</v>
      </c>
      <c r="DI60" s="4">
        <v>900.0</v>
      </c>
      <c r="DJ60" s="4">
        <v>1315.0</v>
      </c>
      <c r="DK60" s="4">
        <v>900.0</v>
      </c>
      <c r="DL60" s="4">
        <v>900.0</v>
      </c>
      <c r="DM60" s="4">
        <v>760.0</v>
      </c>
      <c r="DN60" s="4">
        <v>1315.0</v>
      </c>
      <c r="DO60" s="4">
        <v>1315.0</v>
      </c>
      <c r="DP60" s="4">
        <v>760.0</v>
      </c>
      <c r="DQ60" s="4">
        <v>1315.0</v>
      </c>
      <c r="DR60" s="4">
        <v>1315.0</v>
      </c>
      <c r="DS60" s="4">
        <v>1315.0</v>
      </c>
      <c r="DT60" s="4">
        <v>1315.0</v>
      </c>
      <c r="DU60" s="4">
        <v>1315.0</v>
      </c>
      <c r="DV60" s="4">
        <v>1315.0</v>
      </c>
      <c r="DW60" s="4">
        <v>575.0</v>
      </c>
    </row>
    <row r="61" hidden="1">
      <c r="A61" s="4" t="s">
        <v>30</v>
      </c>
      <c r="B61" s="4" t="s">
        <v>68</v>
      </c>
      <c r="C61" s="4">
        <v>187.0</v>
      </c>
      <c r="D61" s="4">
        <v>155.0</v>
      </c>
      <c r="E61" s="4" t="s">
        <v>106</v>
      </c>
      <c r="F61" s="4" t="s">
        <v>118</v>
      </c>
      <c r="G61" s="4">
        <v>190.0</v>
      </c>
      <c r="H61" s="4">
        <v>190.0</v>
      </c>
      <c r="I61" s="4">
        <v>180.0</v>
      </c>
      <c r="J61" s="4">
        <v>137.0</v>
      </c>
      <c r="K61" s="4">
        <v>180.0</v>
      </c>
      <c r="L61" s="4">
        <v>125.0</v>
      </c>
      <c r="M61" s="4">
        <v>116.0</v>
      </c>
      <c r="N61" s="4">
        <v>110.0</v>
      </c>
      <c r="O61" s="4">
        <v>264.0</v>
      </c>
      <c r="P61" s="4">
        <v>123.0</v>
      </c>
      <c r="Q61" s="4">
        <v>185.0</v>
      </c>
      <c r="R61" s="4">
        <v>180.0</v>
      </c>
      <c r="S61" s="4">
        <v>145.0</v>
      </c>
      <c r="T61" s="4">
        <v>170.0</v>
      </c>
      <c r="U61" s="4">
        <v>135.0</v>
      </c>
      <c r="V61" s="4">
        <v>165.0</v>
      </c>
      <c r="W61" s="4">
        <v>175.0</v>
      </c>
      <c r="X61" s="4">
        <v>195.0</v>
      </c>
      <c r="Y61" s="4">
        <v>185.0</v>
      </c>
      <c r="Z61" s="4">
        <v>185.0</v>
      </c>
      <c r="AA61" s="4">
        <v>105.0</v>
      </c>
      <c r="AB61" s="4">
        <v>125.0</v>
      </c>
      <c r="AC61" s="4">
        <v>160.0</v>
      </c>
      <c r="AD61" s="4">
        <v>175.0</v>
      </c>
      <c r="AE61" s="4">
        <v>180.0</v>
      </c>
      <c r="AF61" s="4">
        <v>167.0</v>
      </c>
      <c r="AG61" s="4">
        <v>115.0</v>
      </c>
      <c r="AH61" s="4">
        <v>205.0</v>
      </c>
      <c r="AI61" s="4" t="s">
        <v>74</v>
      </c>
      <c r="AJ61" s="4">
        <v>128.0</v>
      </c>
      <c r="AK61" s="4">
        <v>150.0</v>
      </c>
      <c r="AL61" s="4">
        <v>150.0</v>
      </c>
      <c r="AM61" s="4">
        <v>150.0</v>
      </c>
      <c r="AN61" s="4">
        <v>170.0</v>
      </c>
      <c r="AO61" s="4">
        <v>150.0</v>
      </c>
      <c r="AP61" s="4">
        <v>175.0</v>
      </c>
      <c r="AQ61" s="4">
        <v>140.0</v>
      </c>
      <c r="AR61" s="4">
        <v>120.0</v>
      </c>
      <c r="AS61" s="4">
        <v>135.0</v>
      </c>
      <c r="AT61" s="4">
        <v>100.0</v>
      </c>
      <c r="AU61" s="4">
        <v>170.0</v>
      </c>
      <c r="AV61" s="4">
        <v>113.0</v>
      </c>
      <c r="AW61" s="4">
        <v>168.0</v>
      </c>
      <c r="AX61" s="4">
        <v>145.0</v>
      </c>
      <c r="AY61" s="4">
        <v>155.0</v>
      </c>
      <c r="AZ61" s="4">
        <v>150.0</v>
      </c>
      <c r="BA61" s="4">
        <v>169.0</v>
      </c>
      <c r="BB61" s="4">
        <v>185.0</v>
      </c>
      <c r="BC61" s="4">
        <v>200.0</v>
      </c>
      <c r="BD61" s="4">
        <v>265.0</v>
      </c>
      <c r="BE61" s="4">
        <v>165.0</v>
      </c>
      <c r="BF61" s="4">
        <v>192.0</v>
      </c>
      <c r="BG61" s="4">
        <v>175.0</v>
      </c>
      <c r="BH61" s="4">
        <v>140.0</v>
      </c>
      <c r="BI61" s="4">
        <v>155.0</v>
      </c>
      <c r="BJ61" s="4">
        <v>155.0</v>
      </c>
      <c r="BK61" s="4">
        <v>135.0</v>
      </c>
      <c r="BL61" s="4">
        <v>118.0</v>
      </c>
      <c r="BM61" s="4">
        <v>210.0</v>
      </c>
      <c r="BN61" s="4">
        <v>180.0</v>
      </c>
      <c r="BO61" s="4">
        <v>140.0</v>
      </c>
      <c r="BP61" s="4">
        <v>112.0</v>
      </c>
      <c r="BQ61" s="4">
        <v>125.0</v>
      </c>
      <c r="BR61" s="4" t="s">
        <v>761</v>
      </c>
      <c r="BS61" s="4">
        <v>145.0</v>
      </c>
      <c r="BT61" s="4">
        <v>130.0</v>
      </c>
      <c r="BU61" s="4">
        <v>140.0</v>
      </c>
      <c r="BV61" s="4">
        <v>140.0</v>
      </c>
      <c r="BW61" s="4">
        <v>140.0</v>
      </c>
      <c r="BX61" s="4">
        <v>200.0</v>
      </c>
      <c r="BY61" s="4" t="s">
        <v>74</v>
      </c>
      <c r="BZ61" s="4">
        <v>120.0</v>
      </c>
      <c r="CA61" s="4">
        <v>150.0</v>
      </c>
      <c r="CB61" s="4">
        <v>200.0</v>
      </c>
      <c r="CC61" s="4">
        <v>135.0</v>
      </c>
      <c r="CD61" s="4">
        <v>145.0</v>
      </c>
      <c r="CE61" s="4">
        <v>130.0</v>
      </c>
      <c r="CF61" s="4">
        <v>190.0</v>
      </c>
      <c r="CG61" s="4">
        <v>170.0</v>
      </c>
      <c r="CH61" s="4">
        <v>127.0</v>
      </c>
      <c r="CI61" s="4">
        <v>167.0</v>
      </c>
      <c r="CJ61" s="4">
        <v>140.0</v>
      </c>
      <c r="CK61" s="4">
        <v>190.0</v>
      </c>
      <c r="CL61" s="4">
        <v>155.0</v>
      </c>
      <c r="CM61" s="4">
        <v>175.0</v>
      </c>
      <c r="CN61" s="4">
        <v>129.0</v>
      </c>
      <c r="CO61" s="4">
        <v>260.0</v>
      </c>
      <c r="CP61" s="4">
        <v>135.0</v>
      </c>
      <c r="CQ61" s="4">
        <v>190.0</v>
      </c>
      <c r="CR61" s="4">
        <v>165.0</v>
      </c>
      <c r="CS61" s="4">
        <v>175.0</v>
      </c>
      <c r="CT61" s="4">
        <v>184.0</v>
      </c>
      <c r="CU61" s="4">
        <v>210.0</v>
      </c>
      <c r="CV61" s="4">
        <v>155.0</v>
      </c>
      <c r="CW61" s="4">
        <v>185.0</v>
      </c>
      <c r="CX61" s="4">
        <v>165.0</v>
      </c>
      <c r="CY61" s="4">
        <v>125.0</v>
      </c>
      <c r="CZ61" s="4">
        <v>160.0</v>
      </c>
      <c r="DA61" s="4">
        <v>135.0</v>
      </c>
      <c r="DB61" s="4">
        <v>130.0</v>
      </c>
      <c r="DC61" s="4">
        <v>230.0</v>
      </c>
      <c r="DD61" s="4">
        <v>125.0</v>
      </c>
      <c r="DE61" s="4">
        <v>130.0</v>
      </c>
      <c r="DF61" s="4">
        <v>165.0</v>
      </c>
      <c r="DG61" s="4">
        <v>128.0</v>
      </c>
      <c r="DH61" s="4">
        <v>200.0</v>
      </c>
      <c r="DI61" s="4">
        <v>160.0</v>
      </c>
      <c r="DJ61" s="4">
        <v>170.0</v>
      </c>
      <c r="DK61" s="4">
        <v>129.0</v>
      </c>
      <c r="DL61" s="4">
        <v>170.0</v>
      </c>
      <c r="DM61" s="4">
        <v>138.0</v>
      </c>
      <c r="DN61" s="4">
        <v>150.0</v>
      </c>
      <c r="DO61" s="4">
        <v>170.0</v>
      </c>
      <c r="DP61" s="4">
        <v>113.0</v>
      </c>
      <c r="DQ61" s="4">
        <v>140.0</v>
      </c>
      <c r="DR61" s="4">
        <v>185.0</v>
      </c>
      <c r="DS61" s="4">
        <v>156.0</v>
      </c>
      <c r="DT61" s="4">
        <v>180.0</v>
      </c>
      <c r="DU61" s="4">
        <v>120.0</v>
      </c>
      <c r="DV61" s="4">
        <v>135.0</v>
      </c>
      <c r="DW61" s="4">
        <v>135.0</v>
      </c>
    </row>
  </sheetData>
  <autoFilter ref="$A$1:$DW$62">
    <filterColumn colId="0">
      <filters blank="1">
        <filter val="diet characteristics"/>
      </filters>
    </filterColumn>
  </autoFil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tr">
        <f t="array" ref="A1:DW61">TRANSPOSE(food_coded!A2:BI128)</f>
        <v>question type</v>
      </c>
      <c r="B1" s="3" t="s">
        <v>71</v>
      </c>
      <c r="C1" s="4">
        <v>1.0</v>
      </c>
      <c r="D1" s="4">
        <v>2.0</v>
      </c>
      <c r="E1" s="4">
        <v>3.0</v>
      </c>
      <c r="F1" s="4">
        <v>4.0</v>
      </c>
      <c r="G1" s="4">
        <v>5.0</v>
      </c>
      <c r="H1" s="4">
        <v>6.0</v>
      </c>
      <c r="I1" s="4">
        <v>7.0</v>
      </c>
      <c r="J1" s="4">
        <v>8.0</v>
      </c>
      <c r="K1" s="4">
        <v>9.0</v>
      </c>
      <c r="L1" s="4">
        <v>10.0</v>
      </c>
      <c r="M1" s="4">
        <v>11.0</v>
      </c>
      <c r="N1" s="4">
        <v>12.0</v>
      </c>
      <c r="O1" s="4">
        <v>13.0</v>
      </c>
      <c r="P1" s="4">
        <v>14.0</v>
      </c>
      <c r="Q1" s="4">
        <v>15.0</v>
      </c>
      <c r="R1" s="4">
        <v>16.0</v>
      </c>
      <c r="S1" s="4">
        <v>17.0</v>
      </c>
      <c r="T1" s="4">
        <v>18.0</v>
      </c>
      <c r="U1" s="4">
        <v>19.0</v>
      </c>
      <c r="V1" s="4">
        <v>20.0</v>
      </c>
      <c r="W1" s="4">
        <v>21.0</v>
      </c>
      <c r="X1" s="4">
        <v>22.0</v>
      </c>
      <c r="Y1" s="4">
        <v>23.0</v>
      </c>
      <c r="Z1" s="4">
        <v>24.0</v>
      </c>
      <c r="AA1" s="4">
        <v>25.0</v>
      </c>
      <c r="AB1" s="4">
        <v>26.0</v>
      </c>
      <c r="AC1" s="4">
        <v>27.0</v>
      </c>
      <c r="AD1" s="4">
        <v>28.0</v>
      </c>
      <c r="AE1" s="4">
        <v>29.0</v>
      </c>
      <c r="AF1" s="4">
        <v>30.0</v>
      </c>
      <c r="AG1" s="4">
        <v>31.0</v>
      </c>
      <c r="AH1" s="4">
        <v>32.0</v>
      </c>
      <c r="AI1" s="4">
        <v>33.0</v>
      </c>
      <c r="AJ1" s="4">
        <v>34.0</v>
      </c>
      <c r="AK1" s="4">
        <v>35.0</v>
      </c>
      <c r="AL1" s="4">
        <v>36.0</v>
      </c>
      <c r="AM1" s="4">
        <v>37.0</v>
      </c>
      <c r="AN1" s="4">
        <v>38.0</v>
      </c>
      <c r="AO1" s="4">
        <v>39.0</v>
      </c>
      <c r="AP1" s="4">
        <v>40.0</v>
      </c>
      <c r="AQ1" s="4">
        <v>41.0</v>
      </c>
      <c r="AR1" s="4">
        <v>42.0</v>
      </c>
      <c r="AS1" s="4">
        <v>43.0</v>
      </c>
      <c r="AT1" s="4">
        <v>44.0</v>
      </c>
      <c r="AU1" s="4">
        <v>45.0</v>
      </c>
      <c r="AV1" s="4">
        <v>46.0</v>
      </c>
      <c r="AW1" s="4">
        <v>47.0</v>
      </c>
      <c r="AX1" s="4">
        <v>48.0</v>
      </c>
      <c r="AY1" s="4">
        <v>49.0</v>
      </c>
      <c r="AZ1" s="4">
        <v>50.0</v>
      </c>
      <c r="BA1" s="4">
        <v>51.0</v>
      </c>
      <c r="BB1" s="4">
        <v>52.0</v>
      </c>
      <c r="BC1" s="4">
        <v>53.0</v>
      </c>
      <c r="BD1" s="4">
        <v>54.0</v>
      </c>
      <c r="BE1" s="4">
        <v>55.0</v>
      </c>
      <c r="BF1" s="4">
        <v>56.0</v>
      </c>
      <c r="BG1" s="4">
        <v>57.0</v>
      </c>
      <c r="BH1" s="4">
        <v>58.0</v>
      </c>
      <c r="BI1" s="4">
        <v>59.0</v>
      </c>
      <c r="BJ1" s="4">
        <v>60.0</v>
      </c>
      <c r="BK1" s="4">
        <v>61.0</v>
      </c>
      <c r="BL1" s="4">
        <v>62.0</v>
      </c>
      <c r="BM1" s="4">
        <v>63.0</v>
      </c>
      <c r="BN1" s="4">
        <v>64.0</v>
      </c>
      <c r="BO1" s="4">
        <v>65.0</v>
      </c>
      <c r="BP1" s="4">
        <v>66.0</v>
      </c>
      <c r="BQ1" s="4">
        <v>67.0</v>
      </c>
      <c r="BR1" s="4">
        <v>68.0</v>
      </c>
      <c r="BS1" s="4">
        <v>69.0</v>
      </c>
      <c r="BT1" s="4">
        <v>70.0</v>
      </c>
      <c r="BU1" s="4">
        <v>71.0</v>
      </c>
      <c r="BV1" s="4">
        <v>72.0</v>
      </c>
      <c r="BW1" s="4">
        <v>73.0</v>
      </c>
      <c r="BX1" s="4">
        <v>74.0</v>
      </c>
      <c r="BY1" s="4">
        <v>75.0</v>
      </c>
      <c r="BZ1" s="4">
        <v>76.0</v>
      </c>
      <c r="CA1" s="4">
        <v>77.0</v>
      </c>
      <c r="CB1" s="4">
        <v>78.0</v>
      </c>
      <c r="CC1" s="4">
        <v>79.0</v>
      </c>
      <c r="CD1" s="4">
        <v>80.0</v>
      </c>
      <c r="CE1" s="4">
        <v>81.0</v>
      </c>
      <c r="CF1" s="4">
        <v>82.0</v>
      </c>
      <c r="CG1" s="4">
        <v>83.0</v>
      </c>
      <c r="CH1" s="4">
        <v>84.0</v>
      </c>
      <c r="CI1" s="4">
        <v>85.0</v>
      </c>
      <c r="CJ1" s="4">
        <v>86.0</v>
      </c>
      <c r="CK1" s="4">
        <v>87.0</v>
      </c>
      <c r="CL1" s="4">
        <v>88.0</v>
      </c>
      <c r="CM1" s="4">
        <v>89.0</v>
      </c>
      <c r="CN1" s="4">
        <v>90.0</v>
      </c>
      <c r="CO1" s="4">
        <v>91.0</v>
      </c>
      <c r="CP1" s="4">
        <v>92.0</v>
      </c>
      <c r="CQ1" s="4">
        <v>93.0</v>
      </c>
      <c r="CR1" s="4">
        <v>94.0</v>
      </c>
      <c r="CS1" s="4">
        <v>95.0</v>
      </c>
      <c r="CT1" s="4">
        <v>96.0</v>
      </c>
      <c r="CU1" s="4">
        <v>97.0</v>
      </c>
      <c r="CV1" s="4">
        <v>98.0</v>
      </c>
      <c r="CW1" s="4">
        <v>99.0</v>
      </c>
      <c r="CX1" s="4">
        <v>100.0</v>
      </c>
      <c r="CY1" s="4">
        <v>101.0</v>
      </c>
      <c r="CZ1" s="4">
        <v>102.0</v>
      </c>
      <c r="DA1" s="4">
        <v>103.0</v>
      </c>
      <c r="DB1" s="4">
        <v>104.0</v>
      </c>
      <c r="DC1" s="4">
        <v>105.0</v>
      </c>
      <c r="DD1" s="4">
        <v>106.0</v>
      </c>
      <c r="DE1" s="4">
        <v>107.0</v>
      </c>
      <c r="DF1" s="4">
        <v>108.0</v>
      </c>
      <c r="DG1" s="4">
        <v>109.0</v>
      </c>
      <c r="DH1" s="4">
        <v>110.0</v>
      </c>
      <c r="DI1" s="4">
        <v>111.0</v>
      </c>
      <c r="DJ1" s="4">
        <v>112.0</v>
      </c>
      <c r="DK1" s="4">
        <v>113.0</v>
      </c>
      <c r="DL1" s="4">
        <v>114.0</v>
      </c>
      <c r="DM1" s="4">
        <v>115.0</v>
      </c>
      <c r="DN1" s="4">
        <v>116.0</v>
      </c>
      <c r="DO1" s="4">
        <v>117.0</v>
      </c>
      <c r="DP1" s="4">
        <v>118.0</v>
      </c>
      <c r="DQ1" s="4">
        <v>119.0</v>
      </c>
      <c r="DR1" s="4">
        <v>120.0</v>
      </c>
      <c r="DS1" s="4">
        <v>121.0</v>
      </c>
      <c r="DT1" s="4">
        <v>122.0</v>
      </c>
      <c r="DU1" s="4">
        <v>123.0</v>
      </c>
      <c r="DV1" s="4">
        <v>124.0</v>
      </c>
      <c r="DW1" s="4">
        <v>125.0</v>
      </c>
    </row>
    <row r="2" hidden="1">
      <c r="A2" s="3" t="s">
        <v>3</v>
      </c>
      <c r="B2" s="3" t="s">
        <v>2</v>
      </c>
      <c r="C2" s="3">
        <v>2.4</v>
      </c>
      <c r="D2" s="3">
        <v>3.654</v>
      </c>
      <c r="E2" s="3">
        <v>3.3</v>
      </c>
      <c r="F2" s="3">
        <v>3.2</v>
      </c>
      <c r="G2" s="3">
        <v>3.5</v>
      </c>
      <c r="H2" s="3">
        <v>2.25</v>
      </c>
      <c r="I2" s="3">
        <v>3.8</v>
      </c>
      <c r="J2" s="3">
        <v>3.3</v>
      </c>
      <c r="K2" s="3">
        <v>3.3</v>
      </c>
      <c r="L2" s="3">
        <v>3.3</v>
      </c>
      <c r="M2" s="3">
        <v>3.5</v>
      </c>
      <c r="N2" s="3">
        <v>3.904</v>
      </c>
      <c r="O2" s="3">
        <v>3.4</v>
      </c>
      <c r="P2" s="3">
        <v>3.6</v>
      </c>
      <c r="Q2" s="3">
        <v>3.1</v>
      </c>
      <c r="R2" s="3">
        <v>3.42</v>
      </c>
      <c r="S2" s="3">
        <v>4.0</v>
      </c>
      <c r="T2" s="3">
        <v>3.6</v>
      </c>
      <c r="U2" s="3">
        <v>3.4</v>
      </c>
      <c r="V2" s="3">
        <v>2.2</v>
      </c>
      <c r="W2" s="3">
        <v>3.3</v>
      </c>
      <c r="X2" s="3">
        <v>3.87</v>
      </c>
      <c r="Y2" s="3">
        <v>3.7</v>
      </c>
      <c r="Z2" s="3">
        <v>3.7</v>
      </c>
      <c r="AA2" s="3">
        <v>3.9</v>
      </c>
      <c r="AB2" s="3">
        <v>2.8</v>
      </c>
      <c r="AC2" s="3">
        <v>3.7</v>
      </c>
      <c r="AD2" s="3">
        <v>3.0</v>
      </c>
      <c r="AE2" s="3">
        <v>3.2</v>
      </c>
      <c r="AF2" s="3">
        <v>3.5</v>
      </c>
      <c r="AG2" s="3">
        <v>4.0</v>
      </c>
      <c r="AH2" s="3">
        <v>4.0</v>
      </c>
      <c r="AI2" s="3">
        <v>3.4</v>
      </c>
      <c r="AJ2" s="3">
        <v>2.8</v>
      </c>
      <c r="AK2" s="3">
        <v>3.65</v>
      </c>
      <c r="AL2" s="3">
        <v>3.0</v>
      </c>
      <c r="AM2" s="3">
        <v>3.7</v>
      </c>
      <c r="AN2" s="3">
        <v>3.4</v>
      </c>
      <c r="AO2" s="3">
        <v>3.89</v>
      </c>
      <c r="AP2" s="3">
        <v>3.0</v>
      </c>
      <c r="AQ2" s="3">
        <v>3.4</v>
      </c>
      <c r="AR2" s="3">
        <v>2.9</v>
      </c>
      <c r="AS2" s="3">
        <v>3.6</v>
      </c>
      <c r="AT2" s="3">
        <v>3.5</v>
      </c>
      <c r="AU2" s="3">
        <v>3.2</v>
      </c>
      <c r="AV2" s="3">
        <v>3.605</v>
      </c>
      <c r="AW2" s="3">
        <v>3.8</v>
      </c>
      <c r="AX2" s="3">
        <v>2.8</v>
      </c>
      <c r="AY2" s="3">
        <v>3.5</v>
      </c>
      <c r="AZ2" s="3">
        <v>3.83</v>
      </c>
      <c r="BA2" s="3">
        <v>3.6</v>
      </c>
      <c r="BB2" s="3">
        <v>3.3</v>
      </c>
      <c r="BC2" s="3">
        <v>3.3</v>
      </c>
      <c r="BD2" s="3">
        <v>3.292</v>
      </c>
      <c r="BE2" s="3">
        <v>3.5</v>
      </c>
      <c r="BF2" s="3">
        <v>3.35</v>
      </c>
      <c r="BG2" s="3">
        <v>3.8</v>
      </c>
      <c r="BH2" s="3">
        <v>2.8</v>
      </c>
      <c r="BI2" s="3">
        <v>3.5</v>
      </c>
      <c r="BJ2" s="3">
        <v>3.7</v>
      </c>
      <c r="BK2" s="3">
        <v>3.6</v>
      </c>
      <c r="BL2" s="3">
        <v>3.42</v>
      </c>
      <c r="BM2" s="3">
        <v>3.9</v>
      </c>
      <c r="BN2" s="3">
        <v>2.6</v>
      </c>
      <c r="BO2" s="3">
        <v>3.5</v>
      </c>
      <c r="BP2" s="3">
        <v>3.2</v>
      </c>
      <c r="BQ2" s="3">
        <v>3.0</v>
      </c>
      <c r="BR2" s="3">
        <v>3.6</v>
      </c>
      <c r="BS2" s="3">
        <v>3.2</v>
      </c>
      <c r="BT2" s="3">
        <v>3.67</v>
      </c>
      <c r="BU2" s="3">
        <v>3.73</v>
      </c>
      <c r="BV2" s="3">
        <v>4.0</v>
      </c>
      <c r="BW2" s="3">
        <v>3.1</v>
      </c>
      <c r="BX2" s="3">
        <v>3.79</v>
      </c>
      <c r="BY2" s="3">
        <v>2.71</v>
      </c>
      <c r="BZ2" s="3">
        <v>3.0</v>
      </c>
      <c r="CA2" s="3">
        <v>3.7</v>
      </c>
      <c r="CB2" s="3">
        <v>3.1</v>
      </c>
      <c r="CC2" s="3">
        <v>3.0</v>
      </c>
      <c r="CD2" s="3">
        <v>3.9</v>
      </c>
      <c r="CE2" s="3">
        <v>3.4</v>
      </c>
      <c r="CF2" s="3">
        <v>3.5</v>
      </c>
      <c r="CG2" s="3">
        <v>3.7</v>
      </c>
      <c r="CH2" s="3">
        <v>3.7</v>
      </c>
      <c r="CI2" s="3">
        <v>3.83</v>
      </c>
      <c r="CJ2" s="3">
        <v>2.6</v>
      </c>
      <c r="CK2" s="3">
        <v>3.0</v>
      </c>
      <c r="CL2" s="3">
        <v>3.2</v>
      </c>
      <c r="CM2" s="3">
        <v>3.5</v>
      </c>
      <c r="CN2" s="3">
        <v>3.2</v>
      </c>
      <c r="CO2" s="3">
        <v>3.68</v>
      </c>
      <c r="CP2" s="3">
        <v>3.8</v>
      </c>
      <c r="CQ2" s="3">
        <v>3.3</v>
      </c>
      <c r="CR2" s="3">
        <v>3.2</v>
      </c>
      <c r="CS2" s="3">
        <v>3.75</v>
      </c>
      <c r="CT2" s="3">
        <v>3.5</v>
      </c>
      <c r="CU2" s="3">
        <v>3.92</v>
      </c>
      <c r="CV2" s="3">
        <v>3.9</v>
      </c>
      <c r="CW2" s="3">
        <v>3.9</v>
      </c>
      <c r="CX2" s="3">
        <v>3.2</v>
      </c>
      <c r="CY2" s="3">
        <v>3.5</v>
      </c>
      <c r="CZ2" s="3">
        <v>3.4</v>
      </c>
      <c r="DA2" s="3">
        <v>3.42</v>
      </c>
      <c r="DB2" s="3">
        <v>3.7</v>
      </c>
      <c r="DC2" s="3">
        <v>3.42</v>
      </c>
      <c r="DD2" s="3">
        <v>3.0</v>
      </c>
      <c r="DE2" s="3">
        <v>3.0</v>
      </c>
      <c r="DF2" s="3">
        <v>3.8</v>
      </c>
      <c r="DG2" s="3">
        <v>3.8</v>
      </c>
      <c r="DH2" s="3">
        <v>3.4</v>
      </c>
      <c r="DI2" s="3">
        <v>3.7</v>
      </c>
      <c r="DJ2" s="3">
        <v>2.9</v>
      </c>
      <c r="DK2" s="3">
        <v>3.9</v>
      </c>
      <c r="DL2" s="3">
        <v>3.6</v>
      </c>
      <c r="DM2" s="3">
        <v>2.8</v>
      </c>
      <c r="DN2" s="3">
        <v>3.3</v>
      </c>
      <c r="DO2" s="3">
        <v>3.4</v>
      </c>
      <c r="DP2" s="3">
        <v>3.77</v>
      </c>
      <c r="DQ2" s="3">
        <v>3.63</v>
      </c>
      <c r="DR2" s="3">
        <v>3.2</v>
      </c>
      <c r="DS2" s="3">
        <v>3.5</v>
      </c>
      <c r="DT2" s="3">
        <v>3.0</v>
      </c>
      <c r="DU2" s="3">
        <v>3.882</v>
      </c>
      <c r="DV2" s="3">
        <v>3.0</v>
      </c>
      <c r="DW2" s="3">
        <v>3.9</v>
      </c>
    </row>
    <row r="3" hidden="1">
      <c r="A3" s="3" t="s">
        <v>3</v>
      </c>
      <c r="B3" s="4" t="s">
        <v>4</v>
      </c>
      <c r="C3" s="4">
        <v>2.0</v>
      </c>
      <c r="D3" s="4">
        <v>1.0</v>
      </c>
      <c r="E3" s="4">
        <v>1.0</v>
      </c>
      <c r="F3" s="4">
        <v>1.0</v>
      </c>
      <c r="G3" s="4">
        <v>1.0</v>
      </c>
      <c r="H3" s="4">
        <v>1.0</v>
      </c>
      <c r="I3" s="4">
        <v>2.0</v>
      </c>
      <c r="J3" s="4">
        <v>1.0</v>
      </c>
      <c r="K3" s="4">
        <v>1.0</v>
      </c>
      <c r="L3" s="4">
        <v>1.0</v>
      </c>
      <c r="M3" s="4">
        <v>1.0</v>
      </c>
      <c r="N3" s="4">
        <v>1.0</v>
      </c>
      <c r="O3" s="4">
        <v>2.0</v>
      </c>
      <c r="P3" s="4">
        <v>1.0</v>
      </c>
      <c r="Q3" s="4">
        <v>2.0</v>
      </c>
      <c r="R3" s="4">
        <v>2.0</v>
      </c>
      <c r="S3" s="4">
        <v>1.0</v>
      </c>
      <c r="T3" s="4">
        <v>2.0</v>
      </c>
      <c r="U3" s="4">
        <v>1.0</v>
      </c>
      <c r="V3" s="4">
        <v>2.0</v>
      </c>
      <c r="W3" s="4">
        <v>2.0</v>
      </c>
      <c r="X3" s="4">
        <v>2.0</v>
      </c>
      <c r="Y3" s="4">
        <v>2.0</v>
      </c>
      <c r="Z3" s="4">
        <v>2.0</v>
      </c>
      <c r="AA3" s="4">
        <v>1.0</v>
      </c>
      <c r="AB3" s="4">
        <v>1.0</v>
      </c>
      <c r="AC3" s="4">
        <v>2.0</v>
      </c>
      <c r="AD3" s="4">
        <v>2.0</v>
      </c>
      <c r="AE3" s="4">
        <v>2.0</v>
      </c>
      <c r="AF3" s="4">
        <v>2.0</v>
      </c>
      <c r="AG3" s="4">
        <v>1.0</v>
      </c>
      <c r="AH3" s="4">
        <v>2.0</v>
      </c>
      <c r="AI3" s="4">
        <v>2.0</v>
      </c>
      <c r="AJ3" s="4">
        <v>1.0</v>
      </c>
      <c r="AK3" s="4">
        <v>1.0</v>
      </c>
      <c r="AL3" s="4">
        <v>1.0</v>
      </c>
      <c r="AM3" s="4">
        <v>1.0</v>
      </c>
      <c r="AN3" s="4">
        <v>1.0</v>
      </c>
      <c r="AO3" s="4">
        <v>1.0</v>
      </c>
      <c r="AP3" s="4">
        <v>2.0</v>
      </c>
      <c r="AQ3" s="4">
        <v>2.0</v>
      </c>
      <c r="AR3" s="4">
        <v>1.0</v>
      </c>
      <c r="AS3" s="4">
        <v>1.0</v>
      </c>
      <c r="AT3" s="4">
        <v>1.0</v>
      </c>
      <c r="AU3" s="4">
        <v>1.0</v>
      </c>
      <c r="AV3" s="4">
        <v>1.0</v>
      </c>
      <c r="AW3" s="4">
        <v>2.0</v>
      </c>
      <c r="AX3" s="4">
        <v>2.0</v>
      </c>
      <c r="AY3" s="4">
        <v>2.0</v>
      </c>
      <c r="AZ3" s="4">
        <v>2.0</v>
      </c>
      <c r="BA3" s="4">
        <v>2.0</v>
      </c>
      <c r="BB3" s="4">
        <v>2.0</v>
      </c>
      <c r="BC3" s="4">
        <v>2.0</v>
      </c>
      <c r="BD3" s="4">
        <v>2.0</v>
      </c>
      <c r="BE3" s="4">
        <v>2.0</v>
      </c>
      <c r="BF3" s="4">
        <v>1.0</v>
      </c>
      <c r="BG3" s="4">
        <v>2.0</v>
      </c>
      <c r="BH3" s="4">
        <v>1.0</v>
      </c>
      <c r="BI3" s="4">
        <v>1.0</v>
      </c>
      <c r="BJ3" s="4">
        <v>1.0</v>
      </c>
      <c r="BK3" s="4">
        <v>1.0</v>
      </c>
      <c r="BL3" s="4">
        <v>1.0</v>
      </c>
      <c r="BM3" s="4">
        <v>2.0</v>
      </c>
      <c r="BN3" s="4">
        <v>1.0</v>
      </c>
      <c r="BO3" s="4">
        <v>1.0</v>
      </c>
      <c r="BP3" s="4">
        <v>1.0</v>
      </c>
      <c r="BQ3" s="4">
        <v>1.0</v>
      </c>
      <c r="BR3" s="4">
        <v>1.0</v>
      </c>
      <c r="BS3" s="4">
        <v>1.0</v>
      </c>
      <c r="BT3" s="4">
        <v>1.0</v>
      </c>
      <c r="BU3" s="4">
        <v>1.0</v>
      </c>
      <c r="BV3" s="4">
        <v>1.0</v>
      </c>
      <c r="BW3" s="4">
        <v>2.0</v>
      </c>
      <c r="BX3" s="4">
        <v>2.0</v>
      </c>
      <c r="BY3" s="4">
        <v>2.0</v>
      </c>
      <c r="BZ3" s="4">
        <v>1.0</v>
      </c>
      <c r="CA3" s="4">
        <v>1.0</v>
      </c>
      <c r="CB3" s="4">
        <v>2.0</v>
      </c>
      <c r="CC3" s="4">
        <v>1.0</v>
      </c>
      <c r="CD3" s="4">
        <v>2.0</v>
      </c>
      <c r="CE3" s="4">
        <v>1.0</v>
      </c>
      <c r="CF3" s="4">
        <v>1.0</v>
      </c>
      <c r="CG3" s="4">
        <v>1.0</v>
      </c>
      <c r="CH3" s="4">
        <v>1.0</v>
      </c>
      <c r="CI3" s="4">
        <v>1.0</v>
      </c>
      <c r="CJ3" s="4">
        <v>1.0</v>
      </c>
      <c r="CK3" s="4">
        <v>1.0</v>
      </c>
      <c r="CL3" s="4">
        <v>2.0</v>
      </c>
      <c r="CM3" s="4">
        <v>2.0</v>
      </c>
      <c r="CN3" s="4">
        <v>1.0</v>
      </c>
      <c r="CO3" s="4">
        <v>2.0</v>
      </c>
      <c r="CP3" s="4">
        <v>1.0</v>
      </c>
      <c r="CQ3" s="4">
        <v>2.0</v>
      </c>
      <c r="CR3" s="4">
        <v>2.0</v>
      </c>
      <c r="CS3" s="4">
        <v>2.0</v>
      </c>
      <c r="CT3" s="4">
        <v>2.0</v>
      </c>
      <c r="CU3" s="4">
        <v>2.0</v>
      </c>
      <c r="CV3" s="4">
        <v>1.0</v>
      </c>
      <c r="CW3" s="4">
        <v>2.0</v>
      </c>
      <c r="CX3" s="4">
        <v>1.0</v>
      </c>
      <c r="CY3" s="4">
        <v>1.0</v>
      </c>
      <c r="CZ3" s="4">
        <v>1.0</v>
      </c>
      <c r="DA3" s="4">
        <v>1.0</v>
      </c>
      <c r="DB3" s="4">
        <v>1.0</v>
      </c>
      <c r="DC3" s="4">
        <v>1.0</v>
      </c>
      <c r="DD3" s="4">
        <v>1.0</v>
      </c>
      <c r="DE3" s="4">
        <v>1.0</v>
      </c>
      <c r="DF3" s="4">
        <v>1.0</v>
      </c>
      <c r="DG3" s="4">
        <v>1.0</v>
      </c>
      <c r="DH3" s="4">
        <v>1.0</v>
      </c>
      <c r="DI3" s="4">
        <v>1.0</v>
      </c>
      <c r="DJ3" s="4">
        <v>2.0</v>
      </c>
      <c r="DK3" s="4">
        <v>1.0</v>
      </c>
      <c r="DL3" s="4">
        <v>1.0</v>
      </c>
      <c r="DM3" s="4">
        <v>2.0</v>
      </c>
      <c r="DN3" s="4">
        <v>2.0</v>
      </c>
      <c r="DO3" s="4">
        <v>1.0</v>
      </c>
      <c r="DP3" s="4">
        <v>1.0</v>
      </c>
      <c r="DQ3" s="4">
        <v>1.0</v>
      </c>
      <c r="DR3" s="4">
        <v>2.0</v>
      </c>
      <c r="DS3" s="4">
        <v>1.0</v>
      </c>
      <c r="DT3" s="4">
        <v>1.0</v>
      </c>
      <c r="DU3" s="4">
        <v>1.0</v>
      </c>
      <c r="DV3" s="4">
        <v>2.0</v>
      </c>
      <c r="DW3" s="4">
        <v>1.0</v>
      </c>
    </row>
    <row r="4" hidden="1">
      <c r="A4" s="3" t="s">
        <v>6</v>
      </c>
      <c r="B4" s="4" t="s">
        <v>5</v>
      </c>
      <c r="C4" s="4">
        <v>1.0</v>
      </c>
      <c r="D4" s="4">
        <v>1.0</v>
      </c>
      <c r="E4" s="4">
        <v>1.0</v>
      </c>
      <c r="F4" s="4">
        <v>1.0</v>
      </c>
      <c r="G4" s="4">
        <v>1.0</v>
      </c>
      <c r="H4" s="4">
        <v>1.0</v>
      </c>
      <c r="I4" s="4">
        <v>1.0</v>
      </c>
      <c r="J4" s="4">
        <v>1.0</v>
      </c>
      <c r="K4" s="4">
        <v>1.0</v>
      </c>
      <c r="L4" s="4">
        <v>1.0</v>
      </c>
      <c r="M4" s="4">
        <v>1.0</v>
      </c>
      <c r="N4" s="4">
        <v>1.0</v>
      </c>
      <c r="O4" s="4">
        <v>1.0</v>
      </c>
      <c r="P4" s="4">
        <v>1.0</v>
      </c>
      <c r="Q4" s="4">
        <v>1.0</v>
      </c>
      <c r="R4" s="4">
        <v>2.0</v>
      </c>
      <c r="S4" s="4">
        <v>1.0</v>
      </c>
      <c r="T4" s="4">
        <v>1.0</v>
      </c>
      <c r="U4" s="4">
        <v>1.0</v>
      </c>
      <c r="V4" s="4">
        <v>1.0</v>
      </c>
      <c r="W4" s="4">
        <v>1.0</v>
      </c>
      <c r="X4" s="4">
        <v>1.0</v>
      </c>
      <c r="Y4" s="4">
        <v>1.0</v>
      </c>
      <c r="Z4" s="4">
        <v>2.0</v>
      </c>
      <c r="AA4" s="4">
        <v>1.0</v>
      </c>
      <c r="AB4" s="4">
        <v>2.0</v>
      </c>
      <c r="AC4" s="4">
        <v>1.0</v>
      </c>
      <c r="AD4" s="4">
        <v>1.0</v>
      </c>
      <c r="AE4" s="4">
        <v>1.0</v>
      </c>
      <c r="AF4" s="4">
        <v>1.0</v>
      </c>
      <c r="AG4" s="4">
        <v>1.0</v>
      </c>
      <c r="AH4" s="4">
        <v>1.0</v>
      </c>
      <c r="AI4" s="4">
        <v>1.0</v>
      </c>
      <c r="AJ4" s="4">
        <v>1.0</v>
      </c>
      <c r="AK4" s="4">
        <v>1.0</v>
      </c>
      <c r="AL4" s="4">
        <v>1.0</v>
      </c>
      <c r="AM4" s="4">
        <v>1.0</v>
      </c>
      <c r="AN4" s="4">
        <v>1.0</v>
      </c>
      <c r="AO4" s="4">
        <v>1.0</v>
      </c>
      <c r="AP4" s="4">
        <v>1.0</v>
      </c>
      <c r="AQ4" s="4">
        <v>1.0</v>
      </c>
      <c r="AR4" s="4">
        <v>1.0</v>
      </c>
      <c r="AS4" s="4">
        <v>1.0</v>
      </c>
      <c r="AT4" s="4">
        <v>1.0</v>
      </c>
      <c r="AU4" s="4">
        <v>1.0</v>
      </c>
      <c r="AV4" s="4">
        <v>1.0</v>
      </c>
      <c r="AW4" s="4">
        <v>1.0</v>
      </c>
      <c r="AX4" s="4">
        <v>1.0</v>
      </c>
      <c r="AY4" s="4">
        <v>2.0</v>
      </c>
      <c r="AZ4" s="4">
        <v>1.0</v>
      </c>
      <c r="BA4" s="4">
        <v>1.0</v>
      </c>
      <c r="BB4" s="4">
        <v>1.0</v>
      </c>
      <c r="BC4" s="4">
        <v>1.0</v>
      </c>
      <c r="BD4" s="4">
        <v>1.0</v>
      </c>
      <c r="BE4" s="4">
        <v>1.0</v>
      </c>
      <c r="BF4" s="4">
        <v>2.0</v>
      </c>
      <c r="BG4" s="4">
        <v>1.0</v>
      </c>
      <c r="BH4" s="4">
        <v>1.0</v>
      </c>
      <c r="BI4" s="4">
        <v>1.0</v>
      </c>
      <c r="BJ4" s="4">
        <v>1.0</v>
      </c>
      <c r="BK4" s="4">
        <v>1.0</v>
      </c>
      <c r="BL4" s="4">
        <v>1.0</v>
      </c>
      <c r="BM4" s="4">
        <v>1.0</v>
      </c>
      <c r="BN4" s="4">
        <v>1.0</v>
      </c>
      <c r="BO4" s="4">
        <v>1.0</v>
      </c>
      <c r="BP4" s="4">
        <v>1.0</v>
      </c>
      <c r="BQ4" s="4">
        <v>1.0</v>
      </c>
      <c r="BR4" s="4">
        <v>1.0</v>
      </c>
      <c r="BS4" s="4">
        <v>1.0</v>
      </c>
      <c r="BT4" s="4">
        <v>2.0</v>
      </c>
      <c r="BU4" s="4">
        <v>1.0</v>
      </c>
      <c r="BV4" s="4">
        <v>1.0</v>
      </c>
      <c r="BW4" s="4">
        <v>2.0</v>
      </c>
      <c r="BX4" s="4">
        <v>1.0</v>
      </c>
      <c r="BY4" s="4">
        <v>2.0</v>
      </c>
      <c r="BZ4" s="4">
        <v>1.0</v>
      </c>
      <c r="CA4" s="4">
        <v>2.0</v>
      </c>
      <c r="CB4" s="4">
        <v>2.0</v>
      </c>
      <c r="CC4" s="4">
        <v>1.0</v>
      </c>
      <c r="CD4" s="4">
        <v>1.0</v>
      </c>
      <c r="CE4" s="4">
        <v>1.0</v>
      </c>
      <c r="CF4" s="4">
        <v>2.0</v>
      </c>
      <c r="CG4" s="4">
        <v>1.0</v>
      </c>
      <c r="CH4" s="4">
        <v>1.0</v>
      </c>
      <c r="CI4" s="4">
        <v>1.0</v>
      </c>
      <c r="CJ4" s="4">
        <v>1.0</v>
      </c>
      <c r="CK4" s="4">
        <v>1.0</v>
      </c>
      <c r="CL4" s="4">
        <v>1.0</v>
      </c>
      <c r="CM4" s="4">
        <v>2.0</v>
      </c>
      <c r="CN4" s="4">
        <v>1.0</v>
      </c>
      <c r="CO4" s="4">
        <v>1.0</v>
      </c>
      <c r="CP4" s="4">
        <v>2.0</v>
      </c>
      <c r="CQ4" s="4">
        <v>2.0</v>
      </c>
      <c r="CR4" s="4">
        <v>1.0</v>
      </c>
      <c r="CS4" s="4">
        <v>1.0</v>
      </c>
      <c r="CT4" s="4">
        <v>1.0</v>
      </c>
      <c r="CU4" s="4">
        <v>1.0</v>
      </c>
      <c r="CV4" s="4">
        <v>1.0</v>
      </c>
      <c r="CW4" s="4">
        <v>1.0</v>
      </c>
      <c r="CX4" s="4">
        <v>1.0</v>
      </c>
      <c r="CY4" s="4">
        <v>1.0</v>
      </c>
      <c r="CZ4" s="4">
        <v>1.0</v>
      </c>
      <c r="DA4" s="4">
        <v>1.0</v>
      </c>
      <c r="DB4" s="4">
        <v>1.0</v>
      </c>
      <c r="DC4" s="4">
        <v>1.0</v>
      </c>
      <c r="DD4" s="4">
        <v>1.0</v>
      </c>
      <c r="DE4" s="4">
        <v>1.0</v>
      </c>
      <c r="DF4" s="4">
        <v>1.0</v>
      </c>
      <c r="DG4" s="4">
        <v>1.0</v>
      </c>
      <c r="DH4" s="4">
        <v>1.0</v>
      </c>
      <c r="DI4" s="4">
        <v>1.0</v>
      </c>
      <c r="DJ4" s="4">
        <v>1.0</v>
      </c>
      <c r="DK4" s="4">
        <v>1.0</v>
      </c>
      <c r="DL4" s="4">
        <v>1.0</v>
      </c>
      <c r="DM4" s="4">
        <v>1.0</v>
      </c>
      <c r="DN4" s="4">
        <v>1.0</v>
      </c>
      <c r="DO4" s="4">
        <v>1.0</v>
      </c>
      <c r="DP4" s="4">
        <v>1.0</v>
      </c>
      <c r="DQ4" s="4">
        <v>1.0</v>
      </c>
      <c r="DR4" s="4">
        <v>1.0</v>
      </c>
      <c r="DS4" s="4">
        <v>1.0</v>
      </c>
      <c r="DT4" s="4">
        <v>1.0</v>
      </c>
      <c r="DU4" s="4">
        <v>1.0</v>
      </c>
      <c r="DV4" s="4">
        <v>1.0</v>
      </c>
      <c r="DW4" s="4">
        <v>1.0</v>
      </c>
    </row>
    <row r="5" hidden="1">
      <c r="A5" s="3" t="s">
        <v>8</v>
      </c>
      <c r="B5" s="4" t="s">
        <v>7</v>
      </c>
      <c r="C5" s="4">
        <v>430.0</v>
      </c>
      <c r="D5" s="4">
        <v>610.0</v>
      </c>
      <c r="E5" s="4">
        <v>720.0</v>
      </c>
      <c r="F5" s="4">
        <v>430.0</v>
      </c>
      <c r="G5" s="4">
        <v>720.0</v>
      </c>
      <c r="H5" s="4">
        <v>610.0</v>
      </c>
      <c r="I5" s="4">
        <v>610.0</v>
      </c>
      <c r="J5" s="4">
        <v>720.0</v>
      </c>
      <c r="K5" s="4">
        <v>430.0</v>
      </c>
      <c r="L5" s="4">
        <v>430.0</v>
      </c>
      <c r="M5" s="4">
        <v>610.0</v>
      </c>
      <c r="N5" s="4">
        <v>720.0</v>
      </c>
      <c r="O5" s="4">
        <v>430.0</v>
      </c>
      <c r="P5" s="4">
        <v>610.0</v>
      </c>
      <c r="Q5" s="4">
        <v>610.0</v>
      </c>
      <c r="R5" s="4">
        <v>430.0</v>
      </c>
      <c r="S5" s="4">
        <v>265.0</v>
      </c>
      <c r="T5" s="4">
        <v>430.0</v>
      </c>
      <c r="U5" s="4">
        <v>720.0</v>
      </c>
      <c r="V5" s="4">
        <v>430.0</v>
      </c>
      <c r="W5" s="4">
        <v>610.0</v>
      </c>
      <c r="X5" s="4">
        <v>610.0</v>
      </c>
      <c r="Y5" s="4">
        <v>610.0</v>
      </c>
      <c r="Z5" s="4">
        <v>610.0</v>
      </c>
      <c r="AA5" s="4">
        <v>720.0</v>
      </c>
      <c r="AB5" s="4">
        <v>720.0</v>
      </c>
      <c r="AC5" s="4">
        <v>610.0</v>
      </c>
      <c r="AD5" s="4">
        <v>610.0</v>
      </c>
      <c r="AE5" s="4">
        <v>610.0</v>
      </c>
      <c r="AF5" s="4">
        <v>265.0</v>
      </c>
      <c r="AG5" s="4">
        <v>720.0</v>
      </c>
      <c r="AH5" s="4">
        <v>610.0</v>
      </c>
      <c r="AI5" s="4">
        <v>610.0</v>
      </c>
      <c r="AJ5" s="4">
        <v>720.0</v>
      </c>
      <c r="AK5" s="4">
        <v>610.0</v>
      </c>
      <c r="AL5" s="4">
        <v>610.0</v>
      </c>
      <c r="AM5" s="4">
        <v>610.0</v>
      </c>
      <c r="AN5" s="4">
        <v>720.0</v>
      </c>
      <c r="AO5" s="4">
        <v>610.0</v>
      </c>
      <c r="AP5" s="4">
        <v>720.0</v>
      </c>
      <c r="AQ5" s="4">
        <v>430.0</v>
      </c>
      <c r="AR5" s="4">
        <v>720.0</v>
      </c>
      <c r="AS5" s="4">
        <v>610.0</v>
      </c>
      <c r="AT5" s="4">
        <v>430.0</v>
      </c>
      <c r="AU5" s="4">
        <v>610.0</v>
      </c>
      <c r="AV5" s="4">
        <v>610.0</v>
      </c>
      <c r="AW5" s="4">
        <v>430.0</v>
      </c>
      <c r="AX5" s="4">
        <v>430.0</v>
      </c>
      <c r="AY5" s="4">
        <v>430.0</v>
      </c>
      <c r="AZ5" s="4">
        <v>430.0</v>
      </c>
      <c r="BA5" s="4">
        <v>720.0</v>
      </c>
      <c r="BB5" s="4">
        <v>610.0</v>
      </c>
      <c r="BC5" s="4">
        <v>610.0</v>
      </c>
      <c r="BD5" s="4">
        <v>610.0</v>
      </c>
      <c r="BE5" s="4">
        <v>610.0</v>
      </c>
      <c r="BF5" s="4">
        <v>610.0</v>
      </c>
      <c r="BG5" s="4">
        <v>720.0</v>
      </c>
      <c r="BH5" s="4">
        <v>610.0</v>
      </c>
      <c r="BI5" s="4">
        <v>610.0</v>
      </c>
      <c r="BJ5" s="4">
        <v>610.0</v>
      </c>
      <c r="BK5" s="4">
        <v>610.0</v>
      </c>
      <c r="BL5" s="4">
        <v>610.0</v>
      </c>
      <c r="BM5" s="4">
        <v>610.0</v>
      </c>
      <c r="BN5" s="4">
        <v>610.0</v>
      </c>
      <c r="BO5" s="4">
        <v>610.0</v>
      </c>
      <c r="BP5" s="4">
        <v>610.0</v>
      </c>
      <c r="BQ5" s="4">
        <v>720.0</v>
      </c>
      <c r="BR5" s="4">
        <v>610.0</v>
      </c>
      <c r="BS5" s="4">
        <v>430.0</v>
      </c>
      <c r="BT5" s="4">
        <v>720.0</v>
      </c>
      <c r="BU5" s="4">
        <v>610.0</v>
      </c>
      <c r="BV5" s="4">
        <v>720.0</v>
      </c>
      <c r="BW5" s="4">
        <v>610.0</v>
      </c>
      <c r="BX5" s="4">
        <v>720.0</v>
      </c>
      <c r="BY5" s="4">
        <v>265.0</v>
      </c>
      <c r="BZ5" s="4">
        <v>610.0</v>
      </c>
      <c r="CA5" s="4">
        <v>610.0</v>
      </c>
      <c r="CB5" s="4">
        <v>265.0</v>
      </c>
      <c r="CC5" s="4">
        <v>720.0</v>
      </c>
      <c r="CD5" s="4">
        <v>720.0</v>
      </c>
      <c r="CE5" s="4">
        <v>430.0</v>
      </c>
      <c r="CF5" s="4">
        <v>610.0</v>
      </c>
      <c r="CG5" s="4">
        <v>265.0</v>
      </c>
      <c r="CH5" s="4">
        <v>430.0</v>
      </c>
      <c r="CI5" s="4">
        <v>720.0</v>
      </c>
      <c r="CJ5" s="4">
        <v>265.0</v>
      </c>
      <c r="CK5" s="4">
        <v>610.0</v>
      </c>
      <c r="CL5" s="4">
        <v>720.0</v>
      </c>
      <c r="CM5" s="4">
        <v>720.0</v>
      </c>
      <c r="CN5" s="4">
        <v>610.0</v>
      </c>
      <c r="CO5" s="4">
        <v>720.0</v>
      </c>
      <c r="CP5" s="4">
        <v>610.0</v>
      </c>
      <c r="CQ5" s="4">
        <v>720.0</v>
      </c>
      <c r="CR5" s="4">
        <v>720.0</v>
      </c>
      <c r="CS5" s="4">
        <v>610.0</v>
      </c>
      <c r="CT5" s="4">
        <v>265.0</v>
      </c>
      <c r="CU5" s="4">
        <v>430.0</v>
      </c>
      <c r="CV5" s="4">
        <v>720.0</v>
      </c>
      <c r="CW5" s="4">
        <v>720.0</v>
      </c>
      <c r="CX5" s="4">
        <v>430.0</v>
      </c>
      <c r="CY5" s="4">
        <v>610.0</v>
      </c>
      <c r="CZ5" s="4">
        <v>610.0</v>
      </c>
      <c r="DA5" s="4">
        <v>610.0</v>
      </c>
      <c r="DB5" s="4">
        <v>610.0</v>
      </c>
      <c r="DC5" s="4">
        <v>720.0</v>
      </c>
      <c r="DD5" s="4">
        <v>720.0</v>
      </c>
      <c r="DE5" s="4">
        <v>430.0</v>
      </c>
      <c r="DF5" s="4">
        <v>430.0</v>
      </c>
      <c r="DG5" s="4">
        <v>430.0</v>
      </c>
      <c r="DH5" s="4">
        <v>610.0</v>
      </c>
      <c r="DI5" s="4">
        <v>610.0</v>
      </c>
      <c r="DJ5" s="4">
        <v>265.0</v>
      </c>
      <c r="DK5" s="4">
        <v>610.0</v>
      </c>
      <c r="DL5" s="4">
        <v>430.0</v>
      </c>
      <c r="DM5" s="4">
        <v>610.0</v>
      </c>
      <c r="DN5" s="4">
        <v>610.0</v>
      </c>
      <c r="DO5" s="4">
        <v>610.0</v>
      </c>
      <c r="DP5" s="4">
        <v>610.0</v>
      </c>
      <c r="DQ5" s="4">
        <v>430.0</v>
      </c>
      <c r="DR5" s="4">
        <v>610.0</v>
      </c>
      <c r="DS5" s="4">
        <v>610.0</v>
      </c>
      <c r="DT5" s="4">
        <v>265.0</v>
      </c>
      <c r="DU5" s="4">
        <v>720.0</v>
      </c>
      <c r="DV5" s="4">
        <v>720.0</v>
      </c>
      <c r="DW5" s="4">
        <v>430.0</v>
      </c>
    </row>
    <row r="6" hidden="1">
      <c r="A6" s="3" t="s">
        <v>10</v>
      </c>
      <c r="B6" s="4" t="s">
        <v>9</v>
      </c>
      <c r="C6" s="4">
        <v>2.0</v>
      </c>
      <c r="D6" s="4">
        <v>3.0</v>
      </c>
      <c r="E6" s="4">
        <v>4.0</v>
      </c>
      <c r="F6" s="4">
        <v>3.0</v>
      </c>
      <c r="G6" s="4">
        <v>2.0</v>
      </c>
      <c r="H6" s="4">
        <v>3.0</v>
      </c>
      <c r="I6" s="4">
        <v>3.0</v>
      </c>
      <c r="J6" s="4">
        <v>3.0</v>
      </c>
      <c r="K6" s="4">
        <v>2.0</v>
      </c>
      <c r="L6" s="4">
        <v>3.0</v>
      </c>
      <c r="M6" s="4">
        <v>3.0</v>
      </c>
      <c r="N6" s="4">
        <v>4.0</v>
      </c>
      <c r="O6" s="4">
        <v>3.0</v>
      </c>
      <c r="P6" s="4">
        <v>3.0</v>
      </c>
      <c r="Q6" s="4">
        <v>3.0</v>
      </c>
      <c r="R6" s="4">
        <v>2.0</v>
      </c>
      <c r="S6" s="4">
        <v>3.0</v>
      </c>
      <c r="T6" s="4">
        <v>3.0</v>
      </c>
      <c r="U6" s="4">
        <v>3.0</v>
      </c>
      <c r="V6" s="4">
        <v>2.0</v>
      </c>
      <c r="W6" s="4">
        <v>3.0</v>
      </c>
      <c r="X6" s="4">
        <v>3.0</v>
      </c>
      <c r="Y6" s="4">
        <v>3.0</v>
      </c>
      <c r="Z6" s="4">
        <v>3.0</v>
      </c>
      <c r="AA6" s="4">
        <v>2.0</v>
      </c>
      <c r="AB6" s="4">
        <v>3.0</v>
      </c>
      <c r="AC6" s="4">
        <v>2.0</v>
      </c>
      <c r="AD6" s="4">
        <v>4.0</v>
      </c>
      <c r="AE6" s="4">
        <v>2.0</v>
      </c>
      <c r="AF6" s="4">
        <v>2.0</v>
      </c>
      <c r="AG6" s="4">
        <v>3.0</v>
      </c>
      <c r="AH6" s="4">
        <v>3.0</v>
      </c>
      <c r="AI6" s="4">
        <v>3.0</v>
      </c>
      <c r="AJ6" s="4">
        <v>3.0</v>
      </c>
      <c r="AK6" s="4">
        <v>3.0</v>
      </c>
      <c r="AL6" s="4">
        <v>2.0</v>
      </c>
      <c r="AM6" s="4">
        <v>3.0</v>
      </c>
      <c r="AN6" s="4">
        <v>4.0</v>
      </c>
      <c r="AO6" s="4">
        <v>3.0</v>
      </c>
      <c r="AP6" s="4">
        <v>2.0</v>
      </c>
      <c r="AQ6" s="4">
        <v>3.0</v>
      </c>
      <c r="AR6" s="4">
        <v>4.0</v>
      </c>
      <c r="AS6" s="4">
        <v>3.0</v>
      </c>
      <c r="AT6" s="4">
        <v>2.0</v>
      </c>
      <c r="AU6" s="4">
        <v>4.0</v>
      </c>
      <c r="AV6" s="4">
        <v>3.0</v>
      </c>
      <c r="AW6" s="4">
        <v>2.0</v>
      </c>
      <c r="AX6" s="4">
        <v>2.0</v>
      </c>
      <c r="AY6" s="4">
        <v>2.0</v>
      </c>
      <c r="AZ6" s="4">
        <v>3.0</v>
      </c>
      <c r="BA6" s="4">
        <v>3.0</v>
      </c>
      <c r="BB6" s="4">
        <v>4.0</v>
      </c>
      <c r="BC6" s="4">
        <v>4.0</v>
      </c>
      <c r="BD6" s="4">
        <v>2.0</v>
      </c>
      <c r="BE6" s="4">
        <v>3.0</v>
      </c>
      <c r="BF6" s="4">
        <v>2.0</v>
      </c>
      <c r="BG6" s="4">
        <v>4.0</v>
      </c>
      <c r="BH6" s="4">
        <v>4.0</v>
      </c>
      <c r="BI6" s="4">
        <v>3.0</v>
      </c>
      <c r="BJ6" s="4">
        <v>2.0</v>
      </c>
      <c r="BK6" s="4">
        <v>4.0</v>
      </c>
      <c r="BL6" s="4">
        <v>2.0</v>
      </c>
      <c r="BM6" s="4">
        <v>4.0</v>
      </c>
      <c r="BN6" s="4">
        <v>4.0</v>
      </c>
      <c r="BO6" s="4">
        <v>3.0</v>
      </c>
      <c r="BP6" s="4">
        <v>2.0</v>
      </c>
      <c r="BQ6" s="4">
        <v>3.0</v>
      </c>
      <c r="BR6" s="4">
        <v>2.0</v>
      </c>
      <c r="BS6" s="4">
        <v>3.0</v>
      </c>
      <c r="BT6" s="4">
        <v>4.0</v>
      </c>
      <c r="BU6" s="4">
        <v>3.0</v>
      </c>
      <c r="BV6" s="4">
        <v>2.0</v>
      </c>
      <c r="BW6" s="4">
        <v>3.0</v>
      </c>
      <c r="BX6" s="4">
        <v>4.0</v>
      </c>
      <c r="BY6" s="4">
        <v>2.0</v>
      </c>
      <c r="BZ6" s="4">
        <v>3.0</v>
      </c>
      <c r="CA6" s="4">
        <v>3.0</v>
      </c>
      <c r="CB6" s="4">
        <v>2.0</v>
      </c>
      <c r="CC6" s="4">
        <v>3.0</v>
      </c>
      <c r="CD6" s="4">
        <v>3.0</v>
      </c>
      <c r="CE6" s="4">
        <v>2.0</v>
      </c>
      <c r="CF6" s="4">
        <v>3.0</v>
      </c>
      <c r="CG6" s="4">
        <v>2.0</v>
      </c>
      <c r="CH6" s="4">
        <v>3.0</v>
      </c>
      <c r="CI6" s="4">
        <v>3.0</v>
      </c>
      <c r="CJ6" s="4">
        <v>3.0</v>
      </c>
      <c r="CK6" s="4">
        <v>3.0</v>
      </c>
      <c r="CL6" s="4">
        <v>3.0</v>
      </c>
      <c r="CM6" s="4">
        <v>4.0</v>
      </c>
      <c r="CN6" s="4">
        <v>3.0</v>
      </c>
      <c r="CO6" s="4">
        <v>4.0</v>
      </c>
      <c r="CP6" s="4">
        <v>2.0</v>
      </c>
      <c r="CQ6" s="4">
        <v>2.0</v>
      </c>
      <c r="CR6" s="4">
        <v>2.0</v>
      </c>
      <c r="CS6" s="4">
        <v>3.0</v>
      </c>
      <c r="CT6" s="4">
        <v>2.0</v>
      </c>
      <c r="CU6" s="4">
        <v>3.0</v>
      </c>
      <c r="CV6" s="4">
        <v>3.0</v>
      </c>
      <c r="CW6" s="4">
        <v>3.0</v>
      </c>
      <c r="CX6" s="4">
        <v>4.0</v>
      </c>
      <c r="CY6" s="4">
        <v>3.0</v>
      </c>
      <c r="CZ6" s="4">
        <v>2.0</v>
      </c>
      <c r="DA6" s="4">
        <v>4.0</v>
      </c>
      <c r="DB6" s="4">
        <v>3.0</v>
      </c>
      <c r="DC6" s="4">
        <v>3.0</v>
      </c>
      <c r="DD6" s="4">
        <v>3.0</v>
      </c>
      <c r="DE6" s="4">
        <v>3.0</v>
      </c>
      <c r="DF6" s="4">
        <v>3.0</v>
      </c>
      <c r="DG6" s="4">
        <v>2.0</v>
      </c>
      <c r="DH6" s="4">
        <v>3.0</v>
      </c>
      <c r="DI6" s="4">
        <v>3.0</v>
      </c>
      <c r="DJ6" s="4">
        <v>2.0</v>
      </c>
      <c r="DK6" s="4">
        <v>4.0</v>
      </c>
      <c r="DL6" s="4">
        <v>2.0</v>
      </c>
      <c r="DM6" s="4">
        <v>3.0</v>
      </c>
      <c r="DN6" s="4">
        <v>4.0</v>
      </c>
      <c r="DO6" s="4">
        <v>2.0</v>
      </c>
      <c r="DP6" s="4">
        <v>2.0</v>
      </c>
      <c r="DQ6" s="4">
        <v>3.0</v>
      </c>
      <c r="DR6" s="4">
        <v>3.0</v>
      </c>
      <c r="DS6" s="4">
        <v>4.0</v>
      </c>
      <c r="DT6" s="4">
        <v>2.0</v>
      </c>
      <c r="DU6" s="4">
        <v>2.0</v>
      </c>
      <c r="DV6" s="4">
        <v>4.0</v>
      </c>
      <c r="DW6" s="4">
        <v>2.0</v>
      </c>
    </row>
    <row r="7" hidden="1">
      <c r="A7" s="3" t="s">
        <v>8</v>
      </c>
      <c r="B7" s="4" t="s">
        <v>11</v>
      </c>
      <c r="C7" s="4">
        <v>315.0</v>
      </c>
      <c r="D7" s="4">
        <v>420.0</v>
      </c>
      <c r="E7" s="4">
        <v>420.0</v>
      </c>
      <c r="F7" s="4">
        <v>420.0</v>
      </c>
      <c r="G7" s="4">
        <v>420.0</v>
      </c>
      <c r="H7" s="4">
        <v>980.0</v>
      </c>
      <c r="I7" s="4">
        <v>420.0</v>
      </c>
      <c r="J7" s="4">
        <v>420.0</v>
      </c>
      <c r="K7" s="4">
        <v>420.0</v>
      </c>
      <c r="L7" s="4">
        <v>315.0</v>
      </c>
      <c r="M7" s="4">
        <v>980.0</v>
      </c>
      <c r="N7" s="4">
        <v>420.0</v>
      </c>
      <c r="O7" s="4">
        <v>420.0</v>
      </c>
      <c r="P7" s="4">
        <v>420.0</v>
      </c>
      <c r="Q7" s="4">
        <v>420.0</v>
      </c>
      <c r="R7" s="4">
        <v>980.0</v>
      </c>
      <c r="S7" s="4">
        <v>420.0</v>
      </c>
      <c r="T7" s="4">
        <v>980.0</v>
      </c>
      <c r="U7" s="4">
        <v>980.0</v>
      </c>
      <c r="V7" s="4">
        <v>420.0</v>
      </c>
      <c r="W7" s="4">
        <v>980.0</v>
      </c>
      <c r="X7" s="4">
        <v>315.0</v>
      </c>
      <c r="Y7" s="4">
        <v>420.0</v>
      </c>
      <c r="Z7" s="4">
        <v>420.0</v>
      </c>
      <c r="AA7" s="4">
        <v>420.0</v>
      </c>
      <c r="AB7" s="4">
        <v>420.0</v>
      </c>
      <c r="AC7" s="4">
        <v>420.0</v>
      </c>
      <c r="AD7" s="4">
        <v>980.0</v>
      </c>
      <c r="AE7" s="4">
        <v>420.0</v>
      </c>
      <c r="AF7" s="4">
        <v>420.0</v>
      </c>
      <c r="AG7" s="4">
        <v>420.0</v>
      </c>
      <c r="AH7" s="4">
        <v>420.0</v>
      </c>
      <c r="AI7" s="4">
        <v>315.0</v>
      </c>
      <c r="AJ7" s="4">
        <v>420.0</v>
      </c>
      <c r="AK7" s="4">
        <v>420.0</v>
      </c>
      <c r="AL7" s="4">
        <v>420.0</v>
      </c>
      <c r="AM7" s="4">
        <v>420.0</v>
      </c>
      <c r="AN7" s="4">
        <v>420.0</v>
      </c>
      <c r="AO7" s="4">
        <v>980.0</v>
      </c>
      <c r="AP7" s="4">
        <v>980.0</v>
      </c>
      <c r="AQ7" s="4">
        <v>315.0</v>
      </c>
      <c r="AR7" s="4">
        <v>980.0</v>
      </c>
      <c r="AS7" s="4">
        <v>420.0</v>
      </c>
      <c r="AT7" s="4">
        <v>980.0</v>
      </c>
      <c r="AU7" s="4">
        <v>420.0</v>
      </c>
      <c r="AV7" s="4">
        <v>315.0</v>
      </c>
      <c r="AW7" s="4">
        <v>420.0</v>
      </c>
      <c r="AX7" s="4">
        <v>980.0</v>
      </c>
      <c r="AY7" s="4">
        <v>315.0</v>
      </c>
      <c r="AZ7" s="4">
        <v>315.0</v>
      </c>
      <c r="BA7" s="4">
        <v>420.0</v>
      </c>
      <c r="BB7" s="4">
        <v>980.0</v>
      </c>
      <c r="BC7" s="4">
        <v>420.0</v>
      </c>
      <c r="BD7" s="4">
        <v>980.0</v>
      </c>
      <c r="BE7" s="4">
        <v>420.0</v>
      </c>
      <c r="BF7" s="4">
        <v>315.0</v>
      </c>
      <c r="BG7" s="4">
        <v>315.0</v>
      </c>
      <c r="BH7" s="4">
        <v>980.0</v>
      </c>
      <c r="BI7" s="4">
        <v>420.0</v>
      </c>
      <c r="BJ7" s="4">
        <v>420.0</v>
      </c>
      <c r="BK7" s="4">
        <v>420.0</v>
      </c>
      <c r="BL7" s="4">
        <v>980.0</v>
      </c>
      <c r="BM7" s="4">
        <v>980.0</v>
      </c>
      <c r="BN7" s="4">
        <v>980.0</v>
      </c>
      <c r="BO7" s="4">
        <v>420.0</v>
      </c>
      <c r="BP7" s="4">
        <v>315.0</v>
      </c>
      <c r="BQ7" s="4">
        <v>420.0</v>
      </c>
      <c r="BR7" s="4">
        <v>420.0</v>
      </c>
      <c r="BS7" s="4">
        <v>315.0</v>
      </c>
      <c r="BT7" s="4">
        <v>420.0</v>
      </c>
      <c r="BU7" s="4">
        <v>980.0</v>
      </c>
      <c r="BV7" s="4">
        <v>420.0</v>
      </c>
      <c r="BW7" s="4">
        <v>980.0</v>
      </c>
      <c r="BX7" s="4">
        <v>420.0</v>
      </c>
      <c r="BY7" s="4">
        <v>420.0</v>
      </c>
      <c r="BZ7" s="4">
        <v>420.0</v>
      </c>
      <c r="CA7" s="4">
        <v>420.0</v>
      </c>
      <c r="CB7" s="4">
        <v>420.0</v>
      </c>
      <c r="CC7" s="4">
        <v>420.0</v>
      </c>
      <c r="CD7" s="4">
        <v>420.0</v>
      </c>
      <c r="CE7" s="4">
        <v>420.0</v>
      </c>
      <c r="CF7" s="4">
        <v>420.0</v>
      </c>
      <c r="CG7" s="4">
        <v>315.0</v>
      </c>
      <c r="CH7" s="4">
        <v>420.0</v>
      </c>
      <c r="CI7" s="4">
        <v>420.0</v>
      </c>
      <c r="CJ7" s="4">
        <v>315.0</v>
      </c>
      <c r="CK7" s="4">
        <v>420.0</v>
      </c>
      <c r="CL7" s="4">
        <v>420.0</v>
      </c>
      <c r="CM7" s="4">
        <v>980.0</v>
      </c>
      <c r="CN7" s="4">
        <v>420.0</v>
      </c>
      <c r="CO7" s="4">
        <v>420.0</v>
      </c>
      <c r="CP7" s="4">
        <v>420.0</v>
      </c>
      <c r="CQ7" s="4">
        <v>420.0</v>
      </c>
      <c r="CR7" s="4">
        <v>420.0</v>
      </c>
      <c r="CS7" s="4">
        <v>420.0</v>
      </c>
      <c r="CT7" s="4">
        <v>420.0</v>
      </c>
      <c r="CU7" s="4">
        <v>420.0</v>
      </c>
      <c r="CV7" s="4">
        <v>420.0</v>
      </c>
      <c r="CW7" s="4">
        <v>315.0</v>
      </c>
      <c r="CX7" s="4">
        <v>420.0</v>
      </c>
      <c r="CY7" s="4">
        <v>0.0</v>
      </c>
      <c r="CZ7" s="4">
        <v>420.0</v>
      </c>
      <c r="DA7" s="4">
        <v>420.0</v>
      </c>
      <c r="DB7" s="4">
        <v>420.0</v>
      </c>
      <c r="DC7" s="4">
        <v>420.0</v>
      </c>
      <c r="DD7" s="4">
        <v>420.0</v>
      </c>
      <c r="DE7" s="4">
        <v>315.0</v>
      </c>
      <c r="DF7" s="4">
        <v>420.0</v>
      </c>
      <c r="DG7" s="4">
        <v>420.0</v>
      </c>
      <c r="DH7" s="4">
        <v>420.0</v>
      </c>
      <c r="DI7" s="4">
        <v>315.0</v>
      </c>
      <c r="DJ7" s="4">
        <v>980.0</v>
      </c>
      <c r="DK7" s="4">
        <v>315.0</v>
      </c>
      <c r="DL7" s="4">
        <v>420.0</v>
      </c>
      <c r="DM7" s="4">
        <v>315.0</v>
      </c>
      <c r="DN7" s="4">
        <v>980.0</v>
      </c>
      <c r="DO7" s="4">
        <v>420.0</v>
      </c>
      <c r="DP7" s="4">
        <v>315.0</v>
      </c>
      <c r="DQ7" s="4">
        <v>420.0</v>
      </c>
      <c r="DR7" s="4">
        <v>420.0</v>
      </c>
      <c r="DS7" s="4">
        <v>420.0</v>
      </c>
      <c r="DT7" s="4">
        <v>315.0</v>
      </c>
      <c r="DU7" s="4">
        <v>420.0</v>
      </c>
      <c r="DV7" s="4">
        <v>420.0</v>
      </c>
      <c r="DW7" s="4">
        <v>315.0</v>
      </c>
    </row>
    <row r="8" hidden="1">
      <c r="A8" s="3" t="s">
        <v>6</v>
      </c>
      <c r="B8" s="4" t="s">
        <v>12</v>
      </c>
      <c r="C8" s="4">
        <v>1.0</v>
      </c>
      <c r="D8" s="4">
        <v>2.0</v>
      </c>
      <c r="E8" s="4">
        <v>2.0</v>
      </c>
      <c r="F8" s="4">
        <v>2.0</v>
      </c>
      <c r="G8" s="4">
        <v>2.0</v>
      </c>
      <c r="H8" s="4">
        <v>2.0</v>
      </c>
      <c r="I8" s="4">
        <v>2.0</v>
      </c>
      <c r="J8" s="4">
        <v>1.0</v>
      </c>
      <c r="K8" s="4">
        <v>1.0</v>
      </c>
      <c r="L8" s="4">
        <v>2.0</v>
      </c>
      <c r="M8" s="4">
        <v>2.0</v>
      </c>
      <c r="N8" s="4">
        <v>2.0</v>
      </c>
      <c r="O8" s="4">
        <v>2.0</v>
      </c>
      <c r="P8" s="4">
        <v>2.0</v>
      </c>
      <c r="Q8" s="4">
        <v>2.0</v>
      </c>
      <c r="R8" s="4">
        <v>2.0</v>
      </c>
      <c r="S8" s="4">
        <v>1.0</v>
      </c>
      <c r="T8" s="4">
        <v>2.0</v>
      </c>
      <c r="U8" s="4">
        <v>1.0</v>
      </c>
      <c r="V8" s="4">
        <v>2.0</v>
      </c>
      <c r="W8" s="4">
        <v>2.0</v>
      </c>
      <c r="X8" s="4">
        <v>1.0</v>
      </c>
      <c r="Y8" s="4">
        <v>1.0</v>
      </c>
      <c r="Z8" s="4">
        <v>2.0</v>
      </c>
      <c r="AA8" s="4">
        <v>2.0</v>
      </c>
      <c r="AB8" s="4">
        <v>2.0</v>
      </c>
      <c r="AC8" s="4">
        <v>1.0</v>
      </c>
      <c r="AD8" s="4">
        <v>2.0</v>
      </c>
      <c r="AE8" s="4">
        <v>2.0</v>
      </c>
      <c r="AF8" s="4">
        <v>2.0</v>
      </c>
      <c r="AG8" s="4">
        <v>2.0</v>
      </c>
      <c r="AH8" s="4">
        <v>2.0</v>
      </c>
      <c r="AI8" s="4">
        <v>2.0</v>
      </c>
      <c r="AJ8" s="4">
        <v>1.0</v>
      </c>
      <c r="AK8" s="4">
        <v>2.0</v>
      </c>
      <c r="AL8" s="4">
        <v>2.0</v>
      </c>
      <c r="AM8" s="4">
        <v>2.0</v>
      </c>
      <c r="AN8" s="4">
        <v>2.0</v>
      </c>
      <c r="AO8" s="4">
        <v>2.0</v>
      </c>
      <c r="AP8" s="4">
        <v>2.0</v>
      </c>
      <c r="AQ8" s="4">
        <v>1.0</v>
      </c>
      <c r="AR8" s="4">
        <v>2.0</v>
      </c>
      <c r="AS8" s="4">
        <v>2.0</v>
      </c>
      <c r="AT8" s="4">
        <v>1.0</v>
      </c>
      <c r="AU8" s="4">
        <v>2.0</v>
      </c>
      <c r="AV8" s="4">
        <v>2.0</v>
      </c>
      <c r="AW8" s="4">
        <v>1.0</v>
      </c>
      <c r="AX8" s="4">
        <v>2.0</v>
      </c>
      <c r="AY8" s="4">
        <v>1.0</v>
      </c>
      <c r="AZ8" s="4">
        <v>2.0</v>
      </c>
      <c r="BA8" s="4">
        <v>2.0</v>
      </c>
      <c r="BB8" s="4">
        <v>1.0</v>
      </c>
      <c r="BC8" s="4">
        <v>2.0</v>
      </c>
      <c r="BD8" s="4">
        <v>2.0</v>
      </c>
      <c r="BE8" s="4">
        <v>2.0</v>
      </c>
      <c r="BF8" s="4">
        <v>2.0</v>
      </c>
      <c r="BG8" s="4">
        <v>2.0</v>
      </c>
      <c r="BH8" s="4">
        <v>2.0</v>
      </c>
      <c r="BI8" s="4">
        <v>2.0</v>
      </c>
      <c r="BJ8" s="4">
        <v>2.0</v>
      </c>
      <c r="BK8" s="4">
        <v>2.0</v>
      </c>
      <c r="BL8" s="4">
        <v>2.0</v>
      </c>
      <c r="BM8" s="4">
        <v>2.0</v>
      </c>
      <c r="BN8" s="4">
        <v>2.0</v>
      </c>
      <c r="BO8" s="4">
        <v>1.0</v>
      </c>
      <c r="BP8" s="4">
        <v>2.0</v>
      </c>
      <c r="BQ8" s="4">
        <v>1.0</v>
      </c>
      <c r="BR8" s="4">
        <v>1.0</v>
      </c>
      <c r="BS8" s="4">
        <v>1.0</v>
      </c>
      <c r="BT8" s="4">
        <v>2.0</v>
      </c>
      <c r="BU8" s="4">
        <v>2.0</v>
      </c>
      <c r="BV8" s="4">
        <v>2.0</v>
      </c>
      <c r="BW8" s="4">
        <v>2.0</v>
      </c>
      <c r="BX8" s="4">
        <v>2.0</v>
      </c>
      <c r="BY8" s="4">
        <v>1.0</v>
      </c>
      <c r="BZ8" s="4">
        <v>2.0</v>
      </c>
      <c r="CA8" s="4">
        <v>1.0</v>
      </c>
      <c r="CB8" s="4">
        <v>1.0</v>
      </c>
      <c r="CC8" s="4">
        <v>2.0</v>
      </c>
      <c r="CD8" s="4">
        <v>2.0</v>
      </c>
      <c r="CE8" s="4">
        <v>2.0</v>
      </c>
      <c r="CF8" s="4">
        <v>1.0</v>
      </c>
      <c r="CG8" s="4">
        <v>2.0</v>
      </c>
      <c r="CH8" s="4">
        <v>2.0</v>
      </c>
      <c r="CI8" s="4">
        <v>2.0</v>
      </c>
      <c r="CJ8" s="4">
        <v>2.0</v>
      </c>
      <c r="CK8" s="4">
        <v>2.0</v>
      </c>
      <c r="CL8" s="4">
        <v>1.0</v>
      </c>
      <c r="CM8" s="4">
        <v>2.0</v>
      </c>
      <c r="CN8" s="4">
        <v>2.0</v>
      </c>
      <c r="CO8" s="4">
        <v>2.0</v>
      </c>
      <c r="CP8" s="4">
        <v>2.0</v>
      </c>
      <c r="CQ8" s="4">
        <v>2.0</v>
      </c>
      <c r="CR8" s="4">
        <v>2.0</v>
      </c>
      <c r="CS8" s="4">
        <v>2.0</v>
      </c>
      <c r="CT8" s="4">
        <v>2.0</v>
      </c>
      <c r="CU8" s="4">
        <v>2.0</v>
      </c>
      <c r="CV8" s="4">
        <v>2.0</v>
      </c>
      <c r="CW8" s="4">
        <v>1.0</v>
      </c>
      <c r="CX8" s="4">
        <v>1.0</v>
      </c>
      <c r="CY8" s="4">
        <v>2.0</v>
      </c>
      <c r="CZ8" s="4">
        <v>2.0</v>
      </c>
      <c r="DA8" s="4">
        <v>2.0</v>
      </c>
      <c r="DB8" s="4">
        <v>2.0</v>
      </c>
      <c r="DC8" s="4">
        <v>2.0</v>
      </c>
      <c r="DD8" s="4">
        <v>2.0</v>
      </c>
      <c r="DE8" s="4">
        <v>2.0</v>
      </c>
      <c r="DF8" s="4">
        <v>1.0</v>
      </c>
      <c r="DG8" s="4">
        <v>2.0</v>
      </c>
      <c r="DH8" s="4">
        <v>2.0</v>
      </c>
      <c r="DI8" s="4">
        <v>1.0</v>
      </c>
      <c r="DJ8" s="4">
        <v>2.0</v>
      </c>
      <c r="DK8" s="4">
        <v>2.0</v>
      </c>
      <c r="DL8" s="4">
        <v>1.0</v>
      </c>
      <c r="DM8" s="4">
        <v>2.0</v>
      </c>
      <c r="DN8" s="4">
        <v>2.0</v>
      </c>
      <c r="DO8" s="4">
        <v>2.0</v>
      </c>
      <c r="DP8" s="4">
        <v>2.0</v>
      </c>
      <c r="DQ8" s="4">
        <v>1.0</v>
      </c>
      <c r="DR8" s="4">
        <v>2.0</v>
      </c>
      <c r="DS8" s="4">
        <v>2.0</v>
      </c>
      <c r="DT8" s="4">
        <v>2.0</v>
      </c>
      <c r="DU8" s="4">
        <v>1.0</v>
      </c>
      <c r="DV8" s="4">
        <v>1.0</v>
      </c>
      <c r="DW8" s="4">
        <v>2.0</v>
      </c>
    </row>
    <row r="9" hidden="1">
      <c r="A9" s="3" t="s">
        <v>14</v>
      </c>
      <c r="B9" s="5" t="s">
        <v>13</v>
      </c>
      <c r="C9" s="5" t="s">
        <v>72</v>
      </c>
      <c r="D9" s="5" t="s">
        <v>85</v>
      </c>
      <c r="E9" s="5" t="s">
        <v>97</v>
      </c>
      <c r="F9" s="5" t="s">
        <v>107</v>
      </c>
      <c r="G9" s="5" t="s">
        <v>119</v>
      </c>
      <c r="H9" s="5" t="s">
        <v>130</v>
      </c>
      <c r="I9" s="5" t="s">
        <v>142</v>
      </c>
      <c r="J9" s="5" t="s">
        <v>154</v>
      </c>
      <c r="K9" s="5" t="s">
        <v>164</v>
      </c>
      <c r="L9" s="5" t="s">
        <v>174</v>
      </c>
      <c r="M9" s="5" t="s">
        <v>185</v>
      </c>
      <c r="N9" s="5" t="s">
        <v>195</v>
      </c>
      <c r="O9" s="5" t="s">
        <v>206</v>
      </c>
      <c r="P9" s="5" t="s">
        <v>218</v>
      </c>
      <c r="Q9" s="5" t="s">
        <v>228</v>
      </c>
      <c r="R9" s="5" t="s">
        <v>239</v>
      </c>
      <c r="S9" s="5" t="s">
        <v>248</v>
      </c>
      <c r="T9" s="5" t="s">
        <v>259</v>
      </c>
      <c r="U9" s="5" t="s">
        <v>270</v>
      </c>
      <c r="V9" s="5" t="s">
        <v>281</v>
      </c>
      <c r="W9" s="5" t="s">
        <v>291</v>
      </c>
      <c r="X9" s="5" t="s">
        <v>302</v>
      </c>
      <c r="Y9" s="5" t="s">
        <v>314</v>
      </c>
      <c r="Z9" s="5" t="s">
        <v>324</v>
      </c>
      <c r="AA9" s="5" t="s">
        <v>336</v>
      </c>
      <c r="AB9" s="5" t="s">
        <v>345</v>
      </c>
      <c r="AC9" s="5" t="s">
        <v>356</v>
      </c>
      <c r="AD9" s="5" t="s">
        <v>366</v>
      </c>
      <c r="AE9" s="5" t="s">
        <v>375</v>
      </c>
      <c r="AF9" s="5" t="s">
        <v>386</v>
      </c>
      <c r="AG9" s="5" t="s">
        <v>397</v>
      </c>
      <c r="AH9" s="5" t="s">
        <v>406</v>
      </c>
      <c r="AI9" s="5" t="s">
        <v>415</v>
      </c>
      <c r="AJ9" s="5" t="s">
        <v>425</v>
      </c>
      <c r="AK9" s="5" t="s">
        <v>434</v>
      </c>
      <c r="AL9" s="5" t="s">
        <v>445</v>
      </c>
      <c r="AM9" s="5" t="s">
        <v>455</v>
      </c>
      <c r="AN9" s="5" t="s">
        <v>465</v>
      </c>
      <c r="AO9" s="5" t="s">
        <v>472</v>
      </c>
      <c r="AP9" s="5" t="s">
        <v>481</v>
      </c>
      <c r="AQ9" s="5" t="s">
        <v>491</v>
      </c>
      <c r="AR9" s="5" t="s">
        <v>502</v>
      </c>
      <c r="AS9" s="5" t="s">
        <v>512</v>
      </c>
      <c r="AT9" s="5" t="s">
        <v>522</v>
      </c>
      <c r="AU9" s="5" t="s">
        <v>533</v>
      </c>
      <c r="AV9" s="5" t="s">
        <v>544</v>
      </c>
      <c r="AW9" s="5" t="s">
        <v>554</v>
      </c>
      <c r="AX9" s="5" t="s">
        <v>564</v>
      </c>
      <c r="AY9" s="5" t="s">
        <v>574</v>
      </c>
      <c r="AZ9" s="5" t="s">
        <v>583</v>
      </c>
      <c r="BA9" s="5" t="s">
        <v>593</v>
      </c>
      <c r="BB9" s="5" t="s">
        <v>601</v>
      </c>
      <c r="BC9" s="5" t="s">
        <v>610</v>
      </c>
      <c r="BD9" s="5" t="s">
        <v>618</v>
      </c>
      <c r="BE9" s="5" t="s">
        <v>629</v>
      </c>
      <c r="BF9" s="5" t="s">
        <v>637</v>
      </c>
      <c r="BG9" s="5" t="s">
        <v>647</v>
      </c>
      <c r="BH9" s="5" t="s">
        <v>656</v>
      </c>
      <c r="BI9" s="5" t="s">
        <v>667</v>
      </c>
      <c r="BJ9" s="5" t="s">
        <v>676</v>
      </c>
      <c r="BK9" s="5" t="s">
        <v>686</v>
      </c>
      <c r="BL9" s="5" t="s">
        <v>697</v>
      </c>
      <c r="BM9" s="5" t="s">
        <v>707</v>
      </c>
      <c r="BN9" s="5" t="s">
        <v>716</v>
      </c>
      <c r="BO9" s="5" t="s">
        <v>726</v>
      </c>
      <c r="BP9" s="5" t="s">
        <v>681</v>
      </c>
      <c r="BQ9" s="5" t="s">
        <v>744</v>
      </c>
      <c r="BR9" s="5" t="s">
        <v>751</v>
      </c>
      <c r="BS9" s="5" t="s">
        <v>762</v>
      </c>
      <c r="BT9" s="5" t="s">
        <v>771</v>
      </c>
      <c r="BU9" s="5" t="s">
        <v>780</v>
      </c>
      <c r="BV9" s="5" t="s">
        <v>791</v>
      </c>
      <c r="BW9" s="5" t="s">
        <v>800</v>
      </c>
      <c r="BX9" s="5" t="s">
        <v>810</v>
      </c>
      <c r="BY9" s="5" t="s">
        <v>74</v>
      </c>
      <c r="BZ9" s="5" t="s">
        <v>821</v>
      </c>
      <c r="CA9" s="5" t="s">
        <v>832</v>
      </c>
      <c r="CB9" s="5" t="s">
        <v>843</v>
      </c>
      <c r="CC9" s="5" t="s">
        <v>852</v>
      </c>
      <c r="CD9" s="5" t="s">
        <v>861</v>
      </c>
      <c r="CE9" s="5" t="s">
        <v>870</v>
      </c>
      <c r="CF9" s="5" t="s">
        <v>879</v>
      </c>
      <c r="CG9" s="5" t="s">
        <v>887</v>
      </c>
      <c r="CH9" s="5" t="s">
        <v>896</v>
      </c>
      <c r="CI9" s="5" t="s">
        <v>908</v>
      </c>
      <c r="CJ9" s="5" t="s">
        <v>920</v>
      </c>
      <c r="CK9" s="5" t="s">
        <v>928</v>
      </c>
      <c r="CL9" s="5" t="s">
        <v>939</v>
      </c>
      <c r="CM9" s="5" t="s">
        <v>948</v>
      </c>
      <c r="CN9" s="5" t="s">
        <v>957</v>
      </c>
      <c r="CO9" s="5" t="s">
        <v>968</v>
      </c>
      <c r="CP9" s="5" t="s">
        <v>977</v>
      </c>
      <c r="CQ9" s="5" t="s">
        <v>984</v>
      </c>
      <c r="CR9" s="5" t="s">
        <v>995</v>
      </c>
      <c r="CS9" s="5" t="s">
        <v>1004</v>
      </c>
      <c r="CT9" s="5" t="s">
        <v>1015</v>
      </c>
      <c r="CU9" s="5" t="s">
        <v>1024</v>
      </c>
      <c r="CV9" s="5" t="s">
        <v>1033</v>
      </c>
      <c r="CW9" s="5" t="s">
        <v>1041</v>
      </c>
      <c r="CX9" s="5" t="s">
        <v>1049</v>
      </c>
      <c r="CY9" s="5" t="s">
        <v>1058</v>
      </c>
      <c r="CZ9" s="5" t="s">
        <v>1069</v>
      </c>
      <c r="DA9" s="5" t="s">
        <v>1078</v>
      </c>
      <c r="DB9" s="5" t="s">
        <v>1085</v>
      </c>
      <c r="DC9" s="5" t="s">
        <v>1096</v>
      </c>
      <c r="DD9" s="5" t="s">
        <v>1106</v>
      </c>
      <c r="DE9" s="5" t="s">
        <v>1116</v>
      </c>
      <c r="DF9" s="5" t="s">
        <v>1126</v>
      </c>
      <c r="DG9" s="5" t="s">
        <v>1138</v>
      </c>
      <c r="DH9" s="5" t="s">
        <v>1146</v>
      </c>
      <c r="DI9" s="5" t="s">
        <v>1155</v>
      </c>
      <c r="DJ9" s="5" t="s">
        <v>1162</v>
      </c>
      <c r="DK9" s="5" t="s">
        <v>1168</v>
      </c>
      <c r="DL9" s="5" t="s">
        <v>1177</v>
      </c>
      <c r="DM9" s="5" t="s">
        <v>1184</v>
      </c>
      <c r="DN9" s="5" t="s">
        <v>1196</v>
      </c>
      <c r="DO9" s="5" t="s">
        <v>1206</v>
      </c>
      <c r="DP9" s="5" t="s">
        <v>1216</v>
      </c>
      <c r="DQ9" s="5" t="s">
        <v>1228</v>
      </c>
      <c r="DR9" s="5" t="s">
        <v>1237</v>
      </c>
      <c r="DS9" s="5" t="s">
        <v>1246</v>
      </c>
      <c r="DT9" s="5" t="s">
        <v>1253</v>
      </c>
      <c r="DU9" s="5" t="s">
        <v>1264</v>
      </c>
      <c r="DV9" s="5" t="s">
        <v>1273</v>
      </c>
      <c r="DW9" s="5" t="s">
        <v>1282</v>
      </c>
    </row>
    <row r="10" hidden="1">
      <c r="A10" s="3" t="s">
        <v>14</v>
      </c>
      <c r="B10" s="5" t="s">
        <v>15</v>
      </c>
      <c r="C10" s="5" t="s">
        <v>73</v>
      </c>
      <c r="D10" s="5" t="s">
        <v>86</v>
      </c>
      <c r="E10" s="5" t="s">
        <v>98</v>
      </c>
      <c r="F10" s="5" t="s">
        <v>108</v>
      </c>
      <c r="G10" s="5" t="s">
        <v>120</v>
      </c>
      <c r="H10" s="5" t="s">
        <v>131</v>
      </c>
      <c r="I10" s="5" t="s">
        <v>143</v>
      </c>
      <c r="J10" s="5" t="s">
        <v>155</v>
      </c>
      <c r="K10" s="5" t="s">
        <v>108</v>
      </c>
      <c r="L10" s="5" t="s">
        <v>175</v>
      </c>
      <c r="M10" s="5" t="s">
        <v>108</v>
      </c>
      <c r="N10" s="5" t="s">
        <v>196</v>
      </c>
      <c r="O10" s="5" t="s">
        <v>207</v>
      </c>
      <c r="P10" s="5" t="s">
        <v>219</v>
      </c>
      <c r="Q10" s="5" t="s">
        <v>229</v>
      </c>
      <c r="R10" s="5" t="s">
        <v>108</v>
      </c>
      <c r="S10" s="5" t="s">
        <v>249</v>
      </c>
      <c r="T10" s="5" t="s">
        <v>260</v>
      </c>
      <c r="U10" s="5" t="s">
        <v>271</v>
      </c>
      <c r="V10" s="5" t="s">
        <v>282</v>
      </c>
      <c r="W10" s="5" t="s">
        <v>292</v>
      </c>
      <c r="X10" s="5" t="s">
        <v>303</v>
      </c>
      <c r="Y10" s="5" t="s">
        <v>315</v>
      </c>
      <c r="Z10" s="5" t="s">
        <v>325</v>
      </c>
      <c r="AA10" s="5" t="s">
        <v>337</v>
      </c>
      <c r="AB10" s="5" t="s">
        <v>108</v>
      </c>
      <c r="AC10" s="5" t="s">
        <v>357</v>
      </c>
      <c r="AD10" s="5" t="s">
        <v>108</v>
      </c>
      <c r="AE10" s="5" t="s">
        <v>376</v>
      </c>
      <c r="AF10" s="5" t="s">
        <v>387</v>
      </c>
      <c r="AG10" s="5" t="s">
        <v>398</v>
      </c>
      <c r="AH10" s="5" t="s">
        <v>407</v>
      </c>
      <c r="AI10" s="5" t="s">
        <v>416</v>
      </c>
      <c r="AJ10" s="5" t="s">
        <v>426</v>
      </c>
      <c r="AK10" s="5" t="s">
        <v>435</v>
      </c>
      <c r="AL10" s="5" t="s">
        <v>446</v>
      </c>
      <c r="AM10" s="5" t="s">
        <v>108</v>
      </c>
      <c r="AN10" s="5" t="s">
        <v>249</v>
      </c>
      <c r="AO10" s="5" t="s">
        <v>473</v>
      </c>
      <c r="AP10" s="5" t="s">
        <v>482</v>
      </c>
      <c r="AQ10" s="5" t="s">
        <v>492</v>
      </c>
      <c r="AR10" s="5" t="s">
        <v>503</v>
      </c>
      <c r="AS10" s="5" t="s">
        <v>513</v>
      </c>
      <c r="AT10" s="5" t="s">
        <v>523</v>
      </c>
      <c r="AU10" s="5" t="s">
        <v>534</v>
      </c>
      <c r="AV10" s="5" t="s">
        <v>545</v>
      </c>
      <c r="AW10" s="5" t="s">
        <v>555</v>
      </c>
      <c r="AX10" s="5" t="s">
        <v>565</v>
      </c>
      <c r="AY10" s="5" t="s">
        <v>575</v>
      </c>
      <c r="AZ10" s="5" t="s">
        <v>584</v>
      </c>
      <c r="BA10" s="5" t="s">
        <v>143</v>
      </c>
      <c r="BB10" s="5" t="s">
        <v>602</v>
      </c>
      <c r="BC10" s="5" t="s">
        <v>611</v>
      </c>
      <c r="BD10" s="5" t="s">
        <v>619</v>
      </c>
      <c r="BE10" s="5" t="s">
        <v>630</v>
      </c>
      <c r="BF10" s="5" t="s">
        <v>638</v>
      </c>
      <c r="BG10" s="5" t="s">
        <v>648</v>
      </c>
      <c r="BH10" s="5" t="s">
        <v>657</v>
      </c>
      <c r="BI10" s="5" t="s">
        <v>668</v>
      </c>
      <c r="BJ10" s="5" t="s">
        <v>677</v>
      </c>
      <c r="BK10" s="5" t="s">
        <v>687</v>
      </c>
      <c r="BL10" s="5" t="s">
        <v>698</v>
      </c>
      <c r="BM10" s="5" t="s">
        <v>619</v>
      </c>
      <c r="BN10" s="5" t="s">
        <v>717</v>
      </c>
      <c r="BO10" s="5" t="s">
        <v>727</v>
      </c>
      <c r="BP10" s="5" t="s">
        <v>108</v>
      </c>
      <c r="BQ10" s="5" t="s">
        <v>717</v>
      </c>
      <c r="BR10" s="5" t="s">
        <v>108</v>
      </c>
      <c r="BS10" s="5" t="s">
        <v>763</v>
      </c>
      <c r="BT10" s="5" t="s">
        <v>772</v>
      </c>
      <c r="BU10" s="5" t="s">
        <v>781</v>
      </c>
      <c r="BV10" s="5" t="s">
        <v>792</v>
      </c>
      <c r="BW10" s="5" t="s">
        <v>801</v>
      </c>
      <c r="BX10" s="5" t="s">
        <v>473</v>
      </c>
      <c r="BY10" s="5" t="s">
        <v>74</v>
      </c>
      <c r="BZ10" s="5" t="s">
        <v>822</v>
      </c>
      <c r="CA10" s="5" t="s">
        <v>833</v>
      </c>
      <c r="CB10" s="5" t="s">
        <v>844</v>
      </c>
      <c r="CC10" s="5" t="s">
        <v>143</v>
      </c>
      <c r="CD10" s="5" t="s">
        <v>108</v>
      </c>
      <c r="CE10" s="5" t="s">
        <v>871</v>
      </c>
      <c r="CF10" s="5" t="s">
        <v>619</v>
      </c>
      <c r="CG10" s="5" t="s">
        <v>108</v>
      </c>
      <c r="CH10" s="5" t="s">
        <v>897</v>
      </c>
      <c r="CI10" s="5" t="s">
        <v>909</v>
      </c>
      <c r="CJ10" s="5" t="s">
        <v>921</v>
      </c>
      <c r="CK10" s="5" t="s">
        <v>619</v>
      </c>
      <c r="CL10" s="5" t="s">
        <v>940</v>
      </c>
      <c r="CM10" s="5" t="s">
        <v>72</v>
      </c>
      <c r="CN10" s="5" t="s">
        <v>958</v>
      </c>
      <c r="CO10" s="5" t="s">
        <v>108</v>
      </c>
      <c r="CP10" s="5" t="s">
        <v>833</v>
      </c>
      <c r="CQ10" s="5" t="s">
        <v>985</v>
      </c>
      <c r="CR10" s="5" t="s">
        <v>619</v>
      </c>
      <c r="CS10" s="5" t="s">
        <v>1005</v>
      </c>
      <c r="CT10" s="5" t="s">
        <v>1016</v>
      </c>
      <c r="CU10" s="5" t="s">
        <v>1025</v>
      </c>
      <c r="CV10" s="5" t="s">
        <v>1034</v>
      </c>
      <c r="CW10" s="5" t="s">
        <v>1042</v>
      </c>
      <c r="CX10" s="5" t="s">
        <v>1050</v>
      </c>
      <c r="CY10" s="5" t="s">
        <v>1059</v>
      </c>
      <c r="CZ10" s="5" t="s">
        <v>1070</v>
      </c>
      <c r="DA10" s="5" t="s">
        <v>1079</v>
      </c>
      <c r="DB10" s="5" t="s">
        <v>1086</v>
      </c>
      <c r="DC10" s="5" t="s">
        <v>1097</v>
      </c>
      <c r="DD10" s="5" t="s">
        <v>1107</v>
      </c>
      <c r="DE10" s="5" t="s">
        <v>1117</v>
      </c>
      <c r="DF10" s="5" t="s">
        <v>1127</v>
      </c>
      <c r="DG10" s="5" t="s">
        <v>985</v>
      </c>
      <c r="DH10" s="5" t="s">
        <v>1147</v>
      </c>
      <c r="DI10" s="5" t="s">
        <v>1156</v>
      </c>
      <c r="DJ10" s="5" t="s">
        <v>108</v>
      </c>
      <c r="DK10" s="5" t="s">
        <v>1169</v>
      </c>
      <c r="DL10" s="5" t="s">
        <v>1178</v>
      </c>
      <c r="DM10" s="5" t="s">
        <v>1185</v>
      </c>
      <c r="DN10" s="5" t="s">
        <v>1197</v>
      </c>
      <c r="DO10" s="5" t="s">
        <v>1207</v>
      </c>
      <c r="DP10" s="5" t="s">
        <v>1217</v>
      </c>
      <c r="DQ10" s="5" t="s">
        <v>325</v>
      </c>
      <c r="DR10" s="5" t="s">
        <v>1238</v>
      </c>
      <c r="DS10" s="5" t="s">
        <v>1178</v>
      </c>
      <c r="DT10" s="5" t="s">
        <v>1254</v>
      </c>
      <c r="DU10" s="5" t="s">
        <v>717</v>
      </c>
      <c r="DV10" s="5" t="s">
        <v>1274</v>
      </c>
      <c r="DW10" s="5" t="s">
        <v>1283</v>
      </c>
    </row>
    <row r="11" hidden="1">
      <c r="A11" s="3" t="s">
        <v>17</v>
      </c>
      <c r="B11" s="4" t="s">
        <v>16</v>
      </c>
      <c r="C11" s="4">
        <v>9.0</v>
      </c>
      <c r="D11" s="4">
        <v>1.0</v>
      </c>
      <c r="E11" s="4">
        <v>1.0</v>
      </c>
      <c r="F11" s="4">
        <v>2.0</v>
      </c>
      <c r="G11" s="4">
        <v>1.0</v>
      </c>
      <c r="H11" s="4">
        <v>4.0</v>
      </c>
      <c r="I11" s="4">
        <v>1.0</v>
      </c>
      <c r="J11" s="4">
        <v>1.0</v>
      </c>
      <c r="K11" s="4">
        <v>2.0</v>
      </c>
      <c r="L11" s="4">
        <v>1.0</v>
      </c>
      <c r="M11" s="4">
        <v>2.0</v>
      </c>
      <c r="N11" s="4">
        <v>3.0</v>
      </c>
      <c r="O11" s="4">
        <v>3.0</v>
      </c>
      <c r="P11" s="4">
        <v>1.0</v>
      </c>
      <c r="Q11" s="4">
        <v>2.0</v>
      </c>
      <c r="R11" s="4">
        <v>2.0</v>
      </c>
      <c r="S11" s="4">
        <v>1.0</v>
      </c>
      <c r="T11" s="4">
        <v>2.0</v>
      </c>
      <c r="U11" s="4">
        <v>3.0</v>
      </c>
      <c r="V11" s="4">
        <v>2.0</v>
      </c>
      <c r="W11" s="4">
        <v>7.0</v>
      </c>
      <c r="X11" s="4">
        <v>2.0</v>
      </c>
      <c r="Y11" s="4">
        <v>3.0</v>
      </c>
      <c r="Z11" s="4">
        <v>1.0</v>
      </c>
      <c r="AA11" s="4">
        <v>6.0</v>
      </c>
      <c r="AB11" s="4">
        <v>2.0</v>
      </c>
      <c r="AC11" s="4">
        <v>2.0</v>
      </c>
      <c r="AD11" s="4">
        <v>2.0</v>
      </c>
      <c r="AE11" s="4">
        <v>2.0</v>
      </c>
      <c r="AF11" s="4">
        <v>2.0</v>
      </c>
      <c r="AG11" s="4">
        <v>1.0</v>
      </c>
      <c r="AH11" s="4">
        <v>1.0</v>
      </c>
      <c r="AI11" s="4">
        <v>4.0</v>
      </c>
      <c r="AJ11" s="4">
        <v>2.0</v>
      </c>
      <c r="AK11" s="4">
        <v>2.0</v>
      </c>
      <c r="AL11" s="4">
        <v>2.0</v>
      </c>
      <c r="AM11" s="4">
        <v>2.0</v>
      </c>
      <c r="AN11" s="4">
        <v>1.0</v>
      </c>
      <c r="AO11" s="4">
        <v>2.0</v>
      </c>
      <c r="AP11" s="4">
        <v>9.0</v>
      </c>
      <c r="AQ11" s="4">
        <v>3.0</v>
      </c>
      <c r="AR11" s="4">
        <v>5.0</v>
      </c>
      <c r="AS11" s="4">
        <v>2.0</v>
      </c>
      <c r="AT11" s="4">
        <v>3.0</v>
      </c>
      <c r="AU11" s="4">
        <v>1.0</v>
      </c>
      <c r="AV11" s="4">
        <v>4.0</v>
      </c>
      <c r="AW11" s="4">
        <v>3.0</v>
      </c>
      <c r="AX11" s="4">
        <v>2.0</v>
      </c>
      <c r="AY11" s="4">
        <v>1.0</v>
      </c>
      <c r="AZ11" s="4">
        <v>5.0</v>
      </c>
      <c r="BA11" s="4">
        <v>1.0</v>
      </c>
      <c r="BB11" s="4">
        <v>5.0</v>
      </c>
      <c r="BC11" s="4">
        <v>2.0</v>
      </c>
      <c r="BD11" s="4">
        <v>2.0</v>
      </c>
      <c r="BE11" s="4">
        <v>1.0</v>
      </c>
      <c r="BF11" s="4">
        <v>2.0</v>
      </c>
      <c r="BG11" s="4">
        <v>2.0</v>
      </c>
      <c r="BH11" s="4">
        <v>9.0</v>
      </c>
      <c r="BI11" s="4">
        <v>1.0</v>
      </c>
      <c r="BJ11" s="4">
        <v>2.0</v>
      </c>
      <c r="BK11" s="4">
        <v>3.0</v>
      </c>
      <c r="BL11" s="4">
        <v>3.0</v>
      </c>
      <c r="BM11" s="4">
        <v>2.0</v>
      </c>
      <c r="BN11" s="4">
        <v>3.0</v>
      </c>
      <c r="BO11" s="4">
        <v>2.0</v>
      </c>
      <c r="BP11" s="4">
        <v>2.0</v>
      </c>
      <c r="BQ11" s="4">
        <v>3.0</v>
      </c>
      <c r="BR11" s="4">
        <v>2.0</v>
      </c>
      <c r="BS11" s="4">
        <v>1.0</v>
      </c>
      <c r="BT11" s="4">
        <v>2.0</v>
      </c>
      <c r="BU11" s="4">
        <v>2.0</v>
      </c>
      <c r="BV11" s="4">
        <v>2.0</v>
      </c>
      <c r="BW11" s="4">
        <v>2.0</v>
      </c>
      <c r="BX11" s="4">
        <v>2.0</v>
      </c>
      <c r="BY11" s="4">
        <v>9.0</v>
      </c>
      <c r="BZ11" s="4">
        <v>3.0</v>
      </c>
      <c r="CA11" s="4">
        <v>2.0</v>
      </c>
      <c r="CB11" s="4">
        <v>2.0</v>
      </c>
      <c r="CC11" s="4">
        <v>1.0</v>
      </c>
      <c r="CD11" s="4">
        <v>2.0</v>
      </c>
      <c r="CE11" s="4">
        <v>7.0</v>
      </c>
      <c r="CF11" s="4">
        <v>2.0</v>
      </c>
      <c r="CG11" s="4">
        <v>2.0</v>
      </c>
      <c r="CH11" s="4">
        <v>2.0</v>
      </c>
      <c r="CI11" s="4">
        <v>3.0</v>
      </c>
      <c r="CJ11" s="4">
        <v>1.0</v>
      </c>
      <c r="CK11" s="4">
        <v>2.0</v>
      </c>
      <c r="CL11" s="4">
        <v>3.0</v>
      </c>
      <c r="CM11" s="4">
        <v>9.0</v>
      </c>
      <c r="CN11" s="4">
        <v>1.0</v>
      </c>
      <c r="CO11" s="4">
        <v>2.0</v>
      </c>
      <c r="CP11" s="4">
        <v>2.0</v>
      </c>
      <c r="CQ11" s="4">
        <v>1.0</v>
      </c>
      <c r="CR11" s="4">
        <v>2.0</v>
      </c>
      <c r="CS11" s="4">
        <v>5.0</v>
      </c>
      <c r="CT11" s="4">
        <v>2.0</v>
      </c>
      <c r="CU11" s="4">
        <v>7.0</v>
      </c>
      <c r="CV11" s="4">
        <v>2.0</v>
      </c>
      <c r="CW11" s="4">
        <v>3.0</v>
      </c>
      <c r="CX11" s="4">
        <v>3.0</v>
      </c>
      <c r="CY11" s="4">
        <v>3.0</v>
      </c>
      <c r="CZ11" s="4">
        <v>2.0</v>
      </c>
      <c r="DA11" s="4">
        <v>3.0</v>
      </c>
      <c r="DB11" s="4">
        <v>8.0</v>
      </c>
      <c r="DC11" s="4">
        <v>2.0</v>
      </c>
      <c r="DD11" s="4">
        <v>2.0</v>
      </c>
      <c r="DE11" s="4">
        <v>9.0</v>
      </c>
      <c r="DF11" s="4">
        <v>9.0</v>
      </c>
      <c r="DG11" s="4">
        <v>9.0</v>
      </c>
      <c r="DH11" s="4">
        <v>9.0</v>
      </c>
      <c r="DI11" s="4">
        <v>9.0</v>
      </c>
      <c r="DJ11" s="4">
        <v>9.0</v>
      </c>
      <c r="DK11" s="4">
        <v>9.0</v>
      </c>
      <c r="DL11" s="4">
        <v>9.0</v>
      </c>
      <c r="DM11" s="4">
        <v>9.0</v>
      </c>
      <c r="DN11" s="4">
        <v>9.0</v>
      </c>
      <c r="DO11" s="4">
        <v>9.0</v>
      </c>
      <c r="DP11" s="4">
        <v>9.0</v>
      </c>
      <c r="DQ11" s="4">
        <v>9.0</v>
      </c>
      <c r="DR11" s="4">
        <v>9.0</v>
      </c>
      <c r="DS11" s="4">
        <v>9.0</v>
      </c>
      <c r="DT11" s="4">
        <v>9.0</v>
      </c>
      <c r="DU11" s="4">
        <v>9.0</v>
      </c>
      <c r="DV11" s="4">
        <v>9.0</v>
      </c>
      <c r="DW11" s="4">
        <v>9.0</v>
      </c>
    </row>
    <row r="12" hidden="1">
      <c r="A12" s="3" t="s">
        <v>17</v>
      </c>
      <c r="B12" s="4" t="s">
        <v>18</v>
      </c>
      <c r="C12" s="4">
        <v>2.0</v>
      </c>
      <c r="D12" s="4">
        <v>3.0</v>
      </c>
      <c r="E12" s="4">
        <v>1.0</v>
      </c>
      <c r="F12" s="4">
        <v>2.0</v>
      </c>
      <c r="G12" s="4">
        <v>1.0</v>
      </c>
      <c r="H12" s="4">
        <v>3.0</v>
      </c>
      <c r="I12" s="4">
        <v>2.0</v>
      </c>
      <c r="J12" s="4">
        <v>3.0</v>
      </c>
      <c r="K12" s="4">
        <v>3.0</v>
      </c>
      <c r="L12" s="4">
        <v>3.0</v>
      </c>
      <c r="M12" s="4">
        <v>1.0</v>
      </c>
      <c r="N12" s="4">
        <v>3.0</v>
      </c>
      <c r="O12" s="4">
        <v>5.0</v>
      </c>
      <c r="P12" s="4">
        <v>2.0</v>
      </c>
      <c r="Q12" s="4">
        <v>3.0</v>
      </c>
      <c r="R12" s="4">
        <v>4.0</v>
      </c>
      <c r="S12" s="4">
        <v>3.0</v>
      </c>
      <c r="T12" s="4">
        <v>3.0</v>
      </c>
      <c r="U12" s="4">
        <v>3.0</v>
      </c>
      <c r="V12" s="4">
        <v>4.0</v>
      </c>
      <c r="W12" s="4">
        <v>5.0</v>
      </c>
      <c r="X12" s="4">
        <v>3.0</v>
      </c>
      <c r="Y12" s="4">
        <v>5.0</v>
      </c>
      <c r="Z12" s="4">
        <v>4.0</v>
      </c>
      <c r="AA12" s="4">
        <v>1.0</v>
      </c>
      <c r="AB12" s="4">
        <v>3.0</v>
      </c>
      <c r="AC12" s="4">
        <v>3.0</v>
      </c>
      <c r="AD12" s="4">
        <v>4.0</v>
      </c>
      <c r="AE12" s="4">
        <v>2.0</v>
      </c>
      <c r="AF12" s="4">
        <v>3.0</v>
      </c>
      <c r="AG12" s="4">
        <v>3.0</v>
      </c>
      <c r="AH12" s="4">
        <v>2.0</v>
      </c>
      <c r="AI12" s="4">
        <v>5.0</v>
      </c>
      <c r="AJ12" s="4">
        <v>4.0</v>
      </c>
      <c r="AK12" s="4">
        <v>4.0</v>
      </c>
      <c r="AL12" s="4">
        <v>1.0</v>
      </c>
      <c r="AM12" s="4">
        <v>3.0</v>
      </c>
      <c r="AN12" s="4">
        <v>2.0</v>
      </c>
      <c r="AO12" s="4">
        <v>3.0</v>
      </c>
      <c r="AP12" s="4">
        <v>5.0</v>
      </c>
      <c r="AQ12" s="4">
        <v>3.0</v>
      </c>
      <c r="AR12" s="4">
        <v>2.0</v>
      </c>
      <c r="AS12" s="4">
        <v>4.0</v>
      </c>
      <c r="AT12" s="4">
        <v>3.0</v>
      </c>
      <c r="AU12" s="4">
        <v>1.0</v>
      </c>
      <c r="AV12" s="4">
        <v>3.0</v>
      </c>
      <c r="AW12" s="4">
        <v>3.0</v>
      </c>
      <c r="AX12" s="4">
        <v>4.0</v>
      </c>
      <c r="AY12" s="4">
        <v>4.0</v>
      </c>
      <c r="AZ12" s="4">
        <v>3.0</v>
      </c>
      <c r="BA12" s="4">
        <v>5.0</v>
      </c>
      <c r="BB12" s="4">
        <v>3.0</v>
      </c>
      <c r="BC12" s="4">
        <v>1.0</v>
      </c>
      <c r="BD12" s="4">
        <v>4.0</v>
      </c>
      <c r="BE12" s="4">
        <v>1.0</v>
      </c>
      <c r="BF12" s="4">
        <v>3.0</v>
      </c>
      <c r="BG12" s="4">
        <v>3.0</v>
      </c>
      <c r="BH12" s="4">
        <v>2.0</v>
      </c>
      <c r="BI12" s="4">
        <v>1.0</v>
      </c>
      <c r="BJ12" s="4">
        <v>2.0</v>
      </c>
      <c r="BK12" s="4">
        <v>2.0</v>
      </c>
      <c r="BL12" s="4">
        <v>2.0</v>
      </c>
      <c r="BM12" s="4">
        <v>3.0</v>
      </c>
      <c r="BN12" s="4">
        <v>3.0</v>
      </c>
      <c r="BO12" s="4">
        <v>1.0</v>
      </c>
      <c r="BP12" s="4">
        <v>2.0</v>
      </c>
      <c r="BQ12" s="4">
        <v>2.0</v>
      </c>
      <c r="BR12" s="4">
        <v>4.0</v>
      </c>
      <c r="BS12" s="4">
        <v>3.0</v>
      </c>
      <c r="BT12" s="4">
        <v>2.0</v>
      </c>
      <c r="BU12" s="4">
        <v>3.0</v>
      </c>
      <c r="BV12" s="4">
        <v>2.0</v>
      </c>
      <c r="BW12" s="4">
        <v>3.0</v>
      </c>
      <c r="BX12" s="4">
        <v>1.0</v>
      </c>
      <c r="BY12" s="4">
        <v>2.0</v>
      </c>
      <c r="BZ12" s="4">
        <v>3.0</v>
      </c>
      <c r="CA12" s="4">
        <v>2.0</v>
      </c>
      <c r="CB12" s="4">
        <v>2.0</v>
      </c>
      <c r="CC12" s="4">
        <v>2.0</v>
      </c>
      <c r="CD12" s="4">
        <v>5.0</v>
      </c>
      <c r="CE12" s="4">
        <v>3.0</v>
      </c>
      <c r="CF12" s="4">
        <v>3.0</v>
      </c>
      <c r="CG12" s="4"/>
      <c r="CH12" s="4">
        <v>2.0</v>
      </c>
      <c r="CI12" s="4">
        <v>1.0</v>
      </c>
      <c r="CJ12" s="4">
        <v>3.0</v>
      </c>
      <c r="CK12" s="4">
        <v>2.0</v>
      </c>
      <c r="CL12" s="4">
        <v>4.0</v>
      </c>
      <c r="CM12" s="4"/>
      <c r="CN12" s="4">
        <v>3.0</v>
      </c>
      <c r="CO12" s="4">
        <v>4.0</v>
      </c>
      <c r="CP12" s="4">
        <v>2.0</v>
      </c>
      <c r="CQ12" s="4">
        <v>2.0</v>
      </c>
      <c r="CR12" s="4">
        <v>4.0</v>
      </c>
      <c r="CS12" s="4">
        <v>2.0</v>
      </c>
      <c r="CT12" s="4">
        <v>3.0</v>
      </c>
      <c r="CU12" s="4">
        <v>2.0</v>
      </c>
      <c r="CV12" s="4">
        <v>3.0</v>
      </c>
      <c r="CW12" s="4">
        <v>4.0</v>
      </c>
      <c r="CX12" s="4">
        <v>4.0</v>
      </c>
      <c r="CY12" s="4">
        <v>3.0</v>
      </c>
      <c r="CZ12" s="4">
        <v>3.0</v>
      </c>
      <c r="DA12" s="4">
        <v>2.0</v>
      </c>
      <c r="DB12" s="4">
        <v>2.0</v>
      </c>
      <c r="DC12" s="4">
        <v>4.0</v>
      </c>
      <c r="DD12" s="4">
        <v>3.0</v>
      </c>
      <c r="DE12" s="4">
        <v>2.0</v>
      </c>
      <c r="DF12" s="4">
        <v>2.0</v>
      </c>
      <c r="DG12" s="4">
        <v>5.0</v>
      </c>
      <c r="DH12" s="4">
        <v>2.0</v>
      </c>
      <c r="DI12" s="4">
        <v>3.0</v>
      </c>
      <c r="DJ12" s="4">
        <v>2.0</v>
      </c>
      <c r="DK12" s="4">
        <v>1.0</v>
      </c>
      <c r="DL12" s="4">
        <v>2.0</v>
      </c>
      <c r="DM12" s="4">
        <v>3.0</v>
      </c>
      <c r="DN12" s="4">
        <v>4.0</v>
      </c>
      <c r="DO12" s="4">
        <v>3.0</v>
      </c>
      <c r="DP12" s="4">
        <v>3.0</v>
      </c>
      <c r="DQ12" s="4">
        <v>3.0</v>
      </c>
      <c r="DR12" s="4">
        <v>2.0</v>
      </c>
      <c r="DS12" s="4">
        <v>3.0</v>
      </c>
      <c r="DT12" s="4">
        <v>3.0</v>
      </c>
      <c r="DU12" s="4">
        <v>3.0</v>
      </c>
      <c r="DV12" s="4">
        <v>3.0</v>
      </c>
      <c r="DW12" s="4"/>
    </row>
    <row r="13" hidden="1">
      <c r="A13" s="3" t="s">
        <v>10</v>
      </c>
      <c r="B13" s="4" t="s">
        <v>19</v>
      </c>
      <c r="C13" s="4" t="s">
        <v>74</v>
      </c>
      <c r="D13" s="4">
        <v>1.0</v>
      </c>
      <c r="E13" s="4">
        <v>3.0</v>
      </c>
      <c r="F13" s="4">
        <v>2.0</v>
      </c>
      <c r="G13" s="4">
        <v>2.0</v>
      </c>
      <c r="H13" s="4" t="s">
        <v>74</v>
      </c>
      <c r="I13" s="4">
        <v>1.0</v>
      </c>
      <c r="J13" s="4">
        <v>1.0</v>
      </c>
      <c r="K13" s="4">
        <v>1.0</v>
      </c>
      <c r="L13" s="4">
        <v>1.0</v>
      </c>
      <c r="M13" s="4">
        <v>1.0</v>
      </c>
      <c r="N13" s="4">
        <v>1.0</v>
      </c>
      <c r="O13" s="4">
        <v>1.0</v>
      </c>
      <c r="P13" s="4">
        <v>1.0</v>
      </c>
      <c r="Q13" s="4">
        <v>1.0</v>
      </c>
      <c r="R13" s="4">
        <v>1.0</v>
      </c>
      <c r="S13" s="4" t="s">
        <v>74</v>
      </c>
      <c r="T13" s="4">
        <v>1.0</v>
      </c>
      <c r="U13" s="4">
        <v>1.0</v>
      </c>
      <c r="V13" s="4">
        <v>1.0</v>
      </c>
      <c r="W13" s="4">
        <v>1.0</v>
      </c>
      <c r="X13" s="4">
        <v>3.0</v>
      </c>
      <c r="Y13" s="4">
        <v>2.0</v>
      </c>
      <c r="Z13" s="4">
        <v>1.0</v>
      </c>
      <c r="AA13" s="4">
        <v>1.0</v>
      </c>
      <c r="AB13" s="4">
        <v>1.0</v>
      </c>
      <c r="AC13" s="4">
        <v>1.0</v>
      </c>
      <c r="AD13" s="4">
        <v>1.0</v>
      </c>
      <c r="AE13" s="4">
        <v>2.0</v>
      </c>
      <c r="AF13" s="4" t="s">
        <v>74</v>
      </c>
      <c r="AG13" s="4">
        <v>1.0</v>
      </c>
      <c r="AH13" s="4">
        <v>1.0</v>
      </c>
      <c r="AI13" s="4" t="s">
        <v>74</v>
      </c>
      <c r="AJ13" s="4">
        <v>2.0</v>
      </c>
      <c r="AK13" s="4">
        <v>1.0</v>
      </c>
      <c r="AL13" s="4">
        <v>1.0</v>
      </c>
      <c r="AM13" s="4" t="s">
        <v>74</v>
      </c>
      <c r="AN13" s="4">
        <v>6.0</v>
      </c>
      <c r="AO13" s="4">
        <v>1.0</v>
      </c>
      <c r="AP13" s="4">
        <v>1.0</v>
      </c>
      <c r="AQ13" s="4">
        <v>1.0</v>
      </c>
      <c r="AR13" s="4">
        <v>1.0</v>
      </c>
      <c r="AS13" s="4">
        <v>1.0</v>
      </c>
      <c r="AT13" s="4">
        <v>1.0</v>
      </c>
      <c r="AU13" s="4">
        <v>1.0</v>
      </c>
      <c r="AV13" s="4">
        <v>1.0</v>
      </c>
      <c r="AW13" s="4">
        <v>1.0</v>
      </c>
      <c r="AX13" s="4">
        <v>1.0</v>
      </c>
      <c r="AY13" s="4">
        <v>1.0</v>
      </c>
      <c r="AZ13" s="4">
        <v>2.0</v>
      </c>
      <c r="BA13" s="4">
        <v>1.0</v>
      </c>
      <c r="BB13" s="4">
        <v>1.0</v>
      </c>
      <c r="BC13" s="4">
        <v>1.0</v>
      </c>
      <c r="BD13" s="4">
        <v>1.0</v>
      </c>
      <c r="BE13" s="4">
        <v>2.0</v>
      </c>
      <c r="BF13" s="4" t="s">
        <v>74</v>
      </c>
      <c r="BG13" s="4">
        <v>1.0</v>
      </c>
      <c r="BH13" s="4">
        <v>1.0</v>
      </c>
      <c r="BI13" s="4">
        <v>2.0</v>
      </c>
      <c r="BJ13" s="4">
        <v>1.0</v>
      </c>
      <c r="BK13" s="4">
        <v>1.0</v>
      </c>
      <c r="BL13" s="4" t="s">
        <v>74</v>
      </c>
      <c r="BM13" s="4">
        <v>1.0</v>
      </c>
      <c r="BN13" s="4">
        <v>2.0</v>
      </c>
      <c r="BO13" s="4">
        <v>1.0</v>
      </c>
      <c r="BP13" s="4">
        <v>2.0</v>
      </c>
      <c r="BQ13" s="4">
        <v>1.0</v>
      </c>
      <c r="BR13" s="4">
        <v>1.0</v>
      </c>
      <c r="BS13" s="4">
        <v>1.0</v>
      </c>
      <c r="BT13" s="4" t="s">
        <v>74</v>
      </c>
      <c r="BU13" s="4">
        <v>1.0</v>
      </c>
      <c r="BV13" s="4">
        <v>1.0</v>
      </c>
      <c r="BW13" s="4">
        <v>1.0</v>
      </c>
      <c r="BX13" s="4">
        <v>1.0</v>
      </c>
      <c r="BY13" s="4">
        <v>4.0</v>
      </c>
      <c r="BZ13" s="4">
        <v>1.0</v>
      </c>
      <c r="CA13" s="4">
        <v>1.0</v>
      </c>
      <c r="CB13" s="4">
        <v>1.0</v>
      </c>
      <c r="CC13" s="4">
        <v>1.0</v>
      </c>
      <c r="CD13" s="4">
        <v>1.0</v>
      </c>
      <c r="CE13" s="4">
        <v>1.0</v>
      </c>
      <c r="CF13" s="4">
        <v>1.0</v>
      </c>
      <c r="CG13" s="4">
        <v>1.0</v>
      </c>
      <c r="CH13" s="4">
        <v>1.0</v>
      </c>
      <c r="CI13" s="4">
        <v>1.0</v>
      </c>
      <c r="CJ13" s="4">
        <v>1.0</v>
      </c>
      <c r="CK13" s="4">
        <v>1.0</v>
      </c>
      <c r="CL13" s="4">
        <v>1.0</v>
      </c>
      <c r="CM13" s="4">
        <v>1.0</v>
      </c>
      <c r="CN13" s="4" t="s">
        <v>74</v>
      </c>
      <c r="CO13" s="4" t="s">
        <v>74</v>
      </c>
      <c r="CP13" s="4">
        <v>1.0</v>
      </c>
      <c r="CQ13" s="4">
        <v>1.0</v>
      </c>
      <c r="CR13" s="4">
        <v>1.0</v>
      </c>
      <c r="CS13" s="4" t="s">
        <v>74</v>
      </c>
      <c r="CT13" s="4">
        <v>1.0</v>
      </c>
      <c r="CU13" s="4">
        <v>2.0</v>
      </c>
      <c r="CV13" s="4">
        <v>1.0</v>
      </c>
      <c r="CW13" s="4">
        <v>6.0</v>
      </c>
      <c r="CX13" s="4">
        <v>2.0</v>
      </c>
      <c r="CY13" s="4">
        <v>1.0</v>
      </c>
      <c r="CZ13" s="4">
        <v>1.0</v>
      </c>
      <c r="DA13" s="4">
        <v>1.0</v>
      </c>
      <c r="DB13" s="4">
        <v>1.0</v>
      </c>
      <c r="DC13" s="4">
        <v>1.0</v>
      </c>
      <c r="DD13" s="4">
        <v>1.0</v>
      </c>
      <c r="DE13" s="4" t="s">
        <v>74</v>
      </c>
      <c r="DF13" s="4">
        <v>1.0</v>
      </c>
      <c r="DG13" s="4">
        <v>1.0</v>
      </c>
      <c r="DH13" s="4">
        <v>1.0</v>
      </c>
      <c r="DI13" s="4">
        <v>2.0</v>
      </c>
      <c r="DJ13" s="4" t="s">
        <v>74</v>
      </c>
      <c r="DK13" s="4">
        <v>1.0</v>
      </c>
      <c r="DL13" s="4">
        <v>1.0</v>
      </c>
      <c r="DM13" s="4">
        <v>4.0</v>
      </c>
      <c r="DN13" s="4">
        <v>1.0</v>
      </c>
      <c r="DO13" s="4" t="s">
        <v>74</v>
      </c>
      <c r="DP13" s="4">
        <v>4.0</v>
      </c>
      <c r="DQ13" s="4">
        <v>1.0</v>
      </c>
      <c r="DR13" s="4">
        <v>5.0</v>
      </c>
      <c r="DS13" s="4">
        <v>1.0</v>
      </c>
      <c r="DT13" s="4" t="s">
        <v>74</v>
      </c>
      <c r="DU13" s="4" t="s">
        <v>74</v>
      </c>
      <c r="DV13" s="4">
        <v>1.0</v>
      </c>
      <c r="DW13" s="4">
        <v>3.0</v>
      </c>
    </row>
    <row r="14" hidden="1">
      <c r="A14" s="3" t="s">
        <v>14</v>
      </c>
      <c r="B14" s="5" t="s">
        <v>20</v>
      </c>
      <c r="C14" s="5" t="s">
        <v>75</v>
      </c>
      <c r="D14" s="5" t="s">
        <v>87</v>
      </c>
      <c r="E14" s="5" t="s">
        <v>99</v>
      </c>
      <c r="F14" s="5" t="s">
        <v>109</v>
      </c>
      <c r="G14" s="5" t="s">
        <v>121</v>
      </c>
      <c r="H14" s="5" t="s">
        <v>132</v>
      </c>
      <c r="I14" s="5" t="s">
        <v>144</v>
      </c>
      <c r="J14" s="5" t="s">
        <v>156</v>
      </c>
      <c r="K14" s="5" t="s">
        <v>165</v>
      </c>
      <c r="L14" s="5" t="s">
        <v>176</v>
      </c>
      <c r="M14" s="5" t="s">
        <v>186</v>
      </c>
      <c r="N14" s="5" t="s">
        <v>197</v>
      </c>
      <c r="O14" s="5" t="s">
        <v>208</v>
      </c>
      <c r="P14" s="5" t="s">
        <v>220</v>
      </c>
      <c r="Q14" s="5" t="s">
        <v>230</v>
      </c>
      <c r="R14" s="5" t="s">
        <v>240</v>
      </c>
      <c r="S14" s="5" t="s">
        <v>250</v>
      </c>
      <c r="T14" s="5" t="s">
        <v>261</v>
      </c>
      <c r="U14" s="5" t="s">
        <v>272</v>
      </c>
      <c r="V14" s="5" t="s">
        <v>283</v>
      </c>
      <c r="W14" s="5" t="s">
        <v>293</v>
      </c>
      <c r="X14" s="5" t="s">
        <v>304</v>
      </c>
      <c r="Y14" s="5" t="s">
        <v>316</v>
      </c>
      <c r="Z14" s="5" t="s">
        <v>326</v>
      </c>
      <c r="AA14" s="5" t="s">
        <v>338</v>
      </c>
      <c r="AB14" s="5" t="s">
        <v>346</v>
      </c>
      <c r="AC14" s="5" t="s">
        <v>358</v>
      </c>
      <c r="AD14" s="5" t="s">
        <v>367</v>
      </c>
      <c r="AE14" s="5" t="s">
        <v>377</v>
      </c>
      <c r="AF14" s="5" t="s">
        <v>388</v>
      </c>
      <c r="AG14" s="5" t="s">
        <v>399</v>
      </c>
      <c r="AH14" s="5" t="s">
        <v>408</v>
      </c>
      <c r="AI14" s="5" t="s">
        <v>417</v>
      </c>
      <c r="AJ14" s="5" t="s">
        <v>427</v>
      </c>
      <c r="AK14" s="5" t="s">
        <v>436</v>
      </c>
      <c r="AL14" s="5" t="s">
        <v>447</v>
      </c>
      <c r="AM14" s="5" t="s">
        <v>456</v>
      </c>
      <c r="AN14" s="5" t="s">
        <v>466</v>
      </c>
      <c r="AO14" s="5" t="s">
        <v>474</v>
      </c>
      <c r="AP14" s="5" t="s">
        <v>483</v>
      </c>
      <c r="AQ14" s="5" t="s">
        <v>493</v>
      </c>
      <c r="AR14" s="5" t="s">
        <v>504</v>
      </c>
      <c r="AS14" s="5" t="s">
        <v>514</v>
      </c>
      <c r="AT14" s="5" t="s">
        <v>524</v>
      </c>
      <c r="AU14" s="5" t="s">
        <v>535</v>
      </c>
      <c r="AV14" s="5" t="s">
        <v>546</v>
      </c>
      <c r="AW14" s="5" t="s">
        <v>556</v>
      </c>
      <c r="AX14" s="5" t="s">
        <v>566</v>
      </c>
      <c r="AY14" s="5" t="s">
        <v>576</v>
      </c>
      <c r="AZ14" s="5" t="s">
        <v>585</v>
      </c>
      <c r="BA14" s="5" t="s">
        <v>594</v>
      </c>
      <c r="BB14" s="5" t="s">
        <v>603</v>
      </c>
      <c r="BC14" s="5" t="s">
        <v>612</v>
      </c>
      <c r="BD14" s="5" t="s">
        <v>620</v>
      </c>
      <c r="BE14" s="5" t="s">
        <v>631</v>
      </c>
      <c r="BF14" s="5" t="s">
        <v>639</v>
      </c>
      <c r="BG14" s="5" t="s">
        <v>649</v>
      </c>
      <c r="BH14" s="5" t="s">
        <v>658</v>
      </c>
      <c r="BI14" s="5" t="s">
        <v>669</v>
      </c>
      <c r="BJ14" s="5" t="s">
        <v>678</v>
      </c>
      <c r="BK14" s="5" t="s">
        <v>688</v>
      </c>
      <c r="BL14" s="5" t="s">
        <v>699</v>
      </c>
      <c r="BM14" s="5" t="s">
        <v>708</v>
      </c>
      <c r="BN14" s="5" t="s">
        <v>718</v>
      </c>
      <c r="BO14" s="5" t="s">
        <v>728</v>
      </c>
      <c r="BP14" s="5" t="s">
        <v>737</v>
      </c>
      <c r="BQ14" s="5" t="s">
        <v>745</v>
      </c>
      <c r="BR14" s="5" t="s">
        <v>752</v>
      </c>
      <c r="BS14" s="5" t="s">
        <v>764</v>
      </c>
      <c r="BT14" s="5" t="s">
        <v>773</v>
      </c>
      <c r="BU14" s="5" t="s">
        <v>782</v>
      </c>
      <c r="BV14" s="5" t="s">
        <v>793</v>
      </c>
      <c r="BW14" s="5" t="s">
        <v>802</v>
      </c>
      <c r="BX14" s="5" t="s">
        <v>811</v>
      </c>
      <c r="BY14" s="5" t="s">
        <v>74</v>
      </c>
      <c r="BZ14" s="5" t="s">
        <v>823</v>
      </c>
      <c r="CA14" s="5" t="s">
        <v>834</v>
      </c>
      <c r="CB14" s="5" t="s">
        <v>845</v>
      </c>
      <c r="CC14" s="5" t="s">
        <v>853</v>
      </c>
      <c r="CD14" s="5" t="s">
        <v>862</v>
      </c>
      <c r="CE14" s="5" t="s">
        <v>872</v>
      </c>
      <c r="CF14" s="5" t="s">
        <v>880</v>
      </c>
      <c r="CG14" s="5" t="s">
        <v>888</v>
      </c>
      <c r="CH14" s="5" t="s">
        <v>898</v>
      </c>
      <c r="CI14" s="5" t="s">
        <v>910</v>
      </c>
      <c r="CJ14" s="5" t="s">
        <v>922</v>
      </c>
      <c r="CK14" s="5" t="s">
        <v>929</v>
      </c>
      <c r="CL14" s="5" t="s">
        <v>941</v>
      </c>
      <c r="CM14" s="5" t="s">
        <v>949</v>
      </c>
      <c r="CN14" s="5" t="s">
        <v>959</v>
      </c>
      <c r="CO14" s="5" t="s">
        <v>969</v>
      </c>
      <c r="CP14" s="5" t="s">
        <v>978</v>
      </c>
      <c r="CQ14" s="5" t="s">
        <v>986</v>
      </c>
      <c r="CR14" s="5" t="s">
        <v>996</v>
      </c>
      <c r="CS14" s="5" t="s">
        <v>1006</v>
      </c>
      <c r="CT14" s="5" t="s">
        <v>1017</v>
      </c>
      <c r="CU14" s="5" t="s">
        <v>1026</v>
      </c>
      <c r="CV14" s="5" t="s">
        <v>1035</v>
      </c>
      <c r="CW14" s="5" t="s">
        <v>1043</v>
      </c>
      <c r="CX14" s="5" t="s">
        <v>1051</v>
      </c>
      <c r="CY14" s="5" t="s">
        <v>1060</v>
      </c>
      <c r="CZ14" s="5" t="s">
        <v>1071</v>
      </c>
      <c r="DA14" s="5" t="s">
        <v>1080</v>
      </c>
      <c r="DB14" s="5" t="s">
        <v>1087</v>
      </c>
      <c r="DC14" s="5" t="s">
        <v>1098</v>
      </c>
      <c r="DD14" s="5" t="s">
        <v>1108</v>
      </c>
      <c r="DE14" s="5" t="s">
        <v>1118</v>
      </c>
      <c r="DF14" s="5" t="s">
        <v>1128</v>
      </c>
      <c r="DG14" s="5" t="s">
        <v>1139</v>
      </c>
      <c r="DH14" s="5" t="s">
        <v>1148</v>
      </c>
      <c r="DI14" s="5" t="s">
        <v>1157</v>
      </c>
      <c r="DJ14" s="5" t="s">
        <v>1163</v>
      </c>
      <c r="DK14" s="5" t="s">
        <v>1170</v>
      </c>
      <c r="DL14" s="5" t="s">
        <v>1179</v>
      </c>
      <c r="DM14" s="5" t="s">
        <v>1186</v>
      </c>
      <c r="DN14" s="5" t="s">
        <v>1198</v>
      </c>
      <c r="DO14" s="5" t="s">
        <v>1208</v>
      </c>
      <c r="DP14" s="5" t="s">
        <v>1218</v>
      </c>
      <c r="DQ14" s="5" t="s">
        <v>1229</v>
      </c>
      <c r="DR14" s="5" t="s">
        <v>1239</v>
      </c>
      <c r="DS14" s="5" t="s">
        <v>1247</v>
      </c>
      <c r="DT14" s="5" t="s">
        <v>1255</v>
      </c>
      <c r="DU14" s="5" t="s">
        <v>1265</v>
      </c>
      <c r="DV14" s="5" t="s">
        <v>1275</v>
      </c>
      <c r="DW14" s="5" t="s">
        <v>1284</v>
      </c>
    </row>
    <row r="15" hidden="1">
      <c r="A15" s="3" t="s">
        <v>10</v>
      </c>
      <c r="B15" s="4" t="s">
        <v>21</v>
      </c>
      <c r="C15" s="4">
        <v>1.0</v>
      </c>
      <c r="D15" s="4">
        <v>2.0</v>
      </c>
      <c r="E15" s="4">
        <v>3.0</v>
      </c>
      <c r="F15" s="4">
        <v>2.0</v>
      </c>
      <c r="G15" s="4">
        <v>2.0</v>
      </c>
      <c r="H15" s="4">
        <v>2.0</v>
      </c>
      <c r="I15" s="4">
        <v>3.0</v>
      </c>
      <c r="J15" s="4">
        <v>1.0</v>
      </c>
      <c r="K15" s="4">
        <v>1.0</v>
      </c>
      <c r="L15" s="4">
        <v>1.0</v>
      </c>
      <c r="M15" s="4">
        <v>1.0</v>
      </c>
      <c r="N15" s="4">
        <v>1.0</v>
      </c>
      <c r="O15" s="4">
        <v>1.0</v>
      </c>
      <c r="P15" s="4">
        <v>2.0</v>
      </c>
      <c r="Q15" s="4">
        <v>1.0</v>
      </c>
      <c r="R15" s="4">
        <v>2.0</v>
      </c>
      <c r="S15" s="4">
        <v>1.0</v>
      </c>
      <c r="T15" s="4">
        <v>3.0</v>
      </c>
      <c r="U15" s="4">
        <v>1.0</v>
      </c>
      <c r="V15" s="4">
        <v>2.0</v>
      </c>
      <c r="W15" s="4">
        <v>2.0</v>
      </c>
      <c r="X15" s="4">
        <v>2.0</v>
      </c>
      <c r="Y15" s="4">
        <v>1.0</v>
      </c>
      <c r="Z15" s="4">
        <v>1.0</v>
      </c>
      <c r="AA15" s="4">
        <v>1.0</v>
      </c>
      <c r="AB15" s="4">
        <v>1.0</v>
      </c>
      <c r="AC15" s="4">
        <v>1.0</v>
      </c>
      <c r="AD15" s="4">
        <v>1.0</v>
      </c>
      <c r="AE15" s="4">
        <v>2.0</v>
      </c>
      <c r="AF15" s="4">
        <v>2.0</v>
      </c>
      <c r="AG15" s="4">
        <v>1.0</v>
      </c>
      <c r="AH15" s="4">
        <v>2.0</v>
      </c>
      <c r="AI15" s="4">
        <v>2.0</v>
      </c>
      <c r="AJ15" s="4">
        <v>2.0</v>
      </c>
      <c r="AK15" s="4">
        <v>2.0</v>
      </c>
      <c r="AL15" s="4">
        <v>3.0</v>
      </c>
      <c r="AM15" s="4">
        <v>2.0</v>
      </c>
      <c r="AN15" s="4">
        <v>2.0</v>
      </c>
      <c r="AO15" s="4">
        <v>1.0</v>
      </c>
      <c r="AP15" s="4">
        <v>2.0</v>
      </c>
      <c r="AQ15" s="4">
        <v>3.0</v>
      </c>
      <c r="AR15" s="4">
        <v>4.0</v>
      </c>
      <c r="AS15" s="4">
        <v>2.0</v>
      </c>
      <c r="AT15" s="4">
        <v>2.0</v>
      </c>
      <c r="AU15" s="4">
        <v>1.0</v>
      </c>
      <c r="AV15" s="4">
        <v>1.0</v>
      </c>
      <c r="AW15" s="4">
        <v>2.0</v>
      </c>
      <c r="AX15" s="4">
        <v>2.0</v>
      </c>
      <c r="AY15" s="4">
        <v>2.0</v>
      </c>
      <c r="AZ15" s="4">
        <v>2.0</v>
      </c>
      <c r="BA15" s="4">
        <v>1.0</v>
      </c>
      <c r="BB15" s="4">
        <v>4.0</v>
      </c>
      <c r="BC15" s="4">
        <v>3.0</v>
      </c>
      <c r="BD15" s="4">
        <v>4.0</v>
      </c>
      <c r="BE15" s="4">
        <v>1.0</v>
      </c>
      <c r="BF15" s="4">
        <v>2.0</v>
      </c>
      <c r="BG15" s="4">
        <v>1.0</v>
      </c>
      <c r="BH15" s="4">
        <v>1.0</v>
      </c>
      <c r="BI15" s="4">
        <v>3.0</v>
      </c>
      <c r="BJ15" s="4">
        <v>3.0</v>
      </c>
      <c r="BK15" s="4">
        <v>1.0</v>
      </c>
      <c r="BL15" s="4">
        <v>1.0</v>
      </c>
      <c r="BM15" s="4">
        <v>1.0</v>
      </c>
      <c r="BN15" s="4">
        <v>1.0</v>
      </c>
      <c r="BO15" s="4">
        <v>1.0</v>
      </c>
      <c r="BP15" s="4">
        <v>2.0</v>
      </c>
      <c r="BQ15" s="4">
        <v>1.0</v>
      </c>
      <c r="BR15" s="4">
        <v>2.0</v>
      </c>
      <c r="BS15" s="4">
        <v>1.0</v>
      </c>
      <c r="BT15" s="4">
        <v>2.0</v>
      </c>
      <c r="BU15" s="4">
        <v>1.0</v>
      </c>
      <c r="BV15" s="4">
        <v>1.0</v>
      </c>
      <c r="BW15" s="4">
        <v>2.0</v>
      </c>
      <c r="BX15" s="4">
        <v>2.0</v>
      </c>
      <c r="BY15" s="4">
        <v>4.0</v>
      </c>
      <c r="BZ15" s="4">
        <v>1.0</v>
      </c>
      <c r="CA15" s="4">
        <v>2.0</v>
      </c>
      <c r="CB15" s="4">
        <v>2.0</v>
      </c>
      <c r="CC15" s="4">
        <v>3.0</v>
      </c>
      <c r="CD15" s="4">
        <v>2.0</v>
      </c>
      <c r="CE15" s="4">
        <v>2.0</v>
      </c>
      <c r="CF15" s="4">
        <v>2.0</v>
      </c>
      <c r="CG15" s="4">
        <v>4.0</v>
      </c>
      <c r="CH15" s="4">
        <v>2.0</v>
      </c>
      <c r="CI15" s="4">
        <v>1.0</v>
      </c>
      <c r="CJ15" s="4">
        <v>3.0</v>
      </c>
      <c r="CK15" s="4">
        <v>1.0</v>
      </c>
      <c r="CL15" s="4">
        <v>2.0</v>
      </c>
      <c r="CM15" s="4">
        <v>2.0</v>
      </c>
      <c r="CN15" s="4">
        <v>2.0</v>
      </c>
      <c r="CO15" s="4">
        <v>1.0</v>
      </c>
      <c r="CP15" s="4">
        <v>2.0</v>
      </c>
      <c r="CQ15" s="4">
        <v>2.0</v>
      </c>
      <c r="CR15" s="4">
        <v>2.0</v>
      </c>
      <c r="CS15" s="4">
        <v>1.0</v>
      </c>
      <c r="CT15" s="4">
        <v>2.0</v>
      </c>
      <c r="CU15" s="4">
        <v>2.0</v>
      </c>
      <c r="CV15" s="4">
        <v>1.0</v>
      </c>
      <c r="CW15" s="4">
        <v>2.0</v>
      </c>
      <c r="CX15" s="4">
        <v>2.0</v>
      </c>
      <c r="CY15" s="4">
        <v>1.0</v>
      </c>
      <c r="CZ15" s="4">
        <v>2.0</v>
      </c>
      <c r="DA15" s="4">
        <v>1.0</v>
      </c>
      <c r="DB15" s="4">
        <v>1.0</v>
      </c>
      <c r="DC15" s="4">
        <v>2.0</v>
      </c>
      <c r="DD15" s="4">
        <v>2.0</v>
      </c>
      <c r="DE15" s="4">
        <v>1.0</v>
      </c>
      <c r="DF15" s="4">
        <v>1.0</v>
      </c>
      <c r="DG15" s="4">
        <v>1.0</v>
      </c>
      <c r="DH15" s="4">
        <v>2.0</v>
      </c>
      <c r="DI15" s="4">
        <v>2.0</v>
      </c>
      <c r="DJ15" s="4">
        <v>1.0</v>
      </c>
      <c r="DK15" s="4">
        <v>1.0</v>
      </c>
      <c r="DL15" s="4">
        <v>2.0</v>
      </c>
      <c r="DM15" s="4">
        <v>2.0</v>
      </c>
      <c r="DN15" s="4">
        <v>2.0</v>
      </c>
      <c r="DO15" s="4">
        <v>2.0</v>
      </c>
      <c r="DP15" s="4">
        <v>1.0</v>
      </c>
      <c r="DQ15" s="4">
        <v>2.0</v>
      </c>
      <c r="DR15" s="4">
        <v>2.0</v>
      </c>
      <c r="DS15" s="4">
        <v>2.0</v>
      </c>
      <c r="DT15" s="4">
        <v>2.0</v>
      </c>
      <c r="DU15" s="4">
        <v>2.0</v>
      </c>
      <c r="DV15" s="4">
        <v>1.0</v>
      </c>
      <c r="DW15" s="4">
        <v>1.0</v>
      </c>
    </row>
    <row r="16" hidden="1">
      <c r="A16" s="3" t="s">
        <v>6</v>
      </c>
      <c r="B16" s="4" t="s">
        <v>22</v>
      </c>
      <c r="C16" s="4">
        <v>1.0</v>
      </c>
      <c r="D16" s="4">
        <v>2.0</v>
      </c>
      <c r="E16" s="4">
        <v>1.0</v>
      </c>
      <c r="F16" s="4">
        <v>2.0</v>
      </c>
      <c r="G16" s="4">
        <v>2.0</v>
      </c>
      <c r="H16" s="4">
        <v>2.0</v>
      </c>
      <c r="I16" s="4">
        <v>1.0</v>
      </c>
      <c r="J16" s="4">
        <v>2.0</v>
      </c>
      <c r="K16" s="4">
        <v>1.0</v>
      </c>
      <c r="L16" s="4">
        <v>1.0</v>
      </c>
      <c r="M16" s="4">
        <v>2.0</v>
      </c>
      <c r="N16" s="4">
        <v>1.0</v>
      </c>
      <c r="O16" s="4">
        <v>2.0</v>
      </c>
      <c r="P16" s="4">
        <v>2.0</v>
      </c>
      <c r="Q16" s="4">
        <v>2.0</v>
      </c>
      <c r="R16" s="4">
        <v>2.0</v>
      </c>
      <c r="S16" s="4">
        <v>1.0</v>
      </c>
      <c r="T16" s="4">
        <v>2.0</v>
      </c>
      <c r="U16" s="4">
        <v>1.0</v>
      </c>
      <c r="V16" s="4">
        <v>2.0</v>
      </c>
      <c r="W16" s="4">
        <v>2.0</v>
      </c>
      <c r="X16" s="4"/>
      <c r="Y16" s="4">
        <v>1.0</v>
      </c>
      <c r="Z16" s="4">
        <v>1.0</v>
      </c>
      <c r="AA16" s="4">
        <v>2.0</v>
      </c>
      <c r="AB16" s="4">
        <v>1.0</v>
      </c>
      <c r="AC16" s="4">
        <v>1.0</v>
      </c>
      <c r="AD16" s="4">
        <v>2.0</v>
      </c>
      <c r="AE16" s="4">
        <v>1.0</v>
      </c>
      <c r="AF16" s="4">
        <v>2.0</v>
      </c>
      <c r="AG16" s="4">
        <v>1.0</v>
      </c>
      <c r="AH16" s="4">
        <v>2.0</v>
      </c>
      <c r="AI16" s="4">
        <v>2.0</v>
      </c>
      <c r="AJ16" s="4">
        <v>1.0</v>
      </c>
      <c r="AK16" s="4">
        <v>1.0</v>
      </c>
      <c r="AL16" s="4">
        <v>1.0</v>
      </c>
      <c r="AM16" s="4">
        <v>2.0</v>
      </c>
      <c r="AN16" s="4">
        <v>2.0</v>
      </c>
      <c r="AO16" s="4">
        <v>1.0</v>
      </c>
      <c r="AP16" s="4">
        <v>2.0</v>
      </c>
      <c r="AQ16" s="4">
        <v>2.0</v>
      </c>
      <c r="AR16" s="4">
        <v>1.0</v>
      </c>
      <c r="AS16" s="4">
        <v>2.0</v>
      </c>
      <c r="AT16" s="4">
        <v>1.0</v>
      </c>
      <c r="AU16" s="4">
        <v>1.0</v>
      </c>
      <c r="AV16" s="4">
        <v>1.0</v>
      </c>
      <c r="AW16" s="4">
        <v>2.0</v>
      </c>
      <c r="AX16" s="4">
        <v>1.0</v>
      </c>
      <c r="AY16" s="4">
        <v>2.0</v>
      </c>
      <c r="AZ16" s="4">
        <v>1.0</v>
      </c>
      <c r="BA16" s="4">
        <v>1.0</v>
      </c>
      <c r="BB16" s="4">
        <v>1.0</v>
      </c>
      <c r="BC16" s="4">
        <v>1.0</v>
      </c>
      <c r="BD16" s="4">
        <v>2.0</v>
      </c>
      <c r="BE16" s="4">
        <v>1.0</v>
      </c>
      <c r="BF16" s="4">
        <v>2.0</v>
      </c>
      <c r="BG16" s="4">
        <v>1.0</v>
      </c>
      <c r="BH16" s="4">
        <v>1.0</v>
      </c>
      <c r="BI16" s="4">
        <v>2.0</v>
      </c>
      <c r="BJ16" s="4">
        <v>2.0</v>
      </c>
      <c r="BK16" s="4">
        <v>2.0</v>
      </c>
      <c r="BL16" s="4">
        <v>1.0</v>
      </c>
      <c r="BM16" s="4">
        <v>1.0</v>
      </c>
      <c r="BN16" s="4"/>
      <c r="BO16" s="4">
        <v>1.0</v>
      </c>
      <c r="BP16" s="4">
        <v>1.0</v>
      </c>
      <c r="BQ16" s="4">
        <v>2.0</v>
      </c>
      <c r="BR16" s="4">
        <v>2.0</v>
      </c>
      <c r="BS16" s="4">
        <v>2.0</v>
      </c>
      <c r="BT16" s="4">
        <v>2.0</v>
      </c>
      <c r="BU16" s="4">
        <v>1.0</v>
      </c>
      <c r="BV16" s="4">
        <v>1.0</v>
      </c>
      <c r="BW16" s="4">
        <v>2.0</v>
      </c>
      <c r="BX16" s="4">
        <v>2.0</v>
      </c>
      <c r="BY16" s="4">
        <v>2.0</v>
      </c>
      <c r="BZ16" s="4">
        <v>1.0</v>
      </c>
      <c r="CA16" s="4">
        <v>2.0</v>
      </c>
      <c r="CB16" s="4">
        <v>2.0</v>
      </c>
      <c r="CC16" s="4">
        <v>1.0</v>
      </c>
      <c r="CD16" s="4">
        <v>2.0</v>
      </c>
      <c r="CE16" s="4">
        <v>2.0</v>
      </c>
      <c r="CF16" s="4">
        <v>2.0</v>
      </c>
      <c r="CG16" s="4">
        <v>2.0</v>
      </c>
      <c r="CH16" s="4">
        <v>1.0</v>
      </c>
      <c r="CI16" s="4">
        <v>2.0</v>
      </c>
      <c r="CJ16" s="4">
        <v>2.0</v>
      </c>
      <c r="CK16" s="4">
        <v>2.0</v>
      </c>
      <c r="CL16" s="4">
        <v>2.0</v>
      </c>
      <c r="CM16" s="4">
        <v>2.0</v>
      </c>
      <c r="CN16" s="4">
        <v>1.0</v>
      </c>
      <c r="CO16" s="4">
        <v>2.0</v>
      </c>
      <c r="CP16" s="4">
        <v>2.0</v>
      </c>
      <c r="CQ16" s="4">
        <v>2.0</v>
      </c>
      <c r="CR16" s="4">
        <v>2.0</v>
      </c>
      <c r="CS16" s="4">
        <v>2.0</v>
      </c>
      <c r="CT16" s="4">
        <v>2.0</v>
      </c>
      <c r="CU16" s="4">
        <v>2.0</v>
      </c>
      <c r="CV16" s="4">
        <v>2.0</v>
      </c>
      <c r="CW16" s="4">
        <v>2.0</v>
      </c>
      <c r="CX16" s="4">
        <v>1.0</v>
      </c>
      <c r="CY16" s="4">
        <v>1.0</v>
      </c>
      <c r="CZ16" s="4">
        <v>2.0</v>
      </c>
      <c r="DA16" s="4">
        <v>2.0</v>
      </c>
      <c r="DB16" s="4">
        <v>1.0</v>
      </c>
      <c r="DC16" s="4">
        <v>2.0</v>
      </c>
      <c r="DD16" s="4">
        <v>2.0</v>
      </c>
      <c r="DE16" s="4">
        <v>1.0</v>
      </c>
      <c r="DF16" s="4">
        <v>1.0</v>
      </c>
      <c r="DG16" s="4">
        <v>2.0</v>
      </c>
      <c r="DH16" s="4">
        <v>2.0</v>
      </c>
      <c r="DI16" s="4">
        <v>1.0</v>
      </c>
      <c r="DJ16" s="4">
        <v>2.0</v>
      </c>
      <c r="DK16" s="4">
        <v>1.0</v>
      </c>
      <c r="DL16" s="4">
        <v>2.0</v>
      </c>
      <c r="DM16" s="4">
        <v>2.0</v>
      </c>
      <c r="DN16" s="4">
        <v>2.0</v>
      </c>
      <c r="DO16" s="4">
        <v>1.0</v>
      </c>
      <c r="DP16" s="4">
        <v>1.0</v>
      </c>
      <c r="DQ16" s="4">
        <v>1.0</v>
      </c>
      <c r="DR16" s="4">
        <v>1.0</v>
      </c>
      <c r="DS16" s="4">
        <v>2.0</v>
      </c>
      <c r="DT16" s="4">
        <v>1.0</v>
      </c>
      <c r="DU16" s="4">
        <v>1.0</v>
      </c>
      <c r="DV16" s="4">
        <v>2.0</v>
      </c>
      <c r="DW16" s="4">
        <v>1.0</v>
      </c>
    </row>
    <row r="17" hidden="1">
      <c r="A17" s="3" t="s">
        <v>14</v>
      </c>
      <c r="B17" s="5" t="s">
        <v>23</v>
      </c>
      <c r="C17" s="5" t="s">
        <v>76</v>
      </c>
      <c r="D17" s="5" t="s">
        <v>88</v>
      </c>
      <c r="E17" s="5" t="s">
        <v>100</v>
      </c>
      <c r="F17" s="5" t="s">
        <v>110</v>
      </c>
      <c r="G17" s="5" t="s">
        <v>122</v>
      </c>
      <c r="H17" s="5" t="s">
        <v>133</v>
      </c>
      <c r="I17" s="5" t="s">
        <v>145</v>
      </c>
      <c r="J17" s="5" t="s">
        <v>157</v>
      </c>
      <c r="K17" s="5" t="s">
        <v>166</v>
      </c>
      <c r="L17" s="5" t="s">
        <v>177</v>
      </c>
      <c r="M17" s="5" t="s">
        <v>187</v>
      </c>
      <c r="N17" s="5" t="s">
        <v>198</v>
      </c>
      <c r="O17" s="5" t="s">
        <v>209</v>
      </c>
      <c r="P17" s="5" t="s">
        <v>221</v>
      </c>
      <c r="Q17" s="5" t="s">
        <v>231</v>
      </c>
      <c r="R17" s="5" t="s">
        <v>241</v>
      </c>
      <c r="S17" s="5" t="s">
        <v>251</v>
      </c>
      <c r="T17" s="5" t="s">
        <v>262</v>
      </c>
      <c r="U17" s="5" t="s">
        <v>273</v>
      </c>
      <c r="V17" s="5" t="s">
        <v>284</v>
      </c>
      <c r="W17" s="5" t="s">
        <v>294</v>
      </c>
      <c r="X17" s="5" t="s">
        <v>305</v>
      </c>
      <c r="Y17" s="5" t="s">
        <v>317</v>
      </c>
      <c r="Z17" s="5" t="s">
        <v>327</v>
      </c>
      <c r="AA17" s="5" t="s">
        <v>339</v>
      </c>
      <c r="AB17" s="5" t="s">
        <v>347</v>
      </c>
      <c r="AC17" s="5" t="s">
        <v>359</v>
      </c>
      <c r="AD17" s="5" t="s">
        <v>368</v>
      </c>
      <c r="AE17" s="5" t="s">
        <v>378</v>
      </c>
      <c r="AF17" s="5" t="s">
        <v>389</v>
      </c>
      <c r="AG17" s="5" t="s">
        <v>400</v>
      </c>
      <c r="AH17" s="5" t="s">
        <v>241</v>
      </c>
      <c r="AI17" s="5" t="s">
        <v>418</v>
      </c>
      <c r="AJ17" s="5" t="s">
        <v>428</v>
      </c>
      <c r="AK17" s="5" t="s">
        <v>437</v>
      </c>
      <c r="AL17" s="5" t="s">
        <v>448</v>
      </c>
      <c r="AM17" s="5" t="s">
        <v>457</v>
      </c>
      <c r="AN17" s="5" t="s">
        <v>467</v>
      </c>
      <c r="AO17" s="5" t="s">
        <v>475</v>
      </c>
      <c r="AP17" s="5" t="s">
        <v>484</v>
      </c>
      <c r="AQ17" s="5" t="s">
        <v>494</v>
      </c>
      <c r="AR17" s="5" t="s">
        <v>505</v>
      </c>
      <c r="AS17" s="5" t="s">
        <v>515</v>
      </c>
      <c r="AT17" s="5" t="s">
        <v>525</v>
      </c>
      <c r="AU17" s="5" t="s">
        <v>536</v>
      </c>
      <c r="AV17" s="5" t="s">
        <v>547</v>
      </c>
      <c r="AW17" s="5" t="s">
        <v>557</v>
      </c>
      <c r="AX17" s="5" t="s">
        <v>567</v>
      </c>
      <c r="AY17" s="5" t="s">
        <v>577</v>
      </c>
      <c r="AZ17" s="5" t="s">
        <v>586</v>
      </c>
      <c r="BA17" s="5" t="s">
        <v>595</v>
      </c>
      <c r="BB17" s="5" t="s">
        <v>604</v>
      </c>
      <c r="BC17" s="5" t="s">
        <v>613</v>
      </c>
      <c r="BD17" s="5" t="s">
        <v>621</v>
      </c>
      <c r="BE17" s="5" t="s">
        <v>632</v>
      </c>
      <c r="BF17" s="5" t="s">
        <v>640</v>
      </c>
      <c r="BG17" s="5" t="s">
        <v>650</v>
      </c>
      <c r="BH17" s="5" t="s">
        <v>659</v>
      </c>
      <c r="BI17" s="5" t="s">
        <v>670</v>
      </c>
      <c r="BJ17" s="5" t="s">
        <v>679</v>
      </c>
      <c r="BK17" s="5" t="s">
        <v>689</v>
      </c>
      <c r="BL17" s="5" t="s">
        <v>700</v>
      </c>
      <c r="BM17" s="5" t="s">
        <v>709</v>
      </c>
      <c r="BN17" s="5" t="s">
        <v>621</v>
      </c>
      <c r="BO17" s="5" t="s">
        <v>729</v>
      </c>
      <c r="BP17" s="5" t="s">
        <v>738</v>
      </c>
      <c r="BQ17" s="5" t="s">
        <v>746</v>
      </c>
      <c r="BR17" s="5" t="s">
        <v>753</v>
      </c>
      <c r="BS17" s="5" t="s">
        <v>765</v>
      </c>
      <c r="BT17" s="5" t="s">
        <v>774</v>
      </c>
      <c r="BU17" s="5" t="s">
        <v>783</v>
      </c>
      <c r="BV17" s="5" t="s">
        <v>794</v>
      </c>
      <c r="BW17" s="5" t="s">
        <v>803</v>
      </c>
      <c r="BX17" s="5" t="s">
        <v>812</v>
      </c>
      <c r="BY17" s="5" t="s">
        <v>621</v>
      </c>
      <c r="BZ17" s="5" t="s">
        <v>824</v>
      </c>
      <c r="CA17" s="5" t="s">
        <v>835</v>
      </c>
      <c r="CB17" s="5" t="s">
        <v>846</v>
      </c>
      <c r="CC17" s="5" t="s">
        <v>854</v>
      </c>
      <c r="CD17" s="5" t="s">
        <v>863</v>
      </c>
      <c r="CE17" s="5" t="s">
        <v>873</v>
      </c>
      <c r="CF17" s="5" t="s">
        <v>881</v>
      </c>
      <c r="CG17" s="5" t="s">
        <v>889</v>
      </c>
      <c r="CH17" s="5" t="s">
        <v>899</v>
      </c>
      <c r="CI17" s="5" t="s">
        <v>911</v>
      </c>
      <c r="CJ17" s="5" t="s">
        <v>923</v>
      </c>
      <c r="CK17" s="5" t="s">
        <v>930</v>
      </c>
      <c r="CL17" s="5" t="s">
        <v>942</v>
      </c>
      <c r="CM17" s="5" t="s">
        <v>950</v>
      </c>
      <c r="CN17" s="5" t="s">
        <v>960</v>
      </c>
      <c r="CO17" s="5" t="s">
        <v>970</v>
      </c>
      <c r="CP17" s="5" t="s">
        <v>979</v>
      </c>
      <c r="CQ17" s="5" t="s">
        <v>987</v>
      </c>
      <c r="CR17" s="5" t="s">
        <v>997</v>
      </c>
      <c r="CS17" s="5" t="s">
        <v>1007</v>
      </c>
      <c r="CT17" s="5" t="s">
        <v>1018</v>
      </c>
      <c r="CU17" s="5" t="s">
        <v>1027</v>
      </c>
      <c r="CV17" s="5" t="s">
        <v>1036</v>
      </c>
      <c r="CW17" s="5" t="s">
        <v>1044</v>
      </c>
      <c r="CX17" s="5" t="s">
        <v>1052</v>
      </c>
      <c r="CY17" s="5" t="s">
        <v>1061</v>
      </c>
      <c r="CZ17" s="5" t="s">
        <v>1072</v>
      </c>
      <c r="DA17" s="5" t="s">
        <v>1081</v>
      </c>
      <c r="DB17" s="5" t="s">
        <v>1088</v>
      </c>
      <c r="DC17" s="5" t="s">
        <v>1099</v>
      </c>
      <c r="DD17" s="5" t="s">
        <v>1109</v>
      </c>
      <c r="DE17" s="5" t="s">
        <v>1119</v>
      </c>
      <c r="DF17" s="5" t="s">
        <v>1129</v>
      </c>
      <c r="DG17" s="5" t="s">
        <v>1140</v>
      </c>
      <c r="DH17" s="5" t="s">
        <v>1149</v>
      </c>
      <c r="DI17" s="5" t="s">
        <v>1158</v>
      </c>
      <c r="DJ17" s="5" t="s">
        <v>1164</v>
      </c>
      <c r="DK17" s="5" t="s">
        <v>1171</v>
      </c>
      <c r="DL17" s="5" t="s">
        <v>1180</v>
      </c>
      <c r="DM17" s="5" t="s">
        <v>1187</v>
      </c>
      <c r="DN17" s="5" t="s">
        <v>1199</v>
      </c>
      <c r="DO17" s="5" t="s">
        <v>1209</v>
      </c>
      <c r="DP17" s="5" t="s">
        <v>1219</v>
      </c>
      <c r="DQ17" s="5" t="s">
        <v>1230</v>
      </c>
      <c r="DR17" s="5" t="s">
        <v>1240</v>
      </c>
      <c r="DS17" s="5" t="s">
        <v>1248</v>
      </c>
      <c r="DT17" s="5" t="s">
        <v>1256</v>
      </c>
      <c r="DU17" s="5" t="s">
        <v>1266</v>
      </c>
      <c r="DV17" s="5" t="s">
        <v>1276</v>
      </c>
      <c r="DW17" s="5" t="s">
        <v>1285</v>
      </c>
    </row>
    <row r="18" hidden="1">
      <c r="A18" s="3" t="s">
        <v>17</v>
      </c>
      <c r="B18" s="4" t="s">
        <v>24</v>
      </c>
      <c r="C18" s="4">
        <v>1.0</v>
      </c>
      <c r="D18" s="4">
        <v>1.0</v>
      </c>
      <c r="E18" s="4">
        <v>1.0</v>
      </c>
      <c r="F18" s="4">
        <v>1.0</v>
      </c>
      <c r="G18" s="4">
        <v>3.0</v>
      </c>
      <c r="H18" s="4">
        <v>1.0</v>
      </c>
      <c r="I18" s="4">
        <v>2.0</v>
      </c>
      <c r="J18" s="4">
        <v>2.0</v>
      </c>
      <c r="K18" s="4">
        <v>2.0</v>
      </c>
      <c r="L18" s="4">
        <v>1.0</v>
      </c>
      <c r="M18" s="4">
        <v>3.0</v>
      </c>
      <c r="N18" s="4">
        <v>4.0</v>
      </c>
      <c r="O18" s="4">
        <v>2.0</v>
      </c>
      <c r="P18" s="4">
        <v>1.0</v>
      </c>
      <c r="Q18" s="4">
        <v>3.0</v>
      </c>
      <c r="R18" s="4">
        <v>3.0</v>
      </c>
      <c r="S18" s="4">
        <v>2.0</v>
      </c>
      <c r="T18" s="4">
        <v>1.0</v>
      </c>
      <c r="U18" s="4">
        <v>4.0</v>
      </c>
      <c r="V18" s="4">
        <v>3.0</v>
      </c>
      <c r="W18" s="4">
        <v>1.0</v>
      </c>
      <c r="X18" s="4">
        <v>1.0</v>
      </c>
      <c r="Y18" s="4">
        <v>1.0</v>
      </c>
      <c r="Z18" s="4">
        <v>1.0</v>
      </c>
      <c r="AA18" s="4">
        <v>1.0</v>
      </c>
      <c r="AB18" s="4">
        <v>3.0</v>
      </c>
      <c r="AC18" s="4">
        <v>1.0</v>
      </c>
      <c r="AD18" s="4">
        <v>2.0</v>
      </c>
      <c r="AE18" s="4">
        <v>1.0</v>
      </c>
      <c r="AF18" s="4">
        <v>1.0</v>
      </c>
      <c r="AG18" s="4">
        <v>1.0</v>
      </c>
      <c r="AH18" s="4">
        <v>3.0</v>
      </c>
      <c r="AI18" s="4">
        <v>1.0</v>
      </c>
      <c r="AJ18" s="4">
        <v>1.0</v>
      </c>
      <c r="AK18" s="4">
        <v>1.0</v>
      </c>
      <c r="AL18" s="4">
        <v>1.0</v>
      </c>
      <c r="AM18" s="4">
        <v>1.0</v>
      </c>
      <c r="AN18" s="4">
        <v>1.0</v>
      </c>
      <c r="AO18" s="4">
        <v>1.0</v>
      </c>
      <c r="AP18" s="4">
        <v>1.0</v>
      </c>
      <c r="AQ18" s="4">
        <v>1.0</v>
      </c>
      <c r="AR18" s="4">
        <v>1.0</v>
      </c>
      <c r="AS18" s="4">
        <v>1.0</v>
      </c>
      <c r="AT18" s="4">
        <v>2.0</v>
      </c>
      <c r="AU18" s="4">
        <v>2.0</v>
      </c>
      <c r="AV18" s="4">
        <v>2.0</v>
      </c>
      <c r="AW18" s="4">
        <v>1.0</v>
      </c>
      <c r="AX18" s="4">
        <v>1.0</v>
      </c>
      <c r="AY18" s="4">
        <v>1.0</v>
      </c>
      <c r="AZ18" s="4">
        <v>1.0</v>
      </c>
      <c r="BA18" s="4">
        <v>2.0</v>
      </c>
      <c r="BB18" s="4">
        <v>1.0</v>
      </c>
      <c r="BC18" s="4">
        <v>1.0</v>
      </c>
      <c r="BD18" s="4">
        <v>3.0</v>
      </c>
      <c r="BE18" s="4">
        <v>2.0</v>
      </c>
      <c r="BF18" s="4">
        <v>4.0</v>
      </c>
      <c r="BG18" s="4">
        <v>2.0</v>
      </c>
      <c r="BH18" s="4">
        <v>2.0</v>
      </c>
      <c r="BI18" s="4">
        <v>1.0</v>
      </c>
      <c r="BJ18" s="4">
        <v>1.0</v>
      </c>
      <c r="BK18" s="4">
        <v>3.0</v>
      </c>
      <c r="BL18" s="4">
        <v>2.0</v>
      </c>
      <c r="BM18" s="4">
        <v>2.0</v>
      </c>
      <c r="BN18" s="4">
        <v>3.0</v>
      </c>
      <c r="BO18" s="4">
        <v>1.0</v>
      </c>
      <c r="BP18" s="4">
        <v>1.0</v>
      </c>
      <c r="BQ18" s="4">
        <v>1.0</v>
      </c>
      <c r="BR18" s="4">
        <v>1.0</v>
      </c>
      <c r="BS18" s="4">
        <v>1.0</v>
      </c>
      <c r="BT18" s="4">
        <v>1.0</v>
      </c>
      <c r="BU18" s="4">
        <v>1.0</v>
      </c>
      <c r="BV18" s="4">
        <v>1.0</v>
      </c>
      <c r="BW18" s="4">
        <v>1.0</v>
      </c>
      <c r="BX18" s="4">
        <v>2.0</v>
      </c>
      <c r="BY18" s="4">
        <v>3.0</v>
      </c>
      <c r="BZ18" s="4">
        <v>1.0</v>
      </c>
      <c r="CA18" s="4">
        <v>1.0</v>
      </c>
      <c r="CB18" s="4">
        <v>2.0</v>
      </c>
      <c r="CC18" s="4">
        <v>1.0</v>
      </c>
      <c r="CD18" s="4">
        <v>1.0</v>
      </c>
      <c r="CE18" s="4">
        <v>1.0</v>
      </c>
      <c r="CF18" s="4">
        <v>1.0</v>
      </c>
      <c r="CG18" s="4">
        <v>1.0</v>
      </c>
      <c r="CH18" s="4">
        <v>1.0</v>
      </c>
      <c r="CI18" s="4">
        <v>2.0</v>
      </c>
      <c r="CJ18" s="4">
        <v>1.0</v>
      </c>
      <c r="CK18" s="4">
        <v>2.0</v>
      </c>
      <c r="CL18" s="4">
        <v>1.0</v>
      </c>
      <c r="CM18" s="4">
        <v>2.0</v>
      </c>
      <c r="CN18" s="4">
        <v>2.0</v>
      </c>
      <c r="CO18" s="4">
        <v>2.0</v>
      </c>
      <c r="CP18" s="4">
        <v>1.0</v>
      </c>
      <c r="CQ18" s="4">
        <v>2.0</v>
      </c>
      <c r="CR18" s="4">
        <v>1.0</v>
      </c>
      <c r="CS18" s="4">
        <v>1.0</v>
      </c>
      <c r="CT18" s="4">
        <v>1.0</v>
      </c>
      <c r="CU18" s="4">
        <v>2.0</v>
      </c>
      <c r="CV18" s="4">
        <v>2.0</v>
      </c>
      <c r="CW18" s="4">
        <v>2.0</v>
      </c>
      <c r="CX18" s="4">
        <v>2.0</v>
      </c>
      <c r="CY18" s="4">
        <v>1.0</v>
      </c>
      <c r="CZ18" s="4">
        <v>1.0</v>
      </c>
      <c r="DA18" s="4">
        <v>2.0</v>
      </c>
      <c r="DB18" s="4">
        <v>1.0</v>
      </c>
      <c r="DC18" s="4">
        <v>1.0</v>
      </c>
      <c r="DD18" s="4">
        <v>1.0</v>
      </c>
      <c r="DE18" s="4">
        <v>2.0</v>
      </c>
      <c r="DF18" s="4">
        <v>1.0</v>
      </c>
      <c r="DG18" s="4">
        <v>1.0</v>
      </c>
      <c r="DH18" s="4">
        <v>2.0</v>
      </c>
      <c r="DI18" s="4">
        <v>1.0</v>
      </c>
      <c r="DJ18" s="4">
        <v>2.0</v>
      </c>
      <c r="DK18" s="4">
        <v>2.0</v>
      </c>
      <c r="DL18" s="4">
        <v>1.0</v>
      </c>
      <c r="DM18" s="4">
        <v>1.0</v>
      </c>
      <c r="DN18" s="4">
        <v>1.0</v>
      </c>
      <c r="DO18" s="4">
        <v>1.0</v>
      </c>
      <c r="DP18" s="4">
        <v>2.0</v>
      </c>
      <c r="DQ18" s="4">
        <v>2.0</v>
      </c>
      <c r="DR18" s="4">
        <v>2.0</v>
      </c>
      <c r="DS18" s="4">
        <v>1.0</v>
      </c>
      <c r="DT18" s="4">
        <v>1.0</v>
      </c>
      <c r="DU18" s="4">
        <v>1.0</v>
      </c>
      <c r="DV18" s="4">
        <v>1.0</v>
      </c>
      <c r="DW18" s="4">
        <v>2.0</v>
      </c>
    </row>
    <row r="19" hidden="1">
      <c r="A19" s="3" t="s">
        <v>17</v>
      </c>
      <c r="B19" s="4" t="s">
        <v>25</v>
      </c>
      <c r="C19" s="4">
        <v>1.0</v>
      </c>
      <c r="D19" s="4">
        <v>2.0</v>
      </c>
      <c r="E19" s="4">
        <v>3.0</v>
      </c>
      <c r="F19" s="4">
        <v>3.0</v>
      </c>
      <c r="G19" s="4">
        <v>4.0</v>
      </c>
      <c r="H19" s="4">
        <v>3.0</v>
      </c>
      <c r="I19" s="4">
        <v>5.0</v>
      </c>
      <c r="J19" s="4">
        <v>5.0</v>
      </c>
      <c r="K19" s="4">
        <v>8.0</v>
      </c>
      <c r="L19" s="4">
        <v>3.0</v>
      </c>
      <c r="M19" s="4">
        <v>4.0</v>
      </c>
      <c r="N19" s="4">
        <v>5.0</v>
      </c>
      <c r="O19" s="4">
        <v>5.0</v>
      </c>
      <c r="P19" s="4">
        <v>3.0</v>
      </c>
      <c r="Q19" s="4">
        <v>4.0</v>
      </c>
      <c r="R19" s="4">
        <v>4.0</v>
      </c>
      <c r="S19" s="4">
        <v>5.0</v>
      </c>
      <c r="T19" s="4">
        <v>2.0</v>
      </c>
      <c r="U19" s="4">
        <v>6.0</v>
      </c>
      <c r="V19" s="4">
        <v>4.0</v>
      </c>
      <c r="W19" s="4">
        <v>3.0</v>
      </c>
      <c r="X19" s="4">
        <v>8.0</v>
      </c>
      <c r="Y19" s="4">
        <v>3.0</v>
      </c>
      <c r="Z19" s="4">
        <v>7.0</v>
      </c>
      <c r="AA19" s="4">
        <v>2.0</v>
      </c>
      <c r="AB19" s="4">
        <v>4.0</v>
      </c>
      <c r="AC19" s="4">
        <v>3.0</v>
      </c>
      <c r="AD19" s="4">
        <v>5.0</v>
      </c>
      <c r="AE19" s="4">
        <v>3.0</v>
      </c>
      <c r="AF19" s="4">
        <v>3.0</v>
      </c>
      <c r="AG19" s="4">
        <v>7.0</v>
      </c>
      <c r="AH19" s="4">
        <v>4.0</v>
      </c>
      <c r="AI19" s="4">
        <v>3.0</v>
      </c>
      <c r="AJ19" s="4">
        <v>3.0</v>
      </c>
      <c r="AK19" s="4">
        <v>3.0</v>
      </c>
      <c r="AL19" s="4">
        <v>3.0</v>
      </c>
      <c r="AM19" s="4">
        <v>8.0</v>
      </c>
      <c r="AN19" s="4">
        <v>3.0</v>
      </c>
      <c r="AO19" s="4">
        <v>2.0</v>
      </c>
      <c r="AP19" s="4">
        <v>2.0</v>
      </c>
      <c r="AQ19" s="4">
        <v>9.0</v>
      </c>
      <c r="AR19" s="4">
        <v>3.0</v>
      </c>
      <c r="AS19" s="4">
        <v>3.0</v>
      </c>
      <c r="AT19" s="4">
        <v>5.0</v>
      </c>
      <c r="AU19" s="4">
        <v>4.0</v>
      </c>
      <c r="AV19" s="4">
        <v>5.0</v>
      </c>
      <c r="AW19" s="4">
        <v>2.0</v>
      </c>
      <c r="AX19" s="4">
        <v>3.0</v>
      </c>
      <c r="AY19" s="4">
        <v>3.0</v>
      </c>
      <c r="AZ19" s="4">
        <v>3.0</v>
      </c>
      <c r="BA19" s="4">
        <v>5.0</v>
      </c>
      <c r="BB19" s="4">
        <v>3.0</v>
      </c>
      <c r="BC19" s="4">
        <v>3.0</v>
      </c>
      <c r="BD19" s="4">
        <v>4.0</v>
      </c>
      <c r="BE19" s="4">
        <v>5.0</v>
      </c>
      <c r="BF19" s="4">
        <v>10.0</v>
      </c>
      <c r="BG19" s="4">
        <v>5.0</v>
      </c>
      <c r="BH19" s="4">
        <v>5.0</v>
      </c>
      <c r="BI19" s="4">
        <v>11.0</v>
      </c>
      <c r="BJ19" s="4">
        <v>11.0</v>
      </c>
      <c r="BK19" s="4">
        <v>4.0</v>
      </c>
      <c r="BL19" s="4">
        <v>5.0</v>
      </c>
      <c r="BM19" s="4">
        <v>5.0</v>
      </c>
      <c r="BN19" s="4">
        <v>4.0</v>
      </c>
      <c r="BO19" s="4">
        <v>3.0</v>
      </c>
      <c r="BP19" s="4">
        <v>11.0</v>
      </c>
      <c r="BQ19" s="4">
        <v>3.0</v>
      </c>
      <c r="BR19" s="4">
        <v>3.0</v>
      </c>
      <c r="BS19" s="4">
        <v>3.0</v>
      </c>
      <c r="BT19" s="4">
        <v>3.0</v>
      </c>
      <c r="BU19" s="4">
        <v>8.0</v>
      </c>
      <c r="BV19" s="4">
        <v>11.0</v>
      </c>
      <c r="BW19" s="4">
        <v>3.0</v>
      </c>
      <c r="BX19" s="4">
        <v>12.0</v>
      </c>
      <c r="BY19" s="4">
        <v>4.0</v>
      </c>
      <c r="BZ19" s="4">
        <v>3.0</v>
      </c>
      <c r="CA19" s="4">
        <v>3.0</v>
      </c>
      <c r="CB19" s="4">
        <v>13.0</v>
      </c>
      <c r="CC19" s="4">
        <v>2.0</v>
      </c>
      <c r="CD19" s="4">
        <v>7.0</v>
      </c>
      <c r="CE19" s="4">
        <v>3.0</v>
      </c>
      <c r="CF19" s="4">
        <v>3.0</v>
      </c>
      <c r="CG19" s="4">
        <v>3.0</v>
      </c>
      <c r="CH19" s="4">
        <v>2.0</v>
      </c>
      <c r="CI19" s="4">
        <v>5.0</v>
      </c>
      <c r="CJ19" s="4">
        <v>2.0</v>
      </c>
      <c r="CK19" s="4">
        <v>5.0</v>
      </c>
      <c r="CL19" s="4">
        <v>3.0</v>
      </c>
      <c r="CM19" s="4">
        <v>5.0</v>
      </c>
      <c r="CN19" s="4">
        <v>5.0</v>
      </c>
      <c r="CO19" s="4">
        <v>5.0</v>
      </c>
      <c r="CP19" s="4">
        <v>3.0</v>
      </c>
      <c r="CQ19" s="4">
        <v>5.0</v>
      </c>
      <c r="CR19" s="4">
        <v>2.0</v>
      </c>
      <c r="CS19" s="4">
        <v>3.0</v>
      </c>
      <c r="CT19" s="4">
        <v>2.0</v>
      </c>
      <c r="CU19" s="4">
        <v>5.0</v>
      </c>
      <c r="CV19" s="4">
        <v>5.0</v>
      </c>
      <c r="CW19" s="4">
        <v>5.0</v>
      </c>
      <c r="CX19" s="4">
        <v>5.0</v>
      </c>
      <c r="CY19" s="4">
        <v>3.0</v>
      </c>
      <c r="CZ19" s="4">
        <v>11.0</v>
      </c>
      <c r="DA19" s="4">
        <v>5.0</v>
      </c>
      <c r="DB19" s="4">
        <v>3.0</v>
      </c>
      <c r="DC19" s="4">
        <v>2.0</v>
      </c>
      <c r="DD19" s="4">
        <v>10.0</v>
      </c>
      <c r="DE19" s="4">
        <v>12.0</v>
      </c>
      <c r="DF19" s="4">
        <v>2.0</v>
      </c>
      <c r="DG19" s="4">
        <v>2.0</v>
      </c>
      <c r="DH19" s="4">
        <v>5.0</v>
      </c>
      <c r="DI19" s="4">
        <v>3.0</v>
      </c>
      <c r="DJ19" s="4">
        <v>5.0</v>
      </c>
      <c r="DK19" s="4">
        <v>5.0</v>
      </c>
      <c r="DL19" s="4">
        <v>2.0</v>
      </c>
      <c r="DM19" s="4">
        <v>10.0</v>
      </c>
      <c r="DN19" s="4">
        <v>3.0</v>
      </c>
      <c r="DO19" s="4">
        <v>3.0</v>
      </c>
      <c r="DP19" s="4">
        <v>5.0</v>
      </c>
      <c r="DQ19" s="4">
        <v>5.0</v>
      </c>
      <c r="DR19" s="4">
        <v>5.0</v>
      </c>
      <c r="DS19" s="4">
        <v>3.0</v>
      </c>
      <c r="DT19" s="4">
        <v>3.0</v>
      </c>
      <c r="DU19" s="4">
        <v>3.0</v>
      </c>
      <c r="DV19" s="4">
        <v>8.0</v>
      </c>
      <c r="DW19" s="4">
        <v>5.0</v>
      </c>
    </row>
    <row r="20" hidden="1">
      <c r="A20" s="3" t="s">
        <v>17</v>
      </c>
      <c r="B20" s="4" t="s">
        <v>26</v>
      </c>
      <c r="C20" s="4">
        <v>3.0</v>
      </c>
      <c r="D20" s="4">
        <v>2.0</v>
      </c>
      <c r="E20" s="4">
        <v>2.0</v>
      </c>
      <c r="F20" s="4">
        <v>2.0</v>
      </c>
      <c r="G20" s="4">
        <v>2.0</v>
      </c>
      <c r="H20" s="4">
        <v>1.0</v>
      </c>
      <c r="I20" s="4">
        <v>2.0</v>
      </c>
      <c r="J20" s="4">
        <v>2.0</v>
      </c>
      <c r="K20" s="4">
        <v>5.0</v>
      </c>
      <c r="L20" s="4">
        <v>3.0</v>
      </c>
      <c r="M20" s="4">
        <v>2.0</v>
      </c>
      <c r="N20" s="4">
        <v>1.0</v>
      </c>
      <c r="O20" s="4">
        <v>1.0</v>
      </c>
      <c r="P20" s="4">
        <v>4.0</v>
      </c>
      <c r="Q20" s="4">
        <v>2.0</v>
      </c>
      <c r="R20" s="4">
        <v>4.0</v>
      </c>
      <c r="S20" s="4">
        <v>1.0</v>
      </c>
      <c r="T20" s="4">
        <v>2.0</v>
      </c>
      <c r="U20" s="4">
        <v>3.0</v>
      </c>
      <c r="V20" s="4">
        <v>2.0</v>
      </c>
      <c r="W20" s="4">
        <v>4.0</v>
      </c>
      <c r="X20" s="4">
        <v>1.0</v>
      </c>
      <c r="Y20" s="4">
        <v>1.0</v>
      </c>
      <c r="Z20" s="4">
        <v>2.0</v>
      </c>
      <c r="AA20" s="4">
        <v>4.0</v>
      </c>
      <c r="AB20" s="4">
        <v>2.0</v>
      </c>
      <c r="AC20" s="4">
        <v>2.0</v>
      </c>
      <c r="AD20" s="4">
        <v>2.0</v>
      </c>
      <c r="AE20" s="4">
        <v>2.0</v>
      </c>
      <c r="AF20" s="4">
        <v>5.0</v>
      </c>
      <c r="AG20" s="4">
        <v>3.0</v>
      </c>
      <c r="AH20" s="4">
        <v>2.0</v>
      </c>
      <c r="AI20" s="4">
        <v>3.0</v>
      </c>
      <c r="AJ20" s="4">
        <v>2.0</v>
      </c>
      <c r="AK20" s="4">
        <v>3.0</v>
      </c>
      <c r="AL20" s="4">
        <v>2.0</v>
      </c>
      <c r="AM20" s="4">
        <v>4.0</v>
      </c>
      <c r="AN20" s="4">
        <v>2.0</v>
      </c>
      <c r="AO20" s="4">
        <v>2.0</v>
      </c>
      <c r="AP20" s="4">
        <v>5.0</v>
      </c>
      <c r="AQ20" s="4">
        <v>2.0</v>
      </c>
      <c r="AR20" s="4">
        <v>4.0</v>
      </c>
      <c r="AS20" s="4">
        <v>2.0</v>
      </c>
      <c r="AT20" s="4">
        <v>1.0</v>
      </c>
      <c r="AU20" s="4">
        <v>2.0</v>
      </c>
      <c r="AV20" s="4">
        <v>2.0</v>
      </c>
      <c r="AW20" s="4">
        <v>2.0</v>
      </c>
      <c r="AX20" s="4">
        <v>2.0</v>
      </c>
      <c r="AY20" s="4">
        <v>2.0</v>
      </c>
      <c r="AZ20" s="4">
        <v>2.0</v>
      </c>
      <c r="BA20" s="4">
        <v>2.0</v>
      </c>
      <c r="BB20" s="4">
        <v>3.0</v>
      </c>
      <c r="BC20" s="4">
        <v>5.0</v>
      </c>
      <c r="BD20" s="4">
        <v>3.0</v>
      </c>
      <c r="BE20" s="4">
        <v>3.0</v>
      </c>
      <c r="BF20" s="4">
        <v>5.0</v>
      </c>
      <c r="BG20" s="4">
        <v>4.0</v>
      </c>
      <c r="BH20" s="4">
        <v>3.0</v>
      </c>
      <c r="BI20" s="4">
        <v>2.0</v>
      </c>
      <c r="BJ20" s="4">
        <v>2.0</v>
      </c>
      <c r="BK20" s="4">
        <v>5.0</v>
      </c>
      <c r="BL20" s="4">
        <v>2.0</v>
      </c>
      <c r="BM20" s="4">
        <v>5.0</v>
      </c>
      <c r="BN20" s="4">
        <v>4.0</v>
      </c>
      <c r="BO20" s="4">
        <v>3.0</v>
      </c>
      <c r="BP20" s="4">
        <v>3.0</v>
      </c>
      <c r="BQ20" s="4">
        <v>2.0</v>
      </c>
      <c r="BR20" s="4">
        <v>3.0</v>
      </c>
      <c r="BS20" s="4">
        <v>1.0</v>
      </c>
      <c r="BT20" s="4">
        <v>2.0</v>
      </c>
      <c r="BU20" s="4">
        <v>1.0</v>
      </c>
      <c r="BV20" s="4">
        <v>1.0</v>
      </c>
      <c r="BW20" s="4">
        <v>1.0</v>
      </c>
      <c r="BX20" s="4">
        <v>4.0</v>
      </c>
      <c r="BY20" s="4">
        <v>1.0</v>
      </c>
      <c r="BZ20" s="4">
        <v>2.0</v>
      </c>
      <c r="CA20" s="4">
        <v>2.0</v>
      </c>
      <c r="CB20" s="4">
        <v>2.0</v>
      </c>
      <c r="CC20" s="4">
        <v>2.0</v>
      </c>
      <c r="CD20" s="4">
        <v>1.0</v>
      </c>
      <c r="CE20" s="4">
        <v>3.0</v>
      </c>
      <c r="CF20" s="4">
        <v>3.0</v>
      </c>
      <c r="CG20" s="4">
        <v>5.0</v>
      </c>
      <c r="CH20" s="4">
        <v>2.0</v>
      </c>
      <c r="CI20" s="4">
        <v>2.0</v>
      </c>
      <c r="CJ20" s="4">
        <v>3.0</v>
      </c>
      <c r="CK20" s="4">
        <v>1.0</v>
      </c>
      <c r="CL20" s="4">
        <v>2.0</v>
      </c>
      <c r="CM20" s="4">
        <v>1.0</v>
      </c>
      <c r="CN20" s="4">
        <v>2.0</v>
      </c>
      <c r="CO20" s="4">
        <v>2.0</v>
      </c>
      <c r="CP20" s="4">
        <v>3.0</v>
      </c>
      <c r="CQ20" s="4">
        <v>5.0</v>
      </c>
      <c r="CR20" s="4">
        <v>2.0</v>
      </c>
      <c r="CS20" s="4">
        <v>2.0</v>
      </c>
      <c r="CT20" s="4">
        <v>2.0</v>
      </c>
      <c r="CU20" s="4">
        <v>2.0</v>
      </c>
      <c r="CV20" s="4">
        <v>2.0</v>
      </c>
      <c r="CW20" s="4">
        <v>5.0</v>
      </c>
      <c r="CX20" s="4">
        <v>3.0</v>
      </c>
      <c r="CY20" s="4">
        <v>2.0</v>
      </c>
      <c r="CZ20" s="4">
        <v>2.0</v>
      </c>
      <c r="DA20" s="4">
        <v>3.0</v>
      </c>
      <c r="DB20" s="4">
        <v>2.0</v>
      </c>
      <c r="DC20" s="4">
        <v>2.0</v>
      </c>
      <c r="DD20" s="4">
        <v>3.0</v>
      </c>
      <c r="DE20" s="4">
        <v>5.0</v>
      </c>
      <c r="DF20" s="4">
        <v>2.0</v>
      </c>
      <c r="DG20" s="4">
        <v>2.0</v>
      </c>
      <c r="DH20" s="4">
        <v>3.0</v>
      </c>
      <c r="DI20" s="4">
        <v>4.0</v>
      </c>
      <c r="DJ20" s="4">
        <v>2.0</v>
      </c>
      <c r="DK20" s="4">
        <v>4.0</v>
      </c>
      <c r="DL20" s="4">
        <v>3.0</v>
      </c>
      <c r="DM20" s="4">
        <v>3.0</v>
      </c>
      <c r="DN20" s="4">
        <v>2.0</v>
      </c>
      <c r="DO20" s="4">
        <v>4.0</v>
      </c>
      <c r="DP20" s="4">
        <v>2.0</v>
      </c>
      <c r="DQ20" s="4">
        <v>2.0</v>
      </c>
      <c r="DR20" s="4">
        <v>2.0</v>
      </c>
      <c r="DS20" s="4">
        <v>2.0</v>
      </c>
      <c r="DT20" s="4">
        <v>4.0</v>
      </c>
      <c r="DU20" s="4">
        <v>3.0</v>
      </c>
      <c r="DV20" s="4">
        <v>5.0</v>
      </c>
      <c r="DW20" s="4">
        <v>1.0</v>
      </c>
    </row>
    <row r="21" hidden="1">
      <c r="A21" s="3" t="s">
        <v>3</v>
      </c>
      <c r="B21" s="4" t="s">
        <v>27</v>
      </c>
      <c r="C21" s="4">
        <v>3.0</v>
      </c>
      <c r="D21" s="4">
        <v>2.0</v>
      </c>
      <c r="E21" s="4">
        <v>3.0</v>
      </c>
      <c r="F21" s="4">
        <v>3.0</v>
      </c>
      <c r="G21" s="4">
        <v>2.0</v>
      </c>
      <c r="H21" s="4">
        <v>3.0</v>
      </c>
      <c r="I21" s="4">
        <v>3.0</v>
      </c>
      <c r="J21" s="4">
        <v>2.0</v>
      </c>
      <c r="K21" s="4">
        <v>2.0</v>
      </c>
      <c r="L21" s="4">
        <v>3.0</v>
      </c>
      <c r="M21" s="4">
        <v>1.0</v>
      </c>
      <c r="N21" s="4">
        <v>2.0</v>
      </c>
      <c r="O21" s="4">
        <v>3.0</v>
      </c>
      <c r="P21" s="4">
        <v>2.0</v>
      </c>
      <c r="Q21" s="4">
        <v>3.0</v>
      </c>
      <c r="R21" s="4">
        <v>3.0</v>
      </c>
      <c r="S21" s="4">
        <v>2.0</v>
      </c>
      <c r="T21" s="4">
        <v>3.0</v>
      </c>
      <c r="U21" s="4">
        <v>2.0</v>
      </c>
      <c r="V21" s="4">
        <v>3.0</v>
      </c>
      <c r="W21" s="4">
        <v>2.0</v>
      </c>
      <c r="X21" s="4">
        <v>2.0</v>
      </c>
      <c r="Y21" s="4">
        <v>2.0</v>
      </c>
      <c r="Z21" s="4">
        <v>2.0</v>
      </c>
      <c r="AA21" s="4">
        <v>3.0</v>
      </c>
      <c r="AB21" s="4">
        <v>3.0</v>
      </c>
      <c r="AC21" s="4">
        <v>2.0</v>
      </c>
      <c r="AD21" s="4">
        <v>3.0</v>
      </c>
      <c r="AE21" s="4">
        <v>2.0</v>
      </c>
      <c r="AF21" s="4">
        <v>3.0</v>
      </c>
      <c r="AG21" s="4">
        <v>2.0</v>
      </c>
      <c r="AH21" s="4">
        <v>3.0</v>
      </c>
      <c r="AI21" s="4">
        <v>2.0</v>
      </c>
      <c r="AJ21" s="4">
        <v>3.0</v>
      </c>
      <c r="AK21" s="4">
        <v>3.0</v>
      </c>
      <c r="AL21" s="4">
        <v>3.0</v>
      </c>
      <c r="AM21" s="4">
        <v>2.0</v>
      </c>
      <c r="AN21" s="4">
        <v>2.0</v>
      </c>
      <c r="AO21" s="4">
        <v>3.0</v>
      </c>
      <c r="AP21" s="4">
        <v>3.0</v>
      </c>
      <c r="AQ21" s="4">
        <v>3.0</v>
      </c>
      <c r="AR21" s="4">
        <v>2.0</v>
      </c>
      <c r="AS21" s="4">
        <v>2.0</v>
      </c>
      <c r="AT21" s="4">
        <v>4.0</v>
      </c>
      <c r="AU21" s="4">
        <v>2.0</v>
      </c>
      <c r="AV21" s="4">
        <v>2.0</v>
      </c>
      <c r="AW21" s="4">
        <v>2.0</v>
      </c>
      <c r="AX21" s="4">
        <v>4.0</v>
      </c>
      <c r="AY21" s="4">
        <v>3.0</v>
      </c>
      <c r="AZ21" s="4">
        <v>4.0</v>
      </c>
      <c r="BA21" s="4">
        <v>3.0</v>
      </c>
      <c r="BB21" s="4">
        <v>3.0</v>
      </c>
      <c r="BC21" s="4">
        <v>4.0</v>
      </c>
      <c r="BD21" s="4">
        <v>4.0</v>
      </c>
      <c r="BE21" s="4">
        <v>3.0</v>
      </c>
      <c r="BF21" s="4">
        <v>3.0</v>
      </c>
      <c r="BG21" s="4">
        <v>3.0</v>
      </c>
      <c r="BH21" s="4">
        <v>2.0</v>
      </c>
      <c r="BI21" s="4">
        <v>2.0</v>
      </c>
      <c r="BJ21" s="4">
        <v>3.0</v>
      </c>
      <c r="BK21" s="4">
        <v>3.0</v>
      </c>
      <c r="BL21" s="4">
        <v>2.0</v>
      </c>
      <c r="BM21" s="4">
        <v>2.0</v>
      </c>
      <c r="BN21" s="4">
        <v>3.0</v>
      </c>
      <c r="BO21" s="4">
        <v>2.0</v>
      </c>
      <c r="BP21" s="4">
        <v>3.0</v>
      </c>
      <c r="BQ21" s="4">
        <v>3.0</v>
      </c>
      <c r="BR21" s="4">
        <v>2.0</v>
      </c>
      <c r="BS21" s="4">
        <v>3.0</v>
      </c>
      <c r="BT21" s="4">
        <v>3.0</v>
      </c>
      <c r="BU21" s="4">
        <v>2.0</v>
      </c>
      <c r="BV21" s="4">
        <v>2.0</v>
      </c>
      <c r="BW21" s="4">
        <v>2.0</v>
      </c>
      <c r="BX21" s="4">
        <v>3.0</v>
      </c>
      <c r="BY21" s="4">
        <v>3.0</v>
      </c>
      <c r="BZ21" s="4">
        <v>2.0</v>
      </c>
      <c r="CA21" s="4">
        <v>2.0</v>
      </c>
      <c r="CB21" s="4">
        <v>2.0</v>
      </c>
      <c r="CC21" s="4">
        <v>2.0</v>
      </c>
      <c r="CD21" s="4">
        <v>3.0</v>
      </c>
      <c r="CE21" s="4">
        <v>2.0</v>
      </c>
      <c r="CF21" s="4">
        <v>3.0</v>
      </c>
      <c r="CG21" s="4">
        <v>3.0</v>
      </c>
      <c r="CH21" s="4">
        <v>4.0</v>
      </c>
      <c r="CI21" s="4">
        <v>3.0</v>
      </c>
      <c r="CJ21" s="4">
        <v>2.0</v>
      </c>
      <c r="CK21" s="4">
        <v>3.0</v>
      </c>
      <c r="CL21" s="4">
        <v>2.0</v>
      </c>
      <c r="CM21" s="4">
        <v>2.0</v>
      </c>
      <c r="CN21" s="4">
        <v>2.0</v>
      </c>
      <c r="CO21" s="4">
        <v>3.0</v>
      </c>
      <c r="CP21" s="4">
        <v>2.0</v>
      </c>
      <c r="CQ21" s="4">
        <v>2.0</v>
      </c>
      <c r="CR21" s="4">
        <v>3.0</v>
      </c>
      <c r="CS21" s="4">
        <v>4.0</v>
      </c>
      <c r="CT21" s="4">
        <v>3.0</v>
      </c>
      <c r="CU21" s="4">
        <v>2.0</v>
      </c>
      <c r="CV21" s="4">
        <v>2.0</v>
      </c>
      <c r="CW21" s="4">
        <v>3.0</v>
      </c>
      <c r="CX21" s="4">
        <v>2.0</v>
      </c>
      <c r="CY21" s="4">
        <v>2.0</v>
      </c>
      <c r="CZ21" s="4">
        <v>2.0</v>
      </c>
      <c r="DA21" s="4">
        <v>3.0</v>
      </c>
      <c r="DB21" s="4">
        <v>2.0</v>
      </c>
      <c r="DC21" s="4">
        <v>2.0</v>
      </c>
      <c r="DD21" s="4">
        <v>4.0</v>
      </c>
      <c r="DE21" s="4">
        <v>4.0</v>
      </c>
      <c r="DF21" s="4">
        <v>2.0</v>
      </c>
      <c r="DG21" s="4">
        <v>3.0</v>
      </c>
      <c r="DH21" s="4">
        <v>2.0</v>
      </c>
      <c r="DI21" s="4">
        <v>3.0</v>
      </c>
      <c r="DJ21" s="4">
        <v>2.0</v>
      </c>
      <c r="DK21" s="4">
        <v>3.0</v>
      </c>
      <c r="DL21" s="4">
        <v>2.0</v>
      </c>
      <c r="DM21" s="4">
        <v>3.0</v>
      </c>
      <c r="DN21" s="4">
        <v>2.0</v>
      </c>
      <c r="DO21" s="4">
        <v>3.0</v>
      </c>
      <c r="DP21" s="4">
        <v>2.0</v>
      </c>
      <c r="DQ21" s="4">
        <v>2.0</v>
      </c>
      <c r="DR21" s="4">
        <v>2.0</v>
      </c>
      <c r="DS21" s="4">
        <v>1.0</v>
      </c>
      <c r="DT21" s="4">
        <v>3.0</v>
      </c>
      <c r="DU21" s="4">
        <v>3.0</v>
      </c>
      <c r="DV21" s="4">
        <v>2.0</v>
      </c>
      <c r="DW21" s="4">
        <v>2.0</v>
      </c>
    </row>
    <row r="22" hidden="1">
      <c r="A22" s="3" t="s">
        <v>10</v>
      </c>
      <c r="B22" s="4" t="s">
        <v>28</v>
      </c>
      <c r="C22" s="4">
        <v>1.0</v>
      </c>
      <c r="D22" s="4">
        <v>4.0</v>
      </c>
      <c r="E22" s="4">
        <v>5.0</v>
      </c>
      <c r="F22" s="4">
        <v>5.0</v>
      </c>
      <c r="G22" s="4">
        <v>4.0</v>
      </c>
      <c r="H22" s="4">
        <v>4.0</v>
      </c>
      <c r="I22" s="4">
        <v>5.0</v>
      </c>
      <c r="J22" s="4">
        <v>2.0</v>
      </c>
      <c r="K22" s="4">
        <v>5.0</v>
      </c>
      <c r="L22" s="4">
        <v>5.0</v>
      </c>
      <c r="M22" s="4">
        <v>5.0</v>
      </c>
      <c r="N22" s="4">
        <v>5.0</v>
      </c>
      <c r="O22" s="4">
        <v>4.0</v>
      </c>
      <c r="P22" s="4">
        <v>5.0</v>
      </c>
      <c r="Q22" s="4">
        <v>4.0</v>
      </c>
      <c r="R22" s="4">
        <v>1.0</v>
      </c>
      <c r="S22" s="4">
        <v>2.0</v>
      </c>
      <c r="T22" s="4">
        <v>4.0</v>
      </c>
      <c r="U22" s="4">
        <v>1.0</v>
      </c>
      <c r="V22" s="4">
        <v>3.0</v>
      </c>
      <c r="W22" s="4">
        <v>4.0</v>
      </c>
      <c r="X22" s="4">
        <v>3.0</v>
      </c>
      <c r="Y22" s="4">
        <v>3.0</v>
      </c>
      <c r="Z22" s="4">
        <v>5.0</v>
      </c>
      <c r="AA22" s="4">
        <v>4.0</v>
      </c>
      <c r="AB22" s="4">
        <v>2.0</v>
      </c>
      <c r="AC22" s="4">
        <v>2.0</v>
      </c>
      <c r="AD22" s="4">
        <v>3.0</v>
      </c>
      <c r="AE22" s="4">
        <v>2.0</v>
      </c>
      <c r="AF22" s="4">
        <v>5.0</v>
      </c>
      <c r="AG22" s="4">
        <v>4.0</v>
      </c>
      <c r="AH22" s="4">
        <v>5.0</v>
      </c>
      <c r="AI22" s="4">
        <v>5.0</v>
      </c>
      <c r="AJ22" s="4">
        <v>4.0</v>
      </c>
      <c r="AK22" s="4">
        <v>2.0</v>
      </c>
      <c r="AL22" s="4">
        <v>2.0</v>
      </c>
      <c r="AM22" s="4">
        <v>4.0</v>
      </c>
      <c r="AN22" s="4">
        <v>4.0</v>
      </c>
      <c r="AO22" s="4">
        <v>4.0</v>
      </c>
      <c r="AP22" s="4">
        <v>3.0</v>
      </c>
      <c r="AQ22" s="4">
        <v>4.0</v>
      </c>
      <c r="AR22" s="4">
        <v>4.0</v>
      </c>
      <c r="AS22" s="4">
        <v>3.0</v>
      </c>
      <c r="AT22" s="4">
        <v>5.0</v>
      </c>
      <c r="AU22" s="4">
        <v>5.0</v>
      </c>
      <c r="AV22" s="4">
        <v>5.0</v>
      </c>
      <c r="AW22" s="4">
        <v>4.0</v>
      </c>
      <c r="AX22" s="4">
        <v>3.0</v>
      </c>
      <c r="AY22" s="4">
        <v>4.0</v>
      </c>
      <c r="AZ22" s="4">
        <v>3.0</v>
      </c>
      <c r="BA22" s="4">
        <v>2.0</v>
      </c>
      <c r="BB22" s="4">
        <v>5.0</v>
      </c>
      <c r="BC22" s="4">
        <v>4.0</v>
      </c>
      <c r="BD22" s="4">
        <v>3.0</v>
      </c>
      <c r="BE22" s="4">
        <v>5.0</v>
      </c>
      <c r="BF22" s="4">
        <v>3.0</v>
      </c>
      <c r="BG22" s="4">
        <v>5.0</v>
      </c>
      <c r="BH22" s="4">
        <v>2.0</v>
      </c>
      <c r="BI22" s="4">
        <v>5.0</v>
      </c>
      <c r="BJ22" s="4">
        <v>5.0</v>
      </c>
      <c r="BK22" s="4">
        <v>5.0</v>
      </c>
      <c r="BL22" s="4">
        <v>4.0</v>
      </c>
      <c r="BM22" s="4">
        <v>2.0</v>
      </c>
      <c r="BN22" s="4">
        <v>5.0</v>
      </c>
      <c r="BO22" s="4">
        <v>4.0</v>
      </c>
      <c r="BP22" s="4">
        <v>3.0</v>
      </c>
      <c r="BQ22" s="4">
        <v>3.0</v>
      </c>
      <c r="BR22" s="4">
        <v>5.0</v>
      </c>
      <c r="BS22" s="4">
        <v>4.0</v>
      </c>
      <c r="BT22" s="4">
        <v>2.0</v>
      </c>
      <c r="BU22" s="4">
        <v>5.0</v>
      </c>
      <c r="BV22" s="4">
        <v>5.0</v>
      </c>
      <c r="BW22" s="4">
        <v>4.0</v>
      </c>
      <c r="BX22" s="4">
        <v>3.0</v>
      </c>
      <c r="BY22" s="4">
        <v>3.0</v>
      </c>
      <c r="BZ22" s="4">
        <v>5.0</v>
      </c>
      <c r="CA22" s="4">
        <v>2.0</v>
      </c>
      <c r="CB22" s="4">
        <v>1.0</v>
      </c>
      <c r="CC22" s="4">
        <v>3.0</v>
      </c>
      <c r="CD22" s="4">
        <v>5.0</v>
      </c>
      <c r="CE22" s="4">
        <v>4.0</v>
      </c>
      <c r="CF22" s="4">
        <v>4.0</v>
      </c>
      <c r="CG22" s="4">
        <v>4.0</v>
      </c>
      <c r="CH22" s="4">
        <v>5.0</v>
      </c>
      <c r="CI22" s="4">
        <v>5.0</v>
      </c>
      <c r="CJ22" s="4">
        <v>3.0</v>
      </c>
      <c r="CK22" s="4">
        <v>4.0</v>
      </c>
      <c r="CL22" s="4">
        <v>3.0</v>
      </c>
      <c r="CM22" s="4">
        <v>5.0</v>
      </c>
      <c r="CN22" s="4">
        <v>5.0</v>
      </c>
      <c r="CO22" s="4">
        <v>3.0</v>
      </c>
      <c r="CP22" s="4">
        <v>2.0</v>
      </c>
      <c r="CQ22" s="4">
        <v>1.0</v>
      </c>
      <c r="CR22" s="4">
        <v>5.0</v>
      </c>
      <c r="CS22" s="4">
        <v>5.0</v>
      </c>
      <c r="CT22" s="4">
        <v>4.0</v>
      </c>
      <c r="CU22" s="4">
        <v>4.0</v>
      </c>
      <c r="CV22" s="4">
        <v>3.0</v>
      </c>
      <c r="CW22" s="4">
        <v>5.0</v>
      </c>
      <c r="CX22" s="4">
        <v>3.0</v>
      </c>
      <c r="CY22" s="4">
        <v>5.0</v>
      </c>
      <c r="CZ22" s="4">
        <v>5.0</v>
      </c>
      <c r="DA22" s="4">
        <v>5.0</v>
      </c>
      <c r="DB22" s="4">
        <v>5.0</v>
      </c>
      <c r="DC22" s="4">
        <v>4.0</v>
      </c>
      <c r="DD22" s="4">
        <v>4.0</v>
      </c>
      <c r="DE22" s="4">
        <v>5.0</v>
      </c>
      <c r="DF22" s="4">
        <v>4.0</v>
      </c>
      <c r="DG22" s="4">
        <v>2.0</v>
      </c>
      <c r="DH22" s="4">
        <v>2.0</v>
      </c>
      <c r="DI22" s="4">
        <v>3.0</v>
      </c>
      <c r="DJ22" s="4">
        <v>3.0</v>
      </c>
      <c r="DK22" s="4">
        <v>5.0</v>
      </c>
      <c r="DL22" s="4">
        <v>3.0</v>
      </c>
      <c r="DM22" s="4">
        <v>4.0</v>
      </c>
      <c r="DN22" s="4">
        <v>2.0</v>
      </c>
      <c r="DO22" s="4">
        <v>4.0</v>
      </c>
      <c r="DP22" s="4">
        <v>4.0</v>
      </c>
      <c r="DQ22" s="4">
        <v>4.0</v>
      </c>
      <c r="DR22" s="4">
        <v>5.0</v>
      </c>
      <c r="DS22" s="4">
        <v>4.0</v>
      </c>
      <c r="DT22" s="4">
        <v>3.0</v>
      </c>
      <c r="DU22" s="4">
        <v>5.0</v>
      </c>
      <c r="DV22" s="4">
        <v>2.0</v>
      </c>
      <c r="DW22" s="4">
        <v>3.0</v>
      </c>
    </row>
    <row r="23">
      <c r="A23" s="3" t="s">
        <v>30</v>
      </c>
      <c r="B23" s="4" t="s">
        <v>29</v>
      </c>
      <c r="C23" s="4">
        <v>1.0</v>
      </c>
      <c r="D23" s="4">
        <v>1.0</v>
      </c>
      <c r="E23" s="4">
        <v>2.0</v>
      </c>
      <c r="F23" s="4">
        <v>3.0</v>
      </c>
      <c r="G23" s="4">
        <v>1.0</v>
      </c>
      <c r="H23" s="4">
        <v>2.0</v>
      </c>
      <c r="I23" s="4">
        <v>1.0</v>
      </c>
      <c r="J23" s="4">
        <v>2.0</v>
      </c>
      <c r="K23" s="4" t="s">
        <v>74</v>
      </c>
      <c r="L23" s="4">
        <v>1.0</v>
      </c>
      <c r="M23" s="4">
        <v>1.0</v>
      </c>
      <c r="N23" s="4">
        <v>1.0</v>
      </c>
      <c r="O23" s="4">
        <v>3.0</v>
      </c>
      <c r="P23" s="4">
        <v>2.0</v>
      </c>
      <c r="Q23" s="4">
        <v>2.0</v>
      </c>
      <c r="R23" s="4">
        <v>1.0</v>
      </c>
      <c r="S23" s="4">
        <v>2.0</v>
      </c>
      <c r="T23" s="4">
        <v>1.0</v>
      </c>
      <c r="U23" s="4">
        <v>3.0</v>
      </c>
      <c r="V23" s="4">
        <v>2.0</v>
      </c>
      <c r="W23" s="4">
        <v>1.0</v>
      </c>
      <c r="X23" s="4">
        <v>1.0</v>
      </c>
      <c r="Y23" s="4">
        <v>1.0</v>
      </c>
      <c r="Z23" s="4">
        <v>3.0</v>
      </c>
      <c r="AA23" s="4" t="s">
        <v>74</v>
      </c>
      <c r="AB23" s="4">
        <v>1.0</v>
      </c>
      <c r="AC23" s="4">
        <v>1.0</v>
      </c>
      <c r="AD23" s="4">
        <v>1.0</v>
      </c>
      <c r="AE23" s="4">
        <v>2.0</v>
      </c>
      <c r="AF23" s="4">
        <v>2.0</v>
      </c>
      <c r="AG23" s="4">
        <v>2.0</v>
      </c>
      <c r="AH23" s="4">
        <v>2.0</v>
      </c>
      <c r="AI23" s="4" t="s">
        <v>74</v>
      </c>
      <c r="AJ23" s="4">
        <v>3.0</v>
      </c>
      <c r="AK23" s="4">
        <v>1.0</v>
      </c>
      <c r="AL23" s="4">
        <v>1.0</v>
      </c>
      <c r="AM23" s="4">
        <v>1.0</v>
      </c>
      <c r="AN23" s="4">
        <v>3.0</v>
      </c>
      <c r="AO23" s="4">
        <v>2.0</v>
      </c>
      <c r="AP23" s="4">
        <v>1.0</v>
      </c>
      <c r="AQ23" s="4">
        <v>1.0</v>
      </c>
      <c r="AR23" s="4">
        <v>1.0</v>
      </c>
      <c r="AS23" s="4" t="s">
        <v>74</v>
      </c>
      <c r="AT23" s="4" t="s">
        <v>74</v>
      </c>
      <c r="AU23" s="4">
        <v>1.0</v>
      </c>
      <c r="AV23" s="4" t="s">
        <v>74</v>
      </c>
      <c r="AW23" s="4">
        <v>2.0</v>
      </c>
      <c r="AX23" s="4">
        <v>1.0</v>
      </c>
      <c r="AY23" s="4">
        <v>1.0</v>
      </c>
      <c r="AZ23" s="4">
        <v>2.0</v>
      </c>
      <c r="BA23" s="4">
        <v>1.0</v>
      </c>
      <c r="BB23" s="4">
        <v>1.0</v>
      </c>
      <c r="BC23" s="4">
        <v>1.0</v>
      </c>
      <c r="BD23" s="4" t="s">
        <v>74</v>
      </c>
      <c r="BE23" s="4">
        <v>1.0</v>
      </c>
      <c r="BF23" s="4">
        <v>1.0</v>
      </c>
      <c r="BG23" s="4">
        <v>1.0</v>
      </c>
      <c r="BH23" s="4">
        <v>1.0</v>
      </c>
      <c r="BI23" s="4">
        <v>2.0</v>
      </c>
      <c r="BJ23" s="4" t="s">
        <v>74</v>
      </c>
      <c r="BK23" s="4">
        <v>1.0</v>
      </c>
      <c r="BL23" s="4">
        <v>2.0</v>
      </c>
      <c r="BM23" s="4">
        <v>1.0</v>
      </c>
      <c r="BN23" s="4">
        <v>1.0</v>
      </c>
      <c r="BO23" s="4">
        <v>1.0</v>
      </c>
      <c r="BP23" s="4">
        <v>2.0</v>
      </c>
      <c r="BQ23" s="4" t="s">
        <v>74</v>
      </c>
      <c r="BR23" s="4">
        <v>2.0</v>
      </c>
      <c r="BS23" s="4">
        <v>1.0</v>
      </c>
      <c r="BT23" s="4">
        <v>2.0</v>
      </c>
      <c r="BU23" s="4">
        <v>2.0</v>
      </c>
      <c r="BV23" s="4">
        <v>1.0</v>
      </c>
      <c r="BW23" s="4">
        <v>2.0</v>
      </c>
      <c r="BX23" s="4">
        <v>1.0</v>
      </c>
      <c r="BY23" s="4">
        <v>2.0</v>
      </c>
      <c r="BZ23" s="4">
        <v>1.0</v>
      </c>
      <c r="CA23" s="4">
        <v>2.0</v>
      </c>
      <c r="CB23" s="4">
        <v>2.0</v>
      </c>
      <c r="CC23" s="4">
        <v>1.0</v>
      </c>
      <c r="CD23" s="4">
        <v>1.0</v>
      </c>
      <c r="CE23" s="4">
        <v>2.0</v>
      </c>
      <c r="CF23" s="4">
        <v>1.0</v>
      </c>
      <c r="CG23" s="4">
        <v>1.0</v>
      </c>
      <c r="CH23" s="4" t="s">
        <v>74</v>
      </c>
      <c r="CI23" s="4">
        <v>1.0</v>
      </c>
      <c r="CJ23" s="4">
        <v>3.0</v>
      </c>
      <c r="CK23" s="4">
        <v>2.0</v>
      </c>
      <c r="CL23" s="4">
        <v>1.0</v>
      </c>
      <c r="CM23" s="4">
        <v>1.0</v>
      </c>
      <c r="CN23" s="4">
        <v>1.0</v>
      </c>
      <c r="CO23" s="4">
        <v>1.0</v>
      </c>
      <c r="CP23" s="4">
        <v>2.0</v>
      </c>
      <c r="CQ23" s="4">
        <v>3.0</v>
      </c>
      <c r="CR23" s="4">
        <v>3.0</v>
      </c>
      <c r="CS23" s="4">
        <v>1.0</v>
      </c>
      <c r="CT23" s="4">
        <v>1.0</v>
      </c>
      <c r="CU23" s="4">
        <v>2.0</v>
      </c>
      <c r="CV23" s="4">
        <v>1.0</v>
      </c>
      <c r="CW23" s="4">
        <v>2.0</v>
      </c>
      <c r="CX23" s="4" t="s">
        <v>74</v>
      </c>
      <c r="CY23" s="4">
        <v>2.0</v>
      </c>
      <c r="CZ23" s="4">
        <v>3.0</v>
      </c>
      <c r="DA23" s="4">
        <v>1.0</v>
      </c>
      <c r="DB23" s="4">
        <v>2.0</v>
      </c>
      <c r="DC23" s="4" t="s">
        <v>74</v>
      </c>
      <c r="DD23" s="4">
        <v>2.0</v>
      </c>
      <c r="DE23" s="4">
        <v>2.0</v>
      </c>
      <c r="DF23" s="4">
        <v>1.0</v>
      </c>
      <c r="DG23" s="4">
        <v>1.0</v>
      </c>
      <c r="DH23" s="4">
        <v>3.0</v>
      </c>
      <c r="DI23" s="4">
        <v>2.0</v>
      </c>
      <c r="DJ23" s="4">
        <v>2.0</v>
      </c>
      <c r="DK23" s="4">
        <v>1.0</v>
      </c>
      <c r="DL23" s="4">
        <v>2.0</v>
      </c>
      <c r="DM23" s="4">
        <v>2.0</v>
      </c>
      <c r="DN23" s="4">
        <v>1.0</v>
      </c>
      <c r="DO23" s="4">
        <v>2.0</v>
      </c>
      <c r="DP23" s="4" t="s">
        <v>74</v>
      </c>
      <c r="DQ23" s="4">
        <v>2.0</v>
      </c>
      <c r="DR23" s="4">
        <v>2.0</v>
      </c>
      <c r="DS23" s="4">
        <v>2.0</v>
      </c>
      <c r="DT23" s="4">
        <v>2.0</v>
      </c>
      <c r="DU23" s="4">
        <v>2.0</v>
      </c>
      <c r="DV23" s="4">
        <v>1.0</v>
      </c>
      <c r="DW23" s="4">
        <v>2.0</v>
      </c>
    </row>
    <row r="24" hidden="1">
      <c r="A24" s="3" t="s">
        <v>3</v>
      </c>
      <c r="B24" s="4" t="s">
        <v>31</v>
      </c>
      <c r="C24" s="4">
        <v>5.0</v>
      </c>
      <c r="D24" s="4">
        <v>2.0</v>
      </c>
      <c r="E24" s="4">
        <v>2.0</v>
      </c>
      <c r="F24" s="4">
        <v>2.0</v>
      </c>
      <c r="G24" s="4">
        <v>4.0</v>
      </c>
      <c r="H24" s="4">
        <v>1.0</v>
      </c>
      <c r="I24" s="4">
        <v>4.0</v>
      </c>
      <c r="J24" s="4">
        <v>3.0</v>
      </c>
      <c r="K24" s="4">
        <v>5.0</v>
      </c>
      <c r="L24" s="4">
        <v>5.0</v>
      </c>
      <c r="M24" s="4">
        <v>2.0</v>
      </c>
      <c r="N24" s="4">
        <v>3.0</v>
      </c>
      <c r="O24" s="4">
        <v>3.0</v>
      </c>
      <c r="P24" s="4">
        <v>2.0</v>
      </c>
      <c r="Q24" s="4">
        <v>4.0</v>
      </c>
      <c r="R24" s="4">
        <v>5.0</v>
      </c>
      <c r="S24" s="4">
        <v>1.0</v>
      </c>
      <c r="T24" s="4">
        <v>2.0</v>
      </c>
      <c r="U24" s="4">
        <v>5.0</v>
      </c>
      <c r="V24" s="4">
        <v>5.0</v>
      </c>
      <c r="W24" s="4">
        <v>5.0</v>
      </c>
      <c r="X24" s="4">
        <v>4.0</v>
      </c>
      <c r="Y24" s="4">
        <v>4.0</v>
      </c>
      <c r="Z24" s="4">
        <v>4.0</v>
      </c>
      <c r="AA24" s="4">
        <v>3.0</v>
      </c>
      <c r="AB24" s="4">
        <v>4.0</v>
      </c>
      <c r="AC24" s="4">
        <v>4.0</v>
      </c>
      <c r="AD24" s="4">
        <v>5.0</v>
      </c>
      <c r="AE24" s="4">
        <v>4.0</v>
      </c>
      <c r="AF24" s="4">
        <v>5.0</v>
      </c>
      <c r="AG24" s="4">
        <v>2.0</v>
      </c>
      <c r="AH24" s="4">
        <v>4.0</v>
      </c>
      <c r="AI24" s="4">
        <v>5.0</v>
      </c>
      <c r="AJ24" s="4">
        <v>4.0</v>
      </c>
      <c r="AK24" s="4">
        <v>4.0</v>
      </c>
      <c r="AL24" s="4">
        <v>4.0</v>
      </c>
      <c r="AM24" s="4">
        <v>5.0</v>
      </c>
      <c r="AN24" s="4">
        <v>2.0</v>
      </c>
      <c r="AO24" s="4">
        <v>4.0</v>
      </c>
      <c r="AP24" s="4">
        <v>5.0</v>
      </c>
      <c r="AQ24" s="4">
        <v>4.0</v>
      </c>
      <c r="AR24" s="4">
        <v>2.0</v>
      </c>
      <c r="AS24" s="4">
        <v>4.0</v>
      </c>
      <c r="AT24" s="4">
        <v>2.0</v>
      </c>
      <c r="AU24" s="4">
        <v>4.0</v>
      </c>
      <c r="AV24" s="4">
        <v>4.0</v>
      </c>
      <c r="AW24" s="4">
        <v>3.0</v>
      </c>
      <c r="AX24" s="4">
        <v>5.0</v>
      </c>
      <c r="AY24" s="4">
        <v>4.0</v>
      </c>
      <c r="AZ24" s="4">
        <v>2.0</v>
      </c>
      <c r="BA24" s="4">
        <v>3.0</v>
      </c>
      <c r="BB24" s="4">
        <v>2.0</v>
      </c>
      <c r="BC24" s="4">
        <v>3.0</v>
      </c>
      <c r="BD24" s="4">
        <v>2.0</v>
      </c>
      <c r="BE24" s="4">
        <v>4.0</v>
      </c>
      <c r="BF24" s="4">
        <v>1.0</v>
      </c>
      <c r="BG24" s="4">
        <v>4.0</v>
      </c>
      <c r="BH24" s="4">
        <v>2.0</v>
      </c>
      <c r="BI24" s="4">
        <v>4.0</v>
      </c>
      <c r="BJ24" s="4">
        <v>4.0</v>
      </c>
      <c r="BK24" s="4">
        <v>4.0</v>
      </c>
      <c r="BL24" s="4">
        <v>2.0</v>
      </c>
      <c r="BM24" s="4">
        <v>2.0</v>
      </c>
      <c r="BN24" s="4">
        <v>4.0</v>
      </c>
      <c r="BO24" s="4">
        <v>2.0</v>
      </c>
      <c r="BP24" s="4">
        <v>5.0</v>
      </c>
      <c r="BQ24" s="4">
        <v>2.0</v>
      </c>
      <c r="BR24" s="4">
        <v>2.0</v>
      </c>
      <c r="BS24" s="4">
        <v>5.0</v>
      </c>
      <c r="BT24" s="4">
        <v>4.0</v>
      </c>
      <c r="BU24" s="4">
        <v>4.0</v>
      </c>
      <c r="BV24" s="4">
        <v>2.0</v>
      </c>
      <c r="BW24" s="4" t="s">
        <v>74</v>
      </c>
      <c r="BX24" s="4">
        <v>4.0</v>
      </c>
      <c r="BY24" s="4">
        <v>1.0</v>
      </c>
      <c r="BZ24" s="4">
        <v>4.0</v>
      </c>
      <c r="CA24" s="4">
        <v>2.0</v>
      </c>
      <c r="CB24" s="4">
        <v>2.0</v>
      </c>
      <c r="CC24" s="4">
        <v>2.0</v>
      </c>
      <c r="CD24" s="4">
        <v>3.0</v>
      </c>
      <c r="CE24" s="4">
        <v>2.0</v>
      </c>
      <c r="CF24" s="4">
        <v>4.0</v>
      </c>
      <c r="CG24" s="4">
        <v>4.0</v>
      </c>
      <c r="CH24" s="4">
        <v>2.0</v>
      </c>
      <c r="CI24" s="4">
        <v>4.0</v>
      </c>
      <c r="CJ24" s="4">
        <v>5.0</v>
      </c>
      <c r="CK24" s="4">
        <v>2.0</v>
      </c>
      <c r="CL24" s="4">
        <v>4.0</v>
      </c>
      <c r="CM24" s="4">
        <v>2.0</v>
      </c>
      <c r="CN24" s="4">
        <v>4.0</v>
      </c>
      <c r="CO24" s="4">
        <v>2.0</v>
      </c>
      <c r="CP24" s="4">
        <v>5.0</v>
      </c>
      <c r="CQ24" s="4">
        <v>2.0</v>
      </c>
      <c r="CR24" s="4">
        <v>5.0</v>
      </c>
      <c r="CS24" s="4">
        <v>4.0</v>
      </c>
      <c r="CT24" s="4">
        <v>4.0</v>
      </c>
      <c r="CU24" s="4">
        <v>2.0</v>
      </c>
      <c r="CV24" s="4">
        <v>5.0</v>
      </c>
      <c r="CW24" s="4">
        <v>4.0</v>
      </c>
      <c r="CX24" s="4">
        <v>3.0</v>
      </c>
      <c r="CY24" s="4">
        <v>2.0</v>
      </c>
      <c r="CZ24" s="4">
        <v>4.0</v>
      </c>
      <c r="DA24" s="4">
        <v>5.0</v>
      </c>
      <c r="DB24" s="4">
        <v>4.0</v>
      </c>
      <c r="DC24" s="4">
        <v>4.0</v>
      </c>
      <c r="DD24" s="4">
        <v>4.0</v>
      </c>
      <c r="DE24" s="4">
        <v>5.0</v>
      </c>
      <c r="DF24" s="4">
        <v>3.0</v>
      </c>
      <c r="DG24" s="4">
        <v>4.0</v>
      </c>
      <c r="DH24" s="4">
        <v>5.0</v>
      </c>
      <c r="DI24" s="4">
        <v>4.0</v>
      </c>
      <c r="DJ24" s="4">
        <v>2.0</v>
      </c>
      <c r="DK24" s="4">
        <v>5.0</v>
      </c>
      <c r="DL24" s="4">
        <v>4.0</v>
      </c>
      <c r="DM24" s="4">
        <v>5.0</v>
      </c>
      <c r="DN24" s="4">
        <v>5.0</v>
      </c>
      <c r="DO24" s="4">
        <v>3.0</v>
      </c>
      <c r="DP24" s="4">
        <v>2.0</v>
      </c>
      <c r="DQ24" s="4">
        <v>2.0</v>
      </c>
      <c r="DR24" s="4">
        <v>5.0</v>
      </c>
      <c r="DS24" s="4">
        <v>4.0</v>
      </c>
      <c r="DT24" s="4">
        <v>5.0</v>
      </c>
      <c r="DU24" s="4">
        <v>5.0</v>
      </c>
      <c r="DV24" s="4">
        <v>3.0</v>
      </c>
      <c r="DW24" s="4">
        <v>4.0</v>
      </c>
    </row>
    <row r="25" hidden="1">
      <c r="A25" s="3" t="s">
        <v>3</v>
      </c>
      <c r="B25" s="5" t="s">
        <v>32</v>
      </c>
      <c r="C25" s="5" t="s">
        <v>77</v>
      </c>
      <c r="D25" s="5" t="s">
        <v>89</v>
      </c>
      <c r="E25" s="5" t="s">
        <v>101</v>
      </c>
      <c r="F25" s="5" t="s">
        <v>111</v>
      </c>
      <c r="G25" s="5" t="s">
        <v>123</v>
      </c>
      <c r="H25" s="5" t="s">
        <v>134</v>
      </c>
      <c r="I25" s="5" t="s">
        <v>146</v>
      </c>
      <c r="J25" s="5" t="s">
        <v>158</v>
      </c>
      <c r="K25" s="5" t="s">
        <v>167</v>
      </c>
      <c r="L25" s="5" t="s">
        <v>178</v>
      </c>
      <c r="M25" s="5" t="s">
        <v>188</v>
      </c>
      <c r="N25" s="5" t="s">
        <v>199</v>
      </c>
      <c r="O25" s="5" t="s">
        <v>210</v>
      </c>
      <c r="P25" s="5" t="s">
        <v>222</v>
      </c>
      <c r="Q25" s="5" t="s">
        <v>232</v>
      </c>
      <c r="R25" s="5" t="s">
        <v>242</v>
      </c>
      <c r="S25" s="5" t="s">
        <v>252</v>
      </c>
      <c r="T25" s="5" t="s">
        <v>263</v>
      </c>
      <c r="U25" s="5" t="s">
        <v>274</v>
      </c>
      <c r="V25" s="5" t="s">
        <v>285</v>
      </c>
      <c r="W25" s="5" t="s">
        <v>295</v>
      </c>
      <c r="X25" s="5" t="s">
        <v>306</v>
      </c>
      <c r="Y25" s="5" t="s">
        <v>318</v>
      </c>
      <c r="Z25" s="5" t="s">
        <v>328</v>
      </c>
      <c r="AA25" s="5" t="s">
        <v>340</v>
      </c>
      <c r="AB25" s="5" t="s">
        <v>348</v>
      </c>
      <c r="AC25" s="5" t="s">
        <v>360</v>
      </c>
      <c r="AD25" s="5" t="s">
        <v>369</v>
      </c>
      <c r="AE25" s="5" t="s">
        <v>379</v>
      </c>
      <c r="AF25" s="5" t="s">
        <v>390</v>
      </c>
      <c r="AG25" s="5" t="s">
        <v>74</v>
      </c>
      <c r="AH25" s="5" t="s">
        <v>409</v>
      </c>
      <c r="AI25" s="5" t="s">
        <v>419</v>
      </c>
      <c r="AJ25" s="5" t="s">
        <v>429</v>
      </c>
      <c r="AK25" s="5" t="s">
        <v>438</v>
      </c>
      <c r="AL25" s="5" t="s">
        <v>449</v>
      </c>
      <c r="AM25" s="5" t="s">
        <v>458</v>
      </c>
      <c r="AN25" s="5" t="s">
        <v>252</v>
      </c>
      <c r="AO25" s="5" t="s">
        <v>476</v>
      </c>
      <c r="AP25" s="5" t="s">
        <v>485</v>
      </c>
      <c r="AQ25" s="5" t="s">
        <v>495</v>
      </c>
      <c r="AR25" s="5" t="s">
        <v>506</v>
      </c>
      <c r="AS25" s="5" t="s">
        <v>516</v>
      </c>
      <c r="AT25" s="5" t="s">
        <v>526</v>
      </c>
      <c r="AU25" s="5" t="s">
        <v>379</v>
      </c>
      <c r="AV25" s="5" t="s">
        <v>548</v>
      </c>
      <c r="AW25" s="5" t="s">
        <v>558</v>
      </c>
      <c r="AX25" s="5" t="s">
        <v>495</v>
      </c>
      <c r="AY25" s="5" t="s">
        <v>578</v>
      </c>
      <c r="AZ25" s="5" t="s">
        <v>587</v>
      </c>
      <c r="BA25" s="5" t="s">
        <v>596</v>
      </c>
      <c r="BB25" s="5" t="s">
        <v>605</v>
      </c>
      <c r="BC25" s="5" t="s">
        <v>614</v>
      </c>
      <c r="BD25" s="5" t="s">
        <v>622</v>
      </c>
      <c r="BE25" s="5" t="s">
        <v>633</v>
      </c>
      <c r="BF25" s="5" t="s">
        <v>641</v>
      </c>
      <c r="BG25" s="5" t="s">
        <v>651</v>
      </c>
      <c r="BH25" s="5" t="s">
        <v>660</v>
      </c>
      <c r="BI25" s="5" t="s">
        <v>290</v>
      </c>
      <c r="BJ25" s="5" t="s">
        <v>680</v>
      </c>
      <c r="BK25" s="5" t="s">
        <v>690</v>
      </c>
      <c r="BL25" s="5" t="s">
        <v>701</v>
      </c>
      <c r="BM25" s="5" t="s">
        <v>710</v>
      </c>
      <c r="BN25" s="5" t="s">
        <v>719</v>
      </c>
      <c r="BO25" s="5" t="s">
        <v>730</v>
      </c>
      <c r="BP25" s="5" t="s">
        <v>369</v>
      </c>
      <c r="BQ25" s="5" t="s">
        <v>111</v>
      </c>
      <c r="BR25" s="5" t="s">
        <v>754</v>
      </c>
      <c r="BS25" s="5" t="s">
        <v>369</v>
      </c>
      <c r="BT25" s="5" t="s">
        <v>775</v>
      </c>
      <c r="BU25" s="5" t="s">
        <v>784</v>
      </c>
      <c r="BV25" s="5" t="s">
        <v>795</v>
      </c>
      <c r="BW25" s="5" t="s">
        <v>804</v>
      </c>
      <c r="BX25" s="5" t="s">
        <v>813</v>
      </c>
      <c r="BY25" s="5" t="s">
        <v>819</v>
      </c>
      <c r="BZ25" s="5" t="s">
        <v>825</v>
      </c>
      <c r="CA25" s="5" t="s">
        <v>836</v>
      </c>
      <c r="CB25" s="5" t="s">
        <v>836</v>
      </c>
      <c r="CC25" s="5" t="s">
        <v>89</v>
      </c>
      <c r="CD25" s="5" t="s">
        <v>864</v>
      </c>
      <c r="CE25" s="5" t="s">
        <v>804</v>
      </c>
      <c r="CF25" s="5" t="s">
        <v>123</v>
      </c>
      <c r="CG25" s="5" t="s">
        <v>890</v>
      </c>
      <c r="CH25" s="5" t="s">
        <v>900</v>
      </c>
      <c r="CI25" s="5" t="s">
        <v>912</v>
      </c>
      <c r="CJ25" s="5" t="s">
        <v>419</v>
      </c>
      <c r="CK25" s="5" t="s">
        <v>931</v>
      </c>
      <c r="CL25" s="5" t="s">
        <v>274</v>
      </c>
      <c r="CM25" s="5" t="s">
        <v>951</v>
      </c>
      <c r="CN25" s="5" t="s">
        <v>961</v>
      </c>
      <c r="CO25" s="5" t="s">
        <v>759</v>
      </c>
      <c r="CP25" s="5" t="s">
        <v>301</v>
      </c>
      <c r="CQ25" s="5" t="s">
        <v>754</v>
      </c>
      <c r="CR25" s="5" t="s">
        <v>998</v>
      </c>
      <c r="CS25" s="5" t="s">
        <v>1008</v>
      </c>
      <c r="CT25" s="5" t="s">
        <v>1019</v>
      </c>
      <c r="CU25" s="5" t="s">
        <v>1028</v>
      </c>
      <c r="CV25" s="5" t="s">
        <v>74</v>
      </c>
      <c r="CW25" s="5" t="s">
        <v>222</v>
      </c>
      <c r="CX25" s="5" t="s">
        <v>222</v>
      </c>
      <c r="CY25" s="5" t="s">
        <v>1062</v>
      </c>
      <c r="CZ25" s="5" t="s">
        <v>651</v>
      </c>
      <c r="DA25" s="5" t="s">
        <v>1082</v>
      </c>
      <c r="DB25" s="5" t="s">
        <v>1089</v>
      </c>
      <c r="DC25" s="5" t="s">
        <v>222</v>
      </c>
      <c r="DD25" s="5" t="s">
        <v>1110</v>
      </c>
      <c r="DE25" s="5" t="s">
        <v>1120</v>
      </c>
      <c r="DF25" s="5" t="s">
        <v>1130</v>
      </c>
      <c r="DG25" s="5" t="s">
        <v>666</v>
      </c>
      <c r="DH25" s="5" t="s">
        <v>1150</v>
      </c>
      <c r="DI25" s="5" t="s">
        <v>1130</v>
      </c>
      <c r="DJ25" s="5" t="s">
        <v>74</v>
      </c>
      <c r="DK25" s="5" t="s">
        <v>1082</v>
      </c>
      <c r="DL25" s="5" t="s">
        <v>301</v>
      </c>
      <c r="DM25" s="5" t="s">
        <v>1188</v>
      </c>
      <c r="DN25" s="5" t="s">
        <v>1200</v>
      </c>
      <c r="DO25" s="5" t="s">
        <v>1210</v>
      </c>
      <c r="DP25" s="5" t="s">
        <v>1220</v>
      </c>
      <c r="DQ25" s="5" t="s">
        <v>1231</v>
      </c>
      <c r="DR25" s="5" t="s">
        <v>1241</v>
      </c>
      <c r="DS25" s="5" t="s">
        <v>318</v>
      </c>
      <c r="DT25" s="5" t="s">
        <v>1257</v>
      </c>
      <c r="DU25" s="5" t="s">
        <v>1267</v>
      </c>
      <c r="DV25" s="5" t="s">
        <v>1277</v>
      </c>
      <c r="DW25" s="5" t="s">
        <v>152</v>
      </c>
    </row>
    <row r="26" hidden="1">
      <c r="A26" s="3" t="s">
        <v>14</v>
      </c>
      <c r="B26" s="5" t="s">
        <v>33</v>
      </c>
      <c r="C26" s="5" t="s">
        <v>78</v>
      </c>
      <c r="D26" s="5" t="s">
        <v>90</v>
      </c>
      <c r="E26" s="5" t="s">
        <v>90</v>
      </c>
      <c r="F26" s="5" t="s">
        <v>112</v>
      </c>
      <c r="G26" s="5" t="s">
        <v>90</v>
      </c>
      <c r="H26" s="5" t="s">
        <v>135</v>
      </c>
      <c r="I26" s="5" t="s">
        <v>147</v>
      </c>
      <c r="J26" s="5" t="s">
        <v>159</v>
      </c>
      <c r="K26" s="5" t="s">
        <v>168</v>
      </c>
      <c r="L26" s="5" t="s">
        <v>90</v>
      </c>
      <c r="M26" s="5" t="s">
        <v>189</v>
      </c>
      <c r="N26" s="5" t="s">
        <v>90</v>
      </c>
      <c r="O26" s="5" t="s">
        <v>211</v>
      </c>
      <c r="P26" s="5" t="s">
        <v>90</v>
      </c>
      <c r="Q26" s="5" t="s">
        <v>211</v>
      </c>
      <c r="R26" s="5" t="s">
        <v>243</v>
      </c>
      <c r="S26" s="5" t="s">
        <v>253</v>
      </c>
      <c r="T26" s="5" t="s">
        <v>264</v>
      </c>
      <c r="U26" s="5" t="s">
        <v>275</v>
      </c>
      <c r="V26" s="5" t="s">
        <v>90</v>
      </c>
      <c r="W26" s="5" t="s">
        <v>296</v>
      </c>
      <c r="X26" s="5" t="s">
        <v>307</v>
      </c>
      <c r="Y26" s="5" t="s">
        <v>90</v>
      </c>
      <c r="Z26" s="5" t="s">
        <v>329</v>
      </c>
      <c r="AA26" s="5" t="s">
        <v>211</v>
      </c>
      <c r="AB26" s="5" t="s">
        <v>349</v>
      </c>
      <c r="AC26" s="5" t="s">
        <v>243</v>
      </c>
      <c r="AD26" s="5" t="s">
        <v>296</v>
      </c>
      <c r="AE26" s="5" t="s">
        <v>380</v>
      </c>
      <c r="AF26" s="5" t="s">
        <v>391</v>
      </c>
      <c r="AG26" s="5" t="s">
        <v>296</v>
      </c>
      <c r="AH26" s="5" t="s">
        <v>90</v>
      </c>
      <c r="AI26" s="5" t="s">
        <v>420</v>
      </c>
      <c r="AJ26" s="5" t="s">
        <v>90</v>
      </c>
      <c r="AK26" s="5" t="s">
        <v>439</v>
      </c>
      <c r="AL26" s="5" t="s">
        <v>264</v>
      </c>
      <c r="AM26" s="5" t="s">
        <v>459</v>
      </c>
      <c r="AN26" s="5" t="s">
        <v>90</v>
      </c>
      <c r="AO26" s="5" t="s">
        <v>90</v>
      </c>
      <c r="AP26" s="5" t="s">
        <v>296</v>
      </c>
      <c r="AQ26" s="5" t="s">
        <v>90</v>
      </c>
      <c r="AR26" s="5" t="s">
        <v>90</v>
      </c>
      <c r="AS26" s="5" t="s">
        <v>90</v>
      </c>
      <c r="AT26" s="5" t="s">
        <v>211</v>
      </c>
      <c r="AU26" s="5" t="s">
        <v>537</v>
      </c>
      <c r="AV26" s="5" t="s">
        <v>549</v>
      </c>
      <c r="AW26" s="5" t="s">
        <v>90</v>
      </c>
      <c r="AX26" s="5" t="s">
        <v>90</v>
      </c>
      <c r="AY26" s="5" t="s">
        <v>329</v>
      </c>
      <c r="AZ26" s="5" t="s">
        <v>90</v>
      </c>
      <c r="BA26" s="5" t="s">
        <v>597</v>
      </c>
      <c r="BB26" s="5" t="s">
        <v>606</v>
      </c>
      <c r="BC26" s="5" t="s">
        <v>296</v>
      </c>
      <c r="BD26" s="5" t="s">
        <v>623</v>
      </c>
      <c r="BE26" s="5" t="s">
        <v>90</v>
      </c>
      <c r="BF26" s="5" t="s">
        <v>90</v>
      </c>
      <c r="BG26" s="5" t="s">
        <v>147</v>
      </c>
      <c r="BH26" s="5" t="s">
        <v>661</v>
      </c>
      <c r="BI26" s="5" t="s">
        <v>296</v>
      </c>
      <c r="BJ26" s="5" t="s">
        <v>90</v>
      </c>
      <c r="BK26" s="5" t="s">
        <v>296</v>
      </c>
      <c r="BL26" s="5" t="s">
        <v>296</v>
      </c>
      <c r="BM26" s="5" t="s">
        <v>90</v>
      </c>
      <c r="BN26" s="5" t="s">
        <v>90</v>
      </c>
      <c r="BO26" s="5" t="s">
        <v>731</v>
      </c>
      <c r="BP26" s="5" t="s">
        <v>90</v>
      </c>
      <c r="BQ26" s="5" t="s">
        <v>597</v>
      </c>
      <c r="BR26" s="5" t="s">
        <v>90</v>
      </c>
      <c r="BS26" s="5" t="s">
        <v>90</v>
      </c>
      <c r="BT26" s="5" t="s">
        <v>90</v>
      </c>
      <c r="BU26" s="5" t="s">
        <v>90</v>
      </c>
      <c r="BV26" s="5" t="s">
        <v>90</v>
      </c>
      <c r="BW26" s="5" t="s">
        <v>805</v>
      </c>
      <c r="BX26" s="5" t="s">
        <v>296</v>
      </c>
      <c r="BY26" s="5" t="s">
        <v>621</v>
      </c>
      <c r="BZ26" s="5" t="s">
        <v>90</v>
      </c>
      <c r="CA26" s="5" t="s">
        <v>597</v>
      </c>
      <c r="CB26" s="5" t="s">
        <v>597</v>
      </c>
      <c r="CC26" s="5" t="s">
        <v>855</v>
      </c>
      <c r="CD26" s="5" t="s">
        <v>211</v>
      </c>
      <c r="CE26" s="5" t="s">
        <v>90</v>
      </c>
      <c r="CF26" s="5" t="s">
        <v>90</v>
      </c>
      <c r="CG26" s="5" t="s">
        <v>90</v>
      </c>
      <c r="CH26" s="5" t="s">
        <v>901</v>
      </c>
      <c r="CI26" s="5" t="s">
        <v>913</v>
      </c>
      <c r="CJ26" s="5" t="s">
        <v>329</v>
      </c>
      <c r="CK26" s="5" t="s">
        <v>932</v>
      </c>
      <c r="CL26" s="5" t="s">
        <v>943</v>
      </c>
      <c r="CM26" s="5" t="s">
        <v>296</v>
      </c>
      <c r="CN26" s="5" t="s">
        <v>962</v>
      </c>
      <c r="CO26" s="5" t="s">
        <v>971</v>
      </c>
      <c r="CP26" s="5" t="s">
        <v>597</v>
      </c>
      <c r="CQ26" s="5" t="s">
        <v>988</v>
      </c>
      <c r="CR26" s="5" t="s">
        <v>90</v>
      </c>
      <c r="CS26" s="5" t="s">
        <v>1009</v>
      </c>
      <c r="CT26" s="5" t="s">
        <v>597</v>
      </c>
      <c r="CU26" s="5" t="s">
        <v>90</v>
      </c>
      <c r="CV26" s="5" t="s">
        <v>90</v>
      </c>
      <c r="CW26" s="5" t="s">
        <v>90</v>
      </c>
      <c r="CX26" s="5" t="s">
        <v>90</v>
      </c>
      <c r="CY26" s="5" t="s">
        <v>90</v>
      </c>
      <c r="CZ26" s="5" t="s">
        <v>1073</v>
      </c>
      <c r="DA26" s="5" t="s">
        <v>90</v>
      </c>
      <c r="DB26" s="5" t="s">
        <v>1090</v>
      </c>
      <c r="DC26" s="5" t="s">
        <v>90</v>
      </c>
      <c r="DD26" s="5" t="s">
        <v>90</v>
      </c>
      <c r="DE26" s="5" t="s">
        <v>1121</v>
      </c>
      <c r="DF26" s="5" t="s">
        <v>1131</v>
      </c>
      <c r="DG26" s="5" t="s">
        <v>90</v>
      </c>
      <c r="DH26" s="5" t="s">
        <v>90</v>
      </c>
      <c r="DI26" s="5" t="s">
        <v>90</v>
      </c>
      <c r="DJ26" s="5" t="s">
        <v>621</v>
      </c>
      <c r="DK26" s="5" t="s">
        <v>90</v>
      </c>
      <c r="DL26" s="5" t="s">
        <v>90</v>
      </c>
      <c r="DM26" s="5" t="s">
        <v>1189</v>
      </c>
      <c r="DN26" s="5" t="s">
        <v>1201</v>
      </c>
      <c r="DO26" s="5" t="s">
        <v>211</v>
      </c>
      <c r="DP26" s="5" t="s">
        <v>1221</v>
      </c>
      <c r="DQ26" s="5" t="s">
        <v>597</v>
      </c>
      <c r="DR26" s="5" t="s">
        <v>307</v>
      </c>
      <c r="DS26" s="5" t="s">
        <v>90</v>
      </c>
      <c r="DT26" s="5" t="s">
        <v>1258</v>
      </c>
      <c r="DU26" s="5" t="s">
        <v>1189</v>
      </c>
      <c r="DV26" s="5" t="s">
        <v>90</v>
      </c>
      <c r="DW26" s="5" t="s">
        <v>1286</v>
      </c>
    </row>
    <row r="27" hidden="1">
      <c r="A27" s="4" t="s">
        <v>10</v>
      </c>
      <c r="B27" s="4" t="s">
        <v>34</v>
      </c>
      <c r="C27" s="4">
        <v>3.0</v>
      </c>
      <c r="D27" s="4">
        <v>1.0</v>
      </c>
      <c r="E27" s="4">
        <v>1.0</v>
      </c>
      <c r="F27" s="4">
        <v>3.0</v>
      </c>
      <c r="G27" s="4">
        <v>1.0</v>
      </c>
      <c r="H27" s="4">
        <v>6.0</v>
      </c>
      <c r="I27" s="4">
        <v>4.0</v>
      </c>
      <c r="J27" s="4">
        <v>5.0</v>
      </c>
      <c r="K27" s="4">
        <v>1.0</v>
      </c>
      <c r="L27" s="4">
        <v>1.0</v>
      </c>
      <c r="M27" s="4">
        <v>4.0</v>
      </c>
      <c r="N27" s="4">
        <v>1.0</v>
      </c>
      <c r="O27" s="4">
        <v>4.0</v>
      </c>
      <c r="P27" s="4">
        <v>1.0</v>
      </c>
      <c r="Q27" s="4">
        <v>4.0</v>
      </c>
      <c r="R27" s="4">
        <v>1.0</v>
      </c>
      <c r="S27" s="4">
        <v>7.0</v>
      </c>
      <c r="T27" s="4">
        <v>5.0</v>
      </c>
      <c r="U27" s="4">
        <v>5.0</v>
      </c>
      <c r="V27" s="4">
        <v>1.0</v>
      </c>
      <c r="W27" s="4">
        <v>2.0</v>
      </c>
      <c r="X27" s="4">
        <v>8.0</v>
      </c>
      <c r="Y27" s="4">
        <v>1.0</v>
      </c>
      <c r="Z27" s="4">
        <v>4.0</v>
      </c>
      <c r="AA27" s="4">
        <v>4.0</v>
      </c>
      <c r="AB27" s="4">
        <v>0.0</v>
      </c>
      <c r="AC27" s="4">
        <v>1.0</v>
      </c>
      <c r="AD27" s="4">
        <v>2.0</v>
      </c>
      <c r="AE27" s="4">
        <v>1.0</v>
      </c>
      <c r="AF27" s="4">
        <v>8.0</v>
      </c>
      <c r="AG27" s="4">
        <v>2.0</v>
      </c>
      <c r="AH27" s="4">
        <v>1.0</v>
      </c>
      <c r="AI27" s="4">
        <v>2.0</v>
      </c>
      <c r="AJ27" s="4">
        <v>1.0</v>
      </c>
      <c r="AK27" s="4">
        <v>1.0</v>
      </c>
      <c r="AL27" s="4">
        <v>5.0</v>
      </c>
      <c r="AM27" s="4">
        <v>1.0</v>
      </c>
      <c r="AN27" s="4">
        <v>1.0</v>
      </c>
      <c r="AO27" s="4">
        <v>1.0</v>
      </c>
      <c r="AP27" s="4">
        <v>2.0</v>
      </c>
      <c r="AQ27" s="4">
        <v>1.0</v>
      </c>
      <c r="AR27" s="4">
        <v>1.0</v>
      </c>
      <c r="AS27" s="4">
        <v>1.0</v>
      </c>
      <c r="AT27" s="4">
        <v>4.0</v>
      </c>
      <c r="AU27" s="4">
        <v>4.0</v>
      </c>
      <c r="AV27" s="4">
        <v>1.0</v>
      </c>
      <c r="AW27" s="4">
        <v>1.0</v>
      </c>
      <c r="AX27" s="4">
        <v>1.0</v>
      </c>
      <c r="AY27" s="4">
        <v>4.0</v>
      </c>
      <c r="AZ27" s="4">
        <v>1.0</v>
      </c>
      <c r="BA27" s="4">
        <v>5.0</v>
      </c>
      <c r="BB27" s="4">
        <v>0.0</v>
      </c>
      <c r="BC27" s="4">
        <v>2.0</v>
      </c>
      <c r="BD27" s="4">
        <v>5.0</v>
      </c>
      <c r="BE27" s="4">
        <v>1.0</v>
      </c>
      <c r="BF27" s="4">
        <v>1.0</v>
      </c>
      <c r="BG27" s="4">
        <v>4.0</v>
      </c>
      <c r="BH27" s="4">
        <v>5.0</v>
      </c>
      <c r="BI27" s="4">
        <v>2.0</v>
      </c>
      <c r="BJ27" s="4">
        <v>1.0</v>
      </c>
      <c r="BK27" s="4">
        <v>2.0</v>
      </c>
      <c r="BL27" s="4">
        <v>2.0</v>
      </c>
      <c r="BM27" s="4">
        <v>1.0</v>
      </c>
      <c r="BN27" s="4">
        <v>1.0</v>
      </c>
      <c r="BO27" s="4">
        <v>4.0</v>
      </c>
      <c r="BP27" s="4">
        <v>1.0</v>
      </c>
      <c r="BQ27" s="4">
        <v>5.0</v>
      </c>
      <c r="BR27" s="4">
        <v>1.0</v>
      </c>
      <c r="BS27" s="4">
        <v>1.0</v>
      </c>
      <c r="BT27" s="4">
        <v>1.0</v>
      </c>
      <c r="BU27" s="4">
        <v>1.0</v>
      </c>
      <c r="BV27" s="4">
        <v>1.0</v>
      </c>
      <c r="BW27" s="4">
        <v>0.0</v>
      </c>
      <c r="BX27" s="4">
        <v>2.0</v>
      </c>
      <c r="BY27" s="4">
        <v>0.0</v>
      </c>
      <c r="BZ27" s="4">
        <v>1.0</v>
      </c>
      <c r="CA27" s="4">
        <v>5.0</v>
      </c>
      <c r="CB27" s="4">
        <v>5.0</v>
      </c>
      <c r="CC27" s="4">
        <v>4.0</v>
      </c>
      <c r="CD27" s="4">
        <v>4.0</v>
      </c>
      <c r="CE27" s="4">
        <v>1.0</v>
      </c>
      <c r="CF27" s="4">
        <v>1.0</v>
      </c>
      <c r="CG27" s="4">
        <v>1.0</v>
      </c>
      <c r="CH27" s="4">
        <v>2.0</v>
      </c>
      <c r="CI27" s="4">
        <v>2.0</v>
      </c>
      <c r="CJ27" s="4">
        <v>4.0</v>
      </c>
      <c r="CK27" s="4">
        <v>4.0</v>
      </c>
      <c r="CL27" s="4">
        <v>5.0</v>
      </c>
      <c r="CM27" s="4">
        <v>2.0</v>
      </c>
      <c r="CN27" s="4">
        <v>4.0</v>
      </c>
      <c r="CO27" s="4">
        <v>1.0</v>
      </c>
      <c r="CP27" s="4">
        <v>5.0</v>
      </c>
      <c r="CQ27" s="4">
        <v>5.0</v>
      </c>
      <c r="CR27" s="4">
        <v>1.0</v>
      </c>
      <c r="CS27" s="4">
        <v>1.0</v>
      </c>
      <c r="CT27" s="4">
        <v>5.0</v>
      </c>
      <c r="CU27" s="4">
        <v>1.0</v>
      </c>
      <c r="CV27" s="4">
        <v>1.0</v>
      </c>
      <c r="CW27" s="4">
        <v>1.0</v>
      </c>
      <c r="CX27" s="4">
        <v>1.0</v>
      </c>
      <c r="CY27" s="4">
        <v>1.0</v>
      </c>
      <c r="CZ27" s="4">
        <v>4.0</v>
      </c>
      <c r="DA27" s="4">
        <v>1.0</v>
      </c>
      <c r="DB27" s="4">
        <v>8.0</v>
      </c>
      <c r="DC27" s="4">
        <v>1.0</v>
      </c>
      <c r="DD27" s="4">
        <v>1.0</v>
      </c>
      <c r="DE27" s="4">
        <v>4.0</v>
      </c>
      <c r="DF27" s="4">
        <v>1.0</v>
      </c>
      <c r="DG27" s="4">
        <v>1.0</v>
      </c>
      <c r="DH27" s="4">
        <v>1.0</v>
      </c>
      <c r="DI27" s="4">
        <v>1.0</v>
      </c>
      <c r="DJ27" s="4">
        <v>0.0</v>
      </c>
      <c r="DK27" s="4">
        <v>1.0</v>
      </c>
      <c r="DL27" s="4">
        <v>1.0</v>
      </c>
      <c r="DM27" s="4">
        <v>4.0</v>
      </c>
      <c r="DN27" s="4">
        <v>0.0</v>
      </c>
      <c r="DO27" s="4">
        <v>4.0</v>
      </c>
      <c r="DP27" s="4">
        <v>4.0</v>
      </c>
      <c r="DQ27" s="4">
        <v>5.0</v>
      </c>
      <c r="DR27" s="4">
        <v>8.0</v>
      </c>
      <c r="DS27" s="4">
        <v>1.0</v>
      </c>
      <c r="DT27" s="4">
        <v>2.0</v>
      </c>
      <c r="DU27" s="4">
        <v>4.0</v>
      </c>
      <c r="DV27" s="4">
        <v>1.0</v>
      </c>
      <c r="DW27" s="4">
        <v>2.0</v>
      </c>
    </row>
    <row r="28" hidden="1">
      <c r="A28" s="4" t="s">
        <v>10</v>
      </c>
      <c r="B28" s="4" t="s">
        <v>35</v>
      </c>
      <c r="C28" s="4">
        <v>1.0</v>
      </c>
      <c r="D28" s="4">
        <v>1.0</v>
      </c>
      <c r="E28" s="4">
        <v>3.0</v>
      </c>
      <c r="F28" s="4">
        <v>1.0</v>
      </c>
      <c r="G28" s="4">
        <v>3.0</v>
      </c>
      <c r="H28" s="4">
        <v>3.0</v>
      </c>
      <c r="I28" s="4">
        <v>1.0</v>
      </c>
      <c r="J28" s="4">
        <v>1.0</v>
      </c>
      <c r="K28" s="4">
        <v>3.0</v>
      </c>
      <c r="L28" s="4">
        <v>1.0</v>
      </c>
      <c r="M28" s="4">
        <v>1.0</v>
      </c>
      <c r="N28" s="4">
        <v>1.0</v>
      </c>
      <c r="O28" s="4">
        <v>3.0</v>
      </c>
      <c r="P28" s="4">
        <v>1.0</v>
      </c>
      <c r="Q28" s="4">
        <v>3.0</v>
      </c>
      <c r="R28" s="4">
        <v>2.0</v>
      </c>
      <c r="S28" s="4">
        <v>1.0</v>
      </c>
      <c r="T28" s="4">
        <v>3.0</v>
      </c>
      <c r="U28" s="4">
        <v>3.0</v>
      </c>
      <c r="V28" s="4">
        <v>1.0</v>
      </c>
      <c r="W28" s="4">
        <v>3.0</v>
      </c>
      <c r="X28" s="4">
        <v>2.0</v>
      </c>
      <c r="Y28" s="4">
        <v>1.0</v>
      </c>
      <c r="Z28" s="4">
        <v>1.0</v>
      </c>
      <c r="AA28" s="4">
        <v>1.0</v>
      </c>
      <c r="AB28" s="4">
        <v>3.0</v>
      </c>
      <c r="AC28" s="4">
        <v>1.0</v>
      </c>
      <c r="AD28" s="4">
        <v>1.0</v>
      </c>
      <c r="AE28" s="4">
        <v>1.0</v>
      </c>
      <c r="AF28" s="4">
        <v>1.0</v>
      </c>
      <c r="AG28" s="4">
        <v>2.0</v>
      </c>
      <c r="AH28" s="4">
        <v>1.0</v>
      </c>
      <c r="AI28" s="4" t="s">
        <v>74</v>
      </c>
      <c r="AJ28" s="4">
        <v>1.0</v>
      </c>
      <c r="AK28" s="4">
        <v>3.0</v>
      </c>
      <c r="AL28" s="4">
        <v>1.0</v>
      </c>
      <c r="AM28" s="4">
        <v>3.0</v>
      </c>
      <c r="AN28" s="4">
        <v>1.0</v>
      </c>
      <c r="AO28" s="4">
        <v>1.0</v>
      </c>
      <c r="AP28" s="4">
        <v>1.0</v>
      </c>
      <c r="AQ28" s="4">
        <v>1.0</v>
      </c>
      <c r="AR28" s="4">
        <v>1.0</v>
      </c>
      <c r="AS28" s="4">
        <v>1.0</v>
      </c>
      <c r="AT28" s="4">
        <v>3.0</v>
      </c>
      <c r="AU28" s="4">
        <v>1.0</v>
      </c>
      <c r="AV28" s="4">
        <v>1.0</v>
      </c>
      <c r="AW28" s="4">
        <v>1.0</v>
      </c>
      <c r="AX28" s="4">
        <v>3.0</v>
      </c>
      <c r="AY28" s="4">
        <v>1.0</v>
      </c>
      <c r="AZ28" s="4">
        <v>1.0</v>
      </c>
      <c r="BA28" s="4">
        <v>2.0</v>
      </c>
      <c r="BB28" s="4">
        <v>1.0</v>
      </c>
      <c r="BC28" s="4">
        <v>1.0</v>
      </c>
      <c r="BD28" s="4">
        <v>3.0</v>
      </c>
      <c r="BE28" s="4">
        <v>1.0</v>
      </c>
      <c r="BF28" s="4">
        <v>1.0</v>
      </c>
      <c r="BG28" s="4">
        <v>1.0</v>
      </c>
      <c r="BH28" s="4">
        <v>3.0</v>
      </c>
      <c r="BI28" s="4">
        <v>1.0</v>
      </c>
      <c r="BJ28" s="4">
        <v>3.0</v>
      </c>
      <c r="BK28" s="4">
        <v>1.0</v>
      </c>
      <c r="BL28" s="4">
        <v>2.0</v>
      </c>
      <c r="BM28" s="4">
        <v>1.0</v>
      </c>
      <c r="BN28" s="4">
        <v>1.0</v>
      </c>
      <c r="BO28" s="4">
        <v>3.0</v>
      </c>
      <c r="BP28" s="4">
        <v>3.0</v>
      </c>
      <c r="BQ28" s="4">
        <v>1.0</v>
      </c>
      <c r="BR28" s="4">
        <v>1.0</v>
      </c>
      <c r="BS28" s="4">
        <v>1.0</v>
      </c>
      <c r="BT28" s="4">
        <v>1.0</v>
      </c>
      <c r="BU28" s="4">
        <v>1.0</v>
      </c>
      <c r="BV28" s="4">
        <v>1.0</v>
      </c>
      <c r="BW28" s="4">
        <v>2.0</v>
      </c>
      <c r="BX28" s="4">
        <v>1.0</v>
      </c>
      <c r="BY28" s="4">
        <v>2.0</v>
      </c>
      <c r="BZ28" s="4">
        <v>1.0</v>
      </c>
      <c r="CA28" s="4">
        <v>3.0</v>
      </c>
      <c r="CB28" s="4">
        <v>2.0</v>
      </c>
      <c r="CC28" s="4">
        <v>1.0</v>
      </c>
      <c r="CD28" s="4">
        <v>1.0</v>
      </c>
      <c r="CE28" s="4">
        <v>3.0</v>
      </c>
      <c r="CF28" s="4">
        <v>1.0</v>
      </c>
      <c r="CG28" s="4">
        <v>1.0</v>
      </c>
      <c r="CH28" s="4">
        <v>1.0</v>
      </c>
      <c r="CI28" s="4">
        <v>3.0</v>
      </c>
      <c r="CJ28" s="4">
        <v>3.0</v>
      </c>
      <c r="CK28" s="4">
        <v>3.0</v>
      </c>
      <c r="CL28" s="4">
        <v>2.0</v>
      </c>
      <c r="CM28" s="4">
        <v>1.0</v>
      </c>
      <c r="CN28" s="4">
        <v>1.0</v>
      </c>
      <c r="CO28" s="4">
        <v>1.0</v>
      </c>
      <c r="CP28" s="4">
        <v>3.0</v>
      </c>
      <c r="CQ28" s="4">
        <v>1.0</v>
      </c>
      <c r="CR28" s="4">
        <v>1.0</v>
      </c>
      <c r="CS28" s="4">
        <v>1.0</v>
      </c>
      <c r="CT28" s="4">
        <v>3.0</v>
      </c>
      <c r="CU28" s="4">
        <v>3.0</v>
      </c>
      <c r="CV28" s="4">
        <v>1.0</v>
      </c>
      <c r="CW28" s="4" t="s">
        <v>74</v>
      </c>
      <c r="CX28" s="4">
        <v>1.0</v>
      </c>
      <c r="CY28" s="4">
        <v>1.0</v>
      </c>
      <c r="CZ28" s="4">
        <v>3.0</v>
      </c>
      <c r="DA28" s="4">
        <v>3.0</v>
      </c>
      <c r="DB28" s="4">
        <v>1.0</v>
      </c>
      <c r="DC28" s="4">
        <v>3.0</v>
      </c>
      <c r="DD28" s="4">
        <v>3.0</v>
      </c>
      <c r="DE28" s="4">
        <v>1.0</v>
      </c>
      <c r="DF28" s="4">
        <v>3.0</v>
      </c>
      <c r="DG28" s="4">
        <v>2.0</v>
      </c>
      <c r="DH28" s="4">
        <v>2.0</v>
      </c>
      <c r="DI28" s="4">
        <v>1.0</v>
      </c>
      <c r="DJ28" s="4">
        <v>1.0</v>
      </c>
      <c r="DK28" s="4">
        <v>3.0</v>
      </c>
      <c r="DL28" s="4">
        <v>1.0</v>
      </c>
      <c r="DM28" s="4">
        <v>3.0</v>
      </c>
      <c r="DN28" s="4">
        <v>3.0</v>
      </c>
      <c r="DO28" s="4">
        <v>2.0</v>
      </c>
      <c r="DP28" s="4">
        <v>3.0</v>
      </c>
      <c r="DQ28" s="4">
        <v>1.0</v>
      </c>
      <c r="DR28" s="4">
        <v>3.0</v>
      </c>
      <c r="DS28" s="4">
        <v>1.0</v>
      </c>
      <c r="DT28" s="4">
        <v>1.0</v>
      </c>
      <c r="DU28" s="4">
        <v>1.0</v>
      </c>
      <c r="DV28" s="4">
        <v>3.0</v>
      </c>
      <c r="DW28" s="4">
        <v>1.0</v>
      </c>
    </row>
    <row r="29" hidden="1">
      <c r="A29" s="3" t="s">
        <v>14</v>
      </c>
      <c r="B29" s="5" t="s">
        <v>36</v>
      </c>
      <c r="C29" s="5" t="s">
        <v>79</v>
      </c>
      <c r="D29" s="5" t="s">
        <v>91</v>
      </c>
      <c r="E29" s="5" t="s">
        <v>102</v>
      </c>
      <c r="F29" s="5" t="s">
        <v>113</v>
      </c>
      <c r="G29" s="5" t="s">
        <v>124</v>
      </c>
      <c r="H29" s="5" t="s">
        <v>136</v>
      </c>
      <c r="I29" s="5" t="s">
        <v>148</v>
      </c>
      <c r="J29" s="5" t="s">
        <v>160</v>
      </c>
      <c r="K29" s="5" t="s">
        <v>169</v>
      </c>
      <c r="L29" s="5" t="s">
        <v>179</v>
      </c>
      <c r="M29" s="5" t="s">
        <v>190</v>
      </c>
      <c r="N29" s="5" t="s">
        <v>200</v>
      </c>
      <c r="O29" s="5" t="s">
        <v>212</v>
      </c>
      <c r="P29" s="5" t="s">
        <v>223</v>
      </c>
      <c r="Q29" s="5" t="s">
        <v>233</v>
      </c>
      <c r="R29" s="5" t="s">
        <v>233</v>
      </c>
      <c r="S29" s="5" t="s">
        <v>254</v>
      </c>
      <c r="T29" s="5" t="s">
        <v>265</v>
      </c>
      <c r="U29" s="5" t="s">
        <v>190</v>
      </c>
      <c r="V29" s="5" t="s">
        <v>286</v>
      </c>
      <c r="W29" s="5" t="s">
        <v>297</v>
      </c>
      <c r="X29" s="5" t="s">
        <v>308</v>
      </c>
      <c r="Y29" s="5" t="s">
        <v>308</v>
      </c>
      <c r="Z29" s="5" t="s">
        <v>330</v>
      </c>
      <c r="AA29" s="5" t="s">
        <v>341</v>
      </c>
      <c r="AB29" s="5" t="s">
        <v>350</v>
      </c>
      <c r="AC29" s="5" t="s">
        <v>361</v>
      </c>
      <c r="AD29" s="5" t="s">
        <v>370</v>
      </c>
      <c r="AE29" s="5" t="s">
        <v>381</v>
      </c>
      <c r="AF29" s="5" t="s">
        <v>392</v>
      </c>
      <c r="AG29" s="5" t="s">
        <v>401</v>
      </c>
      <c r="AH29" s="5" t="s">
        <v>410</v>
      </c>
      <c r="AI29" s="5" t="s">
        <v>421</v>
      </c>
      <c r="AJ29" s="5" t="s">
        <v>430</v>
      </c>
      <c r="AK29" s="5" t="s">
        <v>440</v>
      </c>
      <c r="AL29" s="5" t="s">
        <v>450</v>
      </c>
      <c r="AM29" s="5" t="s">
        <v>460</v>
      </c>
      <c r="AN29" s="5" t="s">
        <v>308</v>
      </c>
      <c r="AO29" s="5" t="s">
        <v>477</v>
      </c>
      <c r="AP29" s="5" t="s">
        <v>486</v>
      </c>
      <c r="AQ29" s="5" t="s">
        <v>496</v>
      </c>
      <c r="AR29" s="5" t="s">
        <v>507</v>
      </c>
      <c r="AS29" s="5" t="s">
        <v>517</v>
      </c>
      <c r="AT29" s="5" t="s">
        <v>527</v>
      </c>
      <c r="AU29" s="5" t="s">
        <v>538</v>
      </c>
      <c r="AV29" s="5" t="s">
        <v>550</v>
      </c>
      <c r="AW29" s="5" t="s">
        <v>559</v>
      </c>
      <c r="AX29" s="5" t="s">
        <v>568</v>
      </c>
      <c r="AY29" s="5" t="s">
        <v>579</v>
      </c>
      <c r="AZ29" s="5" t="s">
        <v>588</v>
      </c>
      <c r="BA29" s="5" t="s">
        <v>233</v>
      </c>
      <c r="BB29" s="5" t="s">
        <v>370</v>
      </c>
      <c r="BC29" s="5" t="s">
        <v>615</v>
      </c>
      <c r="BD29" s="5" t="s">
        <v>624</v>
      </c>
      <c r="BE29" s="5" t="s">
        <v>634</v>
      </c>
      <c r="BF29" s="5" t="s">
        <v>642</v>
      </c>
      <c r="BG29" s="5" t="s">
        <v>652</v>
      </c>
      <c r="BH29" s="5" t="s">
        <v>662</v>
      </c>
      <c r="BI29" s="5" t="s">
        <v>370</v>
      </c>
      <c r="BJ29" s="5" t="s">
        <v>681</v>
      </c>
      <c r="BK29" s="5" t="s">
        <v>691</v>
      </c>
      <c r="BL29" s="5" t="s">
        <v>702</v>
      </c>
      <c r="BM29" s="5" t="s">
        <v>711</v>
      </c>
      <c r="BN29" s="5" t="s">
        <v>720</v>
      </c>
      <c r="BO29" s="5" t="s">
        <v>732</v>
      </c>
      <c r="BP29" s="5" t="s">
        <v>739</v>
      </c>
      <c r="BQ29" s="5" t="s">
        <v>681</v>
      </c>
      <c r="BR29" s="5" t="s">
        <v>755</v>
      </c>
      <c r="BS29" s="5" t="s">
        <v>766</v>
      </c>
      <c r="BT29" s="5" t="s">
        <v>776</v>
      </c>
      <c r="BU29" s="5" t="s">
        <v>785</v>
      </c>
      <c r="BV29" s="5" t="s">
        <v>341</v>
      </c>
      <c r="BW29" s="5" t="s">
        <v>806</v>
      </c>
      <c r="BX29" s="5" t="s">
        <v>233</v>
      </c>
      <c r="BY29" s="5" t="s">
        <v>74</v>
      </c>
      <c r="BZ29" s="5" t="s">
        <v>826</v>
      </c>
      <c r="CA29" s="5" t="s">
        <v>837</v>
      </c>
      <c r="CB29" s="5" t="s">
        <v>847</v>
      </c>
      <c r="CC29" s="5" t="s">
        <v>856</v>
      </c>
      <c r="CD29" s="5" t="s">
        <v>865</v>
      </c>
      <c r="CE29" s="5" t="s">
        <v>874</v>
      </c>
      <c r="CF29" s="5" t="s">
        <v>882</v>
      </c>
      <c r="CG29" s="5" t="s">
        <v>891</v>
      </c>
      <c r="CH29" s="5" t="s">
        <v>902</v>
      </c>
      <c r="CI29" s="5" t="s">
        <v>914</v>
      </c>
      <c r="CJ29" s="5" t="s">
        <v>924</v>
      </c>
      <c r="CK29" s="5" t="s">
        <v>933</v>
      </c>
      <c r="CL29" s="5" t="s">
        <v>233</v>
      </c>
      <c r="CM29" s="5" t="s">
        <v>952</v>
      </c>
      <c r="CN29" s="5" t="s">
        <v>963</v>
      </c>
      <c r="CO29" s="5" t="s">
        <v>972</v>
      </c>
      <c r="CP29" s="5" t="s">
        <v>980</v>
      </c>
      <c r="CQ29" s="5" t="s">
        <v>989</v>
      </c>
      <c r="CR29" s="5" t="s">
        <v>999</v>
      </c>
      <c r="CS29" s="5" t="s">
        <v>1010</v>
      </c>
      <c r="CT29" s="5" t="s">
        <v>1020</v>
      </c>
      <c r="CU29" s="5" t="s">
        <v>233</v>
      </c>
      <c r="CV29" s="5" t="s">
        <v>1037</v>
      </c>
      <c r="CW29" s="5" t="s">
        <v>1045</v>
      </c>
      <c r="CX29" s="5" t="s">
        <v>1053</v>
      </c>
      <c r="CY29" s="5" t="s">
        <v>1063</v>
      </c>
      <c r="CZ29" s="5" t="s">
        <v>1074</v>
      </c>
      <c r="DA29" s="5" t="s">
        <v>233</v>
      </c>
      <c r="DB29" s="5" t="s">
        <v>1091</v>
      </c>
      <c r="DC29" s="5" t="s">
        <v>1100</v>
      </c>
      <c r="DD29" s="5" t="s">
        <v>1111</v>
      </c>
      <c r="DE29" s="5" t="s">
        <v>1122</v>
      </c>
      <c r="DF29" s="5" t="s">
        <v>1132</v>
      </c>
      <c r="DG29" s="5" t="s">
        <v>1141</v>
      </c>
      <c r="DH29" s="5" t="s">
        <v>1151</v>
      </c>
      <c r="DI29" s="5" t="s">
        <v>341</v>
      </c>
      <c r="DJ29" s="5" t="s">
        <v>1165</v>
      </c>
      <c r="DK29" s="5" t="s">
        <v>1172</v>
      </c>
      <c r="DL29" s="5" t="s">
        <v>681</v>
      </c>
      <c r="DM29" s="5" t="s">
        <v>1190</v>
      </c>
      <c r="DN29" s="5" t="s">
        <v>1202</v>
      </c>
      <c r="DO29" s="5" t="s">
        <v>1211</v>
      </c>
      <c r="DP29" s="5" t="s">
        <v>1222</v>
      </c>
      <c r="DQ29" s="5" t="s">
        <v>1232</v>
      </c>
      <c r="DR29" s="5" t="s">
        <v>1242</v>
      </c>
      <c r="DS29" s="5" t="s">
        <v>1249</v>
      </c>
      <c r="DT29" s="5" t="s">
        <v>1259</v>
      </c>
      <c r="DU29" s="5" t="s">
        <v>1268</v>
      </c>
      <c r="DV29" s="5" t="s">
        <v>785</v>
      </c>
      <c r="DW29" s="5" t="s">
        <v>1287</v>
      </c>
    </row>
    <row r="30" hidden="1">
      <c r="A30" s="4" t="s">
        <v>6</v>
      </c>
      <c r="B30" s="4" t="s">
        <v>37</v>
      </c>
      <c r="C30" s="4">
        <v>2.0</v>
      </c>
      <c r="D30" s="4">
        <v>1.0</v>
      </c>
      <c r="E30" s="4">
        <v>1.0</v>
      </c>
      <c r="F30" s="4">
        <v>2.0</v>
      </c>
      <c r="G30" s="4">
        <v>1.0</v>
      </c>
      <c r="H30" s="4">
        <v>1.0</v>
      </c>
      <c r="I30" s="4">
        <v>1.0</v>
      </c>
      <c r="J30" s="4">
        <v>1.0</v>
      </c>
      <c r="K30" s="4">
        <v>1.0</v>
      </c>
      <c r="L30" s="4">
        <v>1.0</v>
      </c>
      <c r="M30" s="4">
        <v>1.0</v>
      </c>
      <c r="N30" s="4">
        <v>1.0</v>
      </c>
      <c r="O30" s="4">
        <v>1.0</v>
      </c>
      <c r="P30" s="4">
        <v>1.0</v>
      </c>
      <c r="Q30" s="4">
        <v>1.0</v>
      </c>
      <c r="R30" s="4">
        <v>1.0</v>
      </c>
      <c r="S30" s="4">
        <v>1.0</v>
      </c>
      <c r="T30" s="4">
        <v>1.0</v>
      </c>
      <c r="U30" s="4">
        <v>1.0</v>
      </c>
      <c r="V30" s="4">
        <v>1.0</v>
      </c>
      <c r="W30" s="4">
        <v>1.0</v>
      </c>
      <c r="X30" s="4">
        <v>1.0</v>
      </c>
      <c r="Y30" s="4">
        <v>2.0</v>
      </c>
      <c r="Z30" s="4">
        <v>1.0</v>
      </c>
      <c r="AA30" s="4">
        <v>1.0</v>
      </c>
      <c r="AB30" s="4">
        <v>1.0</v>
      </c>
      <c r="AC30" s="4">
        <v>1.0</v>
      </c>
      <c r="AD30" s="4">
        <v>1.0</v>
      </c>
      <c r="AE30" s="4">
        <v>1.0</v>
      </c>
      <c r="AF30" s="4">
        <v>1.0</v>
      </c>
      <c r="AG30" s="4">
        <v>1.0</v>
      </c>
      <c r="AH30" s="4">
        <v>1.0</v>
      </c>
      <c r="AI30" s="4">
        <v>1.0</v>
      </c>
      <c r="AJ30" s="4">
        <v>1.0</v>
      </c>
      <c r="AK30" s="4">
        <v>1.0</v>
      </c>
      <c r="AL30" s="4">
        <v>1.0</v>
      </c>
      <c r="AM30" s="4">
        <v>1.0</v>
      </c>
      <c r="AN30" s="4">
        <v>1.0</v>
      </c>
      <c r="AO30" s="4">
        <v>1.0</v>
      </c>
      <c r="AP30" s="4">
        <v>1.0</v>
      </c>
      <c r="AQ30" s="4">
        <v>1.0</v>
      </c>
      <c r="AR30" s="4">
        <v>1.0</v>
      </c>
      <c r="AS30" s="4">
        <v>1.0</v>
      </c>
      <c r="AT30" s="4">
        <v>1.0</v>
      </c>
      <c r="AU30" s="4">
        <v>1.0</v>
      </c>
      <c r="AV30" s="4">
        <v>1.0</v>
      </c>
      <c r="AW30" s="4">
        <v>1.0</v>
      </c>
      <c r="AX30" s="4">
        <v>1.0</v>
      </c>
      <c r="AY30" s="4">
        <v>1.0</v>
      </c>
      <c r="AZ30" s="4">
        <v>1.0</v>
      </c>
      <c r="BA30" s="4">
        <v>1.0</v>
      </c>
      <c r="BB30" s="4">
        <v>1.0</v>
      </c>
      <c r="BC30" s="4">
        <v>1.0</v>
      </c>
      <c r="BD30" s="4">
        <v>1.0</v>
      </c>
      <c r="BE30" s="4">
        <v>2.0</v>
      </c>
      <c r="BF30" s="4">
        <v>1.0</v>
      </c>
      <c r="BG30" s="4">
        <v>1.0</v>
      </c>
      <c r="BH30" s="4">
        <v>2.0</v>
      </c>
      <c r="BI30" s="4">
        <v>2.0</v>
      </c>
      <c r="BJ30" s="4">
        <v>1.0</v>
      </c>
      <c r="BK30" s="4">
        <v>1.0</v>
      </c>
      <c r="BL30" s="4">
        <v>2.0</v>
      </c>
      <c r="BM30" s="4">
        <v>1.0</v>
      </c>
      <c r="BN30" s="4">
        <v>1.0</v>
      </c>
      <c r="BO30" s="4">
        <v>1.0</v>
      </c>
      <c r="BP30" s="4">
        <v>1.0</v>
      </c>
      <c r="BQ30" s="4">
        <v>1.0</v>
      </c>
      <c r="BR30" s="4">
        <v>1.0</v>
      </c>
      <c r="BS30" s="4">
        <v>1.0</v>
      </c>
      <c r="BT30" s="4">
        <v>1.0</v>
      </c>
      <c r="BU30" s="4">
        <v>2.0</v>
      </c>
      <c r="BV30" s="4">
        <v>2.0</v>
      </c>
      <c r="BW30" s="4">
        <v>1.0</v>
      </c>
      <c r="BX30" s="4">
        <v>1.0</v>
      </c>
      <c r="BY30" s="4">
        <v>1.0</v>
      </c>
      <c r="BZ30" s="4">
        <v>1.0</v>
      </c>
      <c r="CA30" s="4">
        <v>1.0</v>
      </c>
      <c r="CB30" s="4">
        <v>1.0</v>
      </c>
      <c r="CC30" s="4">
        <v>2.0</v>
      </c>
      <c r="CD30" s="4">
        <v>1.0</v>
      </c>
      <c r="CE30" s="4">
        <v>1.0</v>
      </c>
      <c r="CF30" s="4">
        <v>1.0</v>
      </c>
      <c r="CG30" s="4">
        <v>1.0</v>
      </c>
      <c r="CH30" s="4">
        <v>1.0</v>
      </c>
      <c r="CI30" s="4">
        <v>1.0</v>
      </c>
      <c r="CJ30" s="4">
        <v>1.0</v>
      </c>
      <c r="CK30" s="4">
        <v>1.0</v>
      </c>
      <c r="CL30" s="4">
        <v>1.0</v>
      </c>
      <c r="CM30" s="4">
        <v>1.0</v>
      </c>
      <c r="CN30" s="4">
        <v>2.0</v>
      </c>
      <c r="CO30" s="4">
        <v>1.0</v>
      </c>
      <c r="CP30" s="4">
        <v>1.0</v>
      </c>
      <c r="CQ30" s="4">
        <v>1.0</v>
      </c>
      <c r="CR30" s="4">
        <v>1.0</v>
      </c>
      <c r="CS30" s="4">
        <v>1.0</v>
      </c>
      <c r="CT30" s="4">
        <v>1.0</v>
      </c>
      <c r="CU30" s="4">
        <v>1.0</v>
      </c>
      <c r="CV30" s="4">
        <v>1.0</v>
      </c>
      <c r="CW30" s="4">
        <v>1.0</v>
      </c>
      <c r="CX30" s="4">
        <v>1.0</v>
      </c>
      <c r="CY30" s="4">
        <v>1.0</v>
      </c>
      <c r="CZ30" s="4">
        <v>1.0</v>
      </c>
      <c r="DA30" s="4">
        <v>1.0</v>
      </c>
      <c r="DB30" s="4">
        <v>1.0</v>
      </c>
      <c r="DC30" s="4">
        <v>1.0</v>
      </c>
      <c r="DD30" s="4">
        <v>1.0</v>
      </c>
      <c r="DE30" s="4">
        <v>1.0</v>
      </c>
      <c r="DF30" s="4">
        <v>1.0</v>
      </c>
      <c r="DG30" s="4">
        <v>1.0</v>
      </c>
      <c r="DH30" s="4">
        <v>1.0</v>
      </c>
      <c r="DI30" s="4">
        <v>1.0</v>
      </c>
      <c r="DJ30" s="4">
        <v>1.0</v>
      </c>
      <c r="DK30" s="4">
        <v>1.0</v>
      </c>
      <c r="DL30" s="4">
        <v>1.0</v>
      </c>
      <c r="DM30" s="4">
        <v>1.0</v>
      </c>
      <c r="DN30" s="4">
        <v>1.0</v>
      </c>
      <c r="DO30" s="4">
        <v>1.0</v>
      </c>
      <c r="DP30" s="4">
        <v>1.0</v>
      </c>
      <c r="DQ30" s="4">
        <v>1.0</v>
      </c>
      <c r="DR30" s="4">
        <v>1.0</v>
      </c>
      <c r="DS30" s="4">
        <v>1.0</v>
      </c>
      <c r="DT30" s="4">
        <v>1.0</v>
      </c>
      <c r="DU30" s="4">
        <v>1.0</v>
      </c>
      <c r="DV30" s="4">
        <v>1.0</v>
      </c>
      <c r="DW30" s="4">
        <v>1.0</v>
      </c>
    </row>
    <row r="31" hidden="1">
      <c r="A31" s="4" t="s">
        <v>10</v>
      </c>
      <c r="B31" s="4" t="s">
        <v>38</v>
      </c>
      <c r="C31" s="4">
        <v>5.0</v>
      </c>
      <c r="D31" s="4">
        <v>4.0</v>
      </c>
      <c r="E31" s="4">
        <v>5.0</v>
      </c>
      <c r="F31" s="4">
        <v>4.0</v>
      </c>
      <c r="G31" s="4">
        <v>4.0</v>
      </c>
      <c r="H31" s="4">
        <v>2.0</v>
      </c>
      <c r="I31" s="4">
        <v>4.0</v>
      </c>
      <c r="J31" s="4">
        <v>5.0</v>
      </c>
      <c r="K31" s="4">
        <v>4.0</v>
      </c>
      <c r="L31" s="4">
        <v>5.0</v>
      </c>
      <c r="M31" s="4">
        <v>5.0</v>
      </c>
      <c r="N31" s="4">
        <v>5.0</v>
      </c>
      <c r="O31" s="4">
        <v>4.0</v>
      </c>
      <c r="P31" s="4">
        <v>5.0</v>
      </c>
      <c r="Q31" s="4">
        <v>5.0</v>
      </c>
      <c r="R31" s="4">
        <v>3.0</v>
      </c>
      <c r="S31" s="4">
        <v>5.0</v>
      </c>
      <c r="T31" s="4">
        <v>3.0</v>
      </c>
      <c r="U31" s="4">
        <v>5.0</v>
      </c>
      <c r="V31" s="4">
        <v>2.0</v>
      </c>
      <c r="W31" s="4">
        <v>2.0</v>
      </c>
      <c r="X31" s="4">
        <v>3.0</v>
      </c>
      <c r="Y31" s="4">
        <v>4.0</v>
      </c>
      <c r="Z31" s="4">
        <v>3.0</v>
      </c>
      <c r="AA31" s="4">
        <v>4.0</v>
      </c>
      <c r="AB31" s="4">
        <v>4.0</v>
      </c>
      <c r="AC31" s="4">
        <v>3.0</v>
      </c>
      <c r="AD31" s="4">
        <v>5.0</v>
      </c>
      <c r="AE31" s="4">
        <v>3.0</v>
      </c>
      <c r="AF31" s="4">
        <v>5.0</v>
      </c>
      <c r="AG31" s="4">
        <v>3.0</v>
      </c>
      <c r="AH31" s="4">
        <v>5.0</v>
      </c>
      <c r="AI31" s="4">
        <v>4.0</v>
      </c>
      <c r="AJ31" s="4">
        <v>3.0</v>
      </c>
      <c r="AK31" s="4">
        <v>5.0</v>
      </c>
      <c r="AL31" s="4">
        <v>5.0</v>
      </c>
      <c r="AM31" s="4">
        <v>5.0</v>
      </c>
      <c r="AN31" s="4">
        <v>3.0</v>
      </c>
      <c r="AO31" s="4">
        <v>4.0</v>
      </c>
      <c r="AP31" s="4">
        <v>5.0</v>
      </c>
      <c r="AQ31" s="4">
        <v>3.0</v>
      </c>
      <c r="AR31" s="4">
        <v>5.0</v>
      </c>
      <c r="AS31" s="4">
        <v>5.0</v>
      </c>
      <c r="AT31" s="4">
        <v>4.0</v>
      </c>
      <c r="AU31" s="4">
        <v>5.0</v>
      </c>
      <c r="AV31" s="4">
        <v>5.0</v>
      </c>
      <c r="AW31" s="4">
        <v>4.0</v>
      </c>
      <c r="AX31" s="4">
        <v>5.0</v>
      </c>
      <c r="AY31" s="4">
        <v>5.0</v>
      </c>
      <c r="AZ31" s="4">
        <v>3.0</v>
      </c>
      <c r="BA31" s="4">
        <v>4.0</v>
      </c>
      <c r="BB31" s="4">
        <v>5.0</v>
      </c>
      <c r="BC31" s="4">
        <v>5.0</v>
      </c>
      <c r="BD31" s="4">
        <v>4.0</v>
      </c>
      <c r="BE31" s="4">
        <v>5.0</v>
      </c>
      <c r="BF31" s="4">
        <v>4.0</v>
      </c>
      <c r="BG31" s="4">
        <v>5.0</v>
      </c>
      <c r="BH31" s="4">
        <v>4.0</v>
      </c>
      <c r="BI31" s="4">
        <v>5.0</v>
      </c>
      <c r="BJ31" s="4">
        <v>5.0</v>
      </c>
      <c r="BK31" s="4">
        <v>5.0</v>
      </c>
      <c r="BL31" s="4">
        <v>3.0</v>
      </c>
      <c r="BM31" s="4">
        <v>4.0</v>
      </c>
      <c r="BN31" s="4">
        <v>5.0</v>
      </c>
      <c r="BO31" s="4">
        <v>5.0</v>
      </c>
      <c r="BP31" s="4">
        <v>3.0</v>
      </c>
      <c r="BQ31" s="4">
        <v>5.0</v>
      </c>
      <c r="BR31" s="4">
        <v>5.0</v>
      </c>
      <c r="BS31" s="4">
        <v>5.0</v>
      </c>
      <c r="BT31" s="4">
        <v>3.0</v>
      </c>
      <c r="BU31" s="4">
        <v>5.0</v>
      </c>
      <c r="BV31" s="4">
        <v>5.0</v>
      </c>
      <c r="BW31" s="4">
        <v>5.0</v>
      </c>
      <c r="BX31" s="4">
        <v>3.0</v>
      </c>
      <c r="BY31" s="4">
        <v>4.0</v>
      </c>
      <c r="BZ31" s="4">
        <v>5.0</v>
      </c>
      <c r="CA31" s="4">
        <v>4.0</v>
      </c>
      <c r="CB31" s="4">
        <v>3.0</v>
      </c>
      <c r="CC31" s="4">
        <v>5.0</v>
      </c>
      <c r="CD31" s="4">
        <v>5.0</v>
      </c>
      <c r="CE31" s="4">
        <v>3.0</v>
      </c>
      <c r="CF31" s="4">
        <v>4.0</v>
      </c>
      <c r="CG31" s="4">
        <v>3.0</v>
      </c>
      <c r="CH31" s="4">
        <v>4.0</v>
      </c>
      <c r="CI31" s="4">
        <v>5.0</v>
      </c>
      <c r="CJ31" s="4">
        <v>5.0</v>
      </c>
      <c r="CK31" s="4">
        <v>5.0</v>
      </c>
      <c r="CL31" s="4">
        <v>4.0</v>
      </c>
      <c r="CM31" s="4">
        <v>4.0</v>
      </c>
      <c r="CN31" s="4">
        <v>5.0</v>
      </c>
      <c r="CO31" s="4">
        <v>5.0</v>
      </c>
      <c r="CP31" s="4">
        <v>2.0</v>
      </c>
      <c r="CQ31" s="4">
        <v>1.0</v>
      </c>
      <c r="CR31" s="4">
        <v>4.0</v>
      </c>
      <c r="CS31" s="4">
        <v>5.0</v>
      </c>
      <c r="CT31" s="4">
        <v>4.0</v>
      </c>
      <c r="CU31" s="4">
        <v>3.0</v>
      </c>
      <c r="CV31" s="4">
        <v>5.0</v>
      </c>
      <c r="CW31" s="4">
        <v>5.0</v>
      </c>
      <c r="CX31" s="4">
        <v>5.0</v>
      </c>
      <c r="CY31" s="4">
        <v>5.0</v>
      </c>
      <c r="CZ31" s="4">
        <v>5.0</v>
      </c>
      <c r="DA31" s="4">
        <v>5.0</v>
      </c>
      <c r="DB31" s="4">
        <v>5.0</v>
      </c>
      <c r="DC31" s="4">
        <v>4.0</v>
      </c>
      <c r="DD31" s="4">
        <v>3.0</v>
      </c>
      <c r="DE31" s="4">
        <v>5.0</v>
      </c>
      <c r="DF31" s="4">
        <v>4.0</v>
      </c>
      <c r="DG31" s="4">
        <v>5.0</v>
      </c>
      <c r="DH31" s="4">
        <v>4.0</v>
      </c>
      <c r="DI31" s="4">
        <v>3.0</v>
      </c>
      <c r="DJ31" s="4">
        <v>3.0</v>
      </c>
      <c r="DK31" s="4">
        <v>5.0</v>
      </c>
      <c r="DL31" s="4">
        <v>4.0</v>
      </c>
      <c r="DM31" s="4">
        <v>4.0</v>
      </c>
      <c r="DN31" s="4">
        <v>5.0</v>
      </c>
      <c r="DO31" s="4">
        <v>5.0</v>
      </c>
      <c r="DP31" s="4">
        <v>3.0</v>
      </c>
      <c r="DQ31" s="4">
        <v>5.0</v>
      </c>
      <c r="DR31" s="4">
        <v>5.0</v>
      </c>
      <c r="DS31" s="4">
        <v>5.0</v>
      </c>
      <c r="DT31" s="4">
        <v>4.0</v>
      </c>
      <c r="DU31" s="4">
        <v>4.0</v>
      </c>
      <c r="DV31" s="4">
        <v>5.0</v>
      </c>
      <c r="DW31" s="4">
        <v>3.0</v>
      </c>
    </row>
    <row r="32" hidden="1">
      <c r="A32" s="4" t="s">
        <v>3</v>
      </c>
      <c r="B32" s="4" t="s">
        <v>39</v>
      </c>
      <c r="C32" s="4">
        <v>2.0</v>
      </c>
      <c r="D32" s="4">
        <v>4.0</v>
      </c>
      <c r="E32" s="4">
        <v>3.0</v>
      </c>
      <c r="F32" s="4">
        <v>4.0</v>
      </c>
      <c r="G32" s="4">
        <v>4.0</v>
      </c>
      <c r="H32" s="4">
        <v>2.0</v>
      </c>
      <c r="I32" s="4">
        <v>4.0</v>
      </c>
      <c r="J32" s="4">
        <v>2.0</v>
      </c>
      <c r="K32" s="4">
        <v>1.0</v>
      </c>
      <c r="L32" s="4">
        <v>1.0</v>
      </c>
      <c r="M32" s="4">
        <v>3.0</v>
      </c>
      <c r="N32" s="4">
        <v>2.0</v>
      </c>
      <c r="O32" s="4">
        <v>1.0</v>
      </c>
      <c r="P32" s="4">
        <v>3.0</v>
      </c>
      <c r="Q32" s="4">
        <v>3.0</v>
      </c>
      <c r="R32" s="4">
        <v>1.0</v>
      </c>
      <c r="S32" s="4">
        <v>1.0</v>
      </c>
      <c r="T32" s="4">
        <v>1.0</v>
      </c>
      <c r="U32" s="4">
        <v>2.0</v>
      </c>
      <c r="V32" s="4">
        <v>1.0</v>
      </c>
      <c r="W32" s="4">
        <v>2.0</v>
      </c>
      <c r="X32" s="4">
        <v>4.0</v>
      </c>
      <c r="Y32" s="4">
        <v>1.0</v>
      </c>
      <c r="Z32" s="4">
        <v>3.0</v>
      </c>
      <c r="AA32" s="4">
        <v>3.0</v>
      </c>
      <c r="AB32" s="4">
        <v>1.0</v>
      </c>
      <c r="AC32" s="4">
        <v>2.0</v>
      </c>
      <c r="AD32" s="4">
        <v>1.0</v>
      </c>
      <c r="AE32" s="4">
        <v>3.0</v>
      </c>
      <c r="AF32" s="4">
        <v>3.0</v>
      </c>
      <c r="AG32" s="4">
        <v>4.0</v>
      </c>
      <c r="AH32" s="4">
        <v>2.0</v>
      </c>
      <c r="AI32" s="4">
        <v>4.0</v>
      </c>
      <c r="AJ32" s="4">
        <v>1.0</v>
      </c>
      <c r="AK32" s="4">
        <v>1.0</v>
      </c>
      <c r="AL32" s="4">
        <v>3.0</v>
      </c>
      <c r="AM32" s="4">
        <v>2.0</v>
      </c>
      <c r="AN32" s="4">
        <v>4.0</v>
      </c>
      <c r="AO32" s="4">
        <v>4.0</v>
      </c>
      <c r="AP32" s="4">
        <v>4.0</v>
      </c>
      <c r="AQ32" s="4">
        <v>1.0</v>
      </c>
      <c r="AR32" s="4">
        <v>2.0</v>
      </c>
      <c r="AS32" s="4">
        <v>2.0</v>
      </c>
      <c r="AT32" s="4">
        <v>3.0</v>
      </c>
      <c r="AU32" s="4">
        <v>4.0</v>
      </c>
      <c r="AV32" s="4">
        <v>2.0</v>
      </c>
      <c r="AW32" s="4">
        <v>1.0</v>
      </c>
      <c r="AX32" s="4">
        <v>1.0</v>
      </c>
      <c r="AY32" s="4">
        <v>2.0</v>
      </c>
      <c r="AZ32" s="4">
        <v>3.0</v>
      </c>
      <c r="BA32" s="4">
        <v>3.0</v>
      </c>
      <c r="BB32" s="4">
        <v>2.0</v>
      </c>
      <c r="BC32" s="4">
        <v>2.0</v>
      </c>
      <c r="BD32" s="4">
        <v>4.0</v>
      </c>
      <c r="BE32" s="4">
        <v>2.0</v>
      </c>
      <c r="BF32" s="4">
        <v>1.0</v>
      </c>
      <c r="BG32" s="4">
        <v>4.0</v>
      </c>
      <c r="BH32" s="4">
        <v>2.0</v>
      </c>
      <c r="BI32" s="4">
        <v>3.0</v>
      </c>
      <c r="BJ32" s="4">
        <v>4.0</v>
      </c>
      <c r="BK32" s="4">
        <v>1.0</v>
      </c>
      <c r="BL32" s="4">
        <v>4.0</v>
      </c>
      <c r="BM32" s="4">
        <v>4.0</v>
      </c>
      <c r="BN32" s="4">
        <v>3.0</v>
      </c>
      <c r="BO32" s="4">
        <v>2.0</v>
      </c>
      <c r="BP32" s="4">
        <v>2.0</v>
      </c>
      <c r="BQ32" s="4">
        <v>1.0</v>
      </c>
      <c r="BR32" s="4">
        <v>2.0</v>
      </c>
      <c r="BS32" s="4">
        <v>1.0</v>
      </c>
      <c r="BT32" s="4">
        <v>3.0</v>
      </c>
      <c r="BU32" s="4">
        <v>3.0</v>
      </c>
      <c r="BV32" s="4">
        <v>3.0</v>
      </c>
      <c r="BW32" s="4">
        <v>1.0</v>
      </c>
      <c r="BX32" s="4">
        <v>2.0</v>
      </c>
      <c r="BY32" s="4">
        <v>3.0</v>
      </c>
      <c r="BZ32" s="4">
        <v>1.0</v>
      </c>
      <c r="CA32" s="4">
        <v>4.0</v>
      </c>
      <c r="CB32" s="4">
        <v>4.0</v>
      </c>
      <c r="CC32" s="4">
        <v>2.0</v>
      </c>
      <c r="CD32" s="4">
        <v>1.0</v>
      </c>
      <c r="CE32" s="4">
        <v>1.0</v>
      </c>
      <c r="CF32" s="4">
        <v>4.0</v>
      </c>
      <c r="CG32" s="4">
        <v>3.0</v>
      </c>
      <c r="CH32" s="4">
        <v>1.0</v>
      </c>
      <c r="CI32" s="4">
        <v>2.0</v>
      </c>
      <c r="CJ32" s="4">
        <v>1.0</v>
      </c>
      <c r="CK32" s="4">
        <v>1.0</v>
      </c>
      <c r="CL32" s="4">
        <v>2.0</v>
      </c>
      <c r="CM32" s="4">
        <v>3.0</v>
      </c>
      <c r="CN32" s="4">
        <v>3.0</v>
      </c>
      <c r="CO32" s="4">
        <v>1.0</v>
      </c>
      <c r="CP32" s="4">
        <v>3.0</v>
      </c>
      <c r="CQ32" s="4">
        <v>3.0</v>
      </c>
      <c r="CR32" s="4">
        <v>1.0</v>
      </c>
      <c r="CS32" s="4">
        <v>4.0</v>
      </c>
      <c r="CT32" s="4">
        <v>3.0</v>
      </c>
      <c r="CU32" s="4">
        <v>1.0</v>
      </c>
      <c r="CV32" s="4">
        <v>2.0</v>
      </c>
      <c r="CW32" s="4">
        <v>4.0</v>
      </c>
      <c r="CX32" s="4">
        <v>1.0</v>
      </c>
      <c r="CY32" s="4">
        <v>1.0</v>
      </c>
      <c r="CZ32" s="4">
        <v>1.0</v>
      </c>
      <c r="DA32" s="4">
        <v>2.0</v>
      </c>
      <c r="DB32" s="4">
        <v>3.0</v>
      </c>
      <c r="DC32" s="4">
        <v>1.0</v>
      </c>
      <c r="DD32" s="4">
        <v>4.0</v>
      </c>
      <c r="DE32" s="4">
        <v>1.0</v>
      </c>
      <c r="DF32" s="4">
        <v>2.0</v>
      </c>
      <c r="DG32" s="4">
        <v>2.0</v>
      </c>
      <c r="DH32" s="4">
        <v>2.0</v>
      </c>
      <c r="DI32" s="4">
        <v>4.0</v>
      </c>
      <c r="DJ32" s="4">
        <v>3.0</v>
      </c>
      <c r="DK32" s="4">
        <v>4.0</v>
      </c>
      <c r="DL32" s="4">
        <v>4.0</v>
      </c>
      <c r="DM32" s="4">
        <v>2.0</v>
      </c>
      <c r="DN32" s="4">
        <v>1.0</v>
      </c>
      <c r="DO32" s="4">
        <v>1.0</v>
      </c>
      <c r="DP32" s="4">
        <v>2.0</v>
      </c>
      <c r="DQ32" s="4">
        <v>2.0</v>
      </c>
      <c r="DR32" s="4">
        <v>4.0</v>
      </c>
      <c r="DS32" s="4">
        <v>4.0</v>
      </c>
      <c r="DT32" s="4">
        <v>4.0</v>
      </c>
      <c r="DU32" s="4">
        <v>3.0</v>
      </c>
      <c r="DV32" s="4">
        <v>1.0</v>
      </c>
      <c r="DW32" s="4">
        <v>3.0</v>
      </c>
    </row>
    <row r="33" hidden="1">
      <c r="A33" s="4" t="s">
        <v>10</v>
      </c>
      <c r="B33" s="4" t="s">
        <v>40</v>
      </c>
      <c r="C33" s="4">
        <v>5.0</v>
      </c>
      <c r="D33" s="4">
        <v>4.0</v>
      </c>
      <c r="E33" s="4">
        <v>5.0</v>
      </c>
      <c r="F33" s="4">
        <v>5.0</v>
      </c>
      <c r="G33" s="4">
        <v>4.0</v>
      </c>
      <c r="H33" s="4">
        <v>2.0</v>
      </c>
      <c r="I33" s="4">
        <v>5.0</v>
      </c>
      <c r="J33" s="4">
        <v>3.0</v>
      </c>
      <c r="K33" s="4">
        <v>5.0</v>
      </c>
      <c r="L33" s="4">
        <v>5.0</v>
      </c>
      <c r="M33" s="4">
        <v>1.0</v>
      </c>
      <c r="N33" s="4">
        <v>5.0</v>
      </c>
      <c r="O33" s="4">
        <v>3.0</v>
      </c>
      <c r="P33" s="4">
        <v>4.0</v>
      </c>
      <c r="Q33" s="4">
        <v>4.0</v>
      </c>
      <c r="R33" s="4">
        <v>1.0</v>
      </c>
      <c r="S33" s="4">
        <v>2.0</v>
      </c>
      <c r="T33" s="4">
        <v>3.0</v>
      </c>
      <c r="U33" s="4">
        <v>3.0</v>
      </c>
      <c r="V33" s="4">
        <v>3.0</v>
      </c>
      <c r="W33" s="4">
        <v>2.0</v>
      </c>
      <c r="X33" s="4">
        <v>5.0</v>
      </c>
      <c r="Y33" s="4">
        <v>4.0</v>
      </c>
      <c r="Z33" s="4">
        <v>2.0</v>
      </c>
      <c r="AA33" s="4">
        <v>5.0</v>
      </c>
      <c r="AB33" s="4">
        <v>3.0</v>
      </c>
      <c r="AC33" s="4">
        <v>1.0</v>
      </c>
      <c r="AD33" s="4">
        <v>3.0</v>
      </c>
      <c r="AE33" s="4">
        <v>1.0</v>
      </c>
      <c r="AF33" s="4">
        <v>3.0</v>
      </c>
      <c r="AG33" s="4">
        <v>2.0</v>
      </c>
      <c r="AH33" s="4">
        <v>5.0</v>
      </c>
      <c r="AI33" s="4">
        <v>5.0</v>
      </c>
      <c r="AJ33" s="4">
        <v>5.0</v>
      </c>
      <c r="AK33" s="4">
        <v>3.0</v>
      </c>
      <c r="AL33" s="4">
        <v>3.0</v>
      </c>
      <c r="AM33" s="4">
        <v>3.0</v>
      </c>
      <c r="AN33" s="4">
        <v>5.0</v>
      </c>
      <c r="AO33" s="4">
        <v>3.0</v>
      </c>
      <c r="AP33" s="4">
        <v>1.0</v>
      </c>
      <c r="AQ33" s="4">
        <v>5.0</v>
      </c>
      <c r="AR33" s="4">
        <v>5.0</v>
      </c>
      <c r="AS33" s="4">
        <v>5.0</v>
      </c>
      <c r="AT33" s="4">
        <v>5.0</v>
      </c>
      <c r="AU33" s="4">
        <v>5.0</v>
      </c>
      <c r="AV33" s="4">
        <v>5.0</v>
      </c>
      <c r="AW33" s="4">
        <v>4.0</v>
      </c>
      <c r="AX33" s="4">
        <v>3.0</v>
      </c>
      <c r="AY33" s="4">
        <v>4.0</v>
      </c>
      <c r="AZ33" s="4">
        <v>4.0</v>
      </c>
      <c r="BA33" s="4">
        <v>1.0</v>
      </c>
      <c r="BB33" s="4">
        <v>5.0</v>
      </c>
      <c r="BC33" s="4">
        <v>5.0</v>
      </c>
      <c r="BD33" s="4">
        <v>4.0</v>
      </c>
      <c r="BE33" s="4">
        <v>5.0</v>
      </c>
      <c r="BF33" s="4">
        <v>3.0</v>
      </c>
      <c r="BG33" s="4">
        <v>4.0</v>
      </c>
      <c r="BH33" s="4">
        <v>5.0</v>
      </c>
      <c r="BI33" s="4">
        <v>5.0</v>
      </c>
      <c r="BJ33" s="4">
        <v>5.0</v>
      </c>
      <c r="BK33" s="4">
        <v>4.0</v>
      </c>
      <c r="BL33" s="4">
        <v>3.0</v>
      </c>
      <c r="BM33" s="4">
        <v>3.0</v>
      </c>
      <c r="BN33" s="4">
        <v>4.0</v>
      </c>
      <c r="BO33" s="4">
        <v>4.0</v>
      </c>
      <c r="BP33" s="4">
        <v>3.0</v>
      </c>
      <c r="BQ33" s="4">
        <v>4.0</v>
      </c>
      <c r="BR33" s="4">
        <v>2.0</v>
      </c>
      <c r="BS33" s="4">
        <v>3.0</v>
      </c>
      <c r="BT33" s="4">
        <v>1.0</v>
      </c>
      <c r="BU33" s="4">
        <v>5.0</v>
      </c>
      <c r="BV33" s="4">
        <v>3.0</v>
      </c>
      <c r="BW33" s="4">
        <v>2.0</v>
      </c>
      <c r="BX33" s="4">
        <v>3.0</v>
      </c>
      <c r="BY33" s="4">
        <v>3.0</v>
      </c>
      <c r="BZ33" s="4">
        <v>3.0</v>
      </c>
      <c r="CA33" s="4">
        <v>2.0</v>
      </c>
      <c r="CB33" s="4">
        <v>1.0</v>
      </c>
      <c r="CC33" s="4">
        <v>4.0</v>
      </c>
      <c r="CD33" s="4">
        <v>5.0</v>
      </c>
      <c r="CE33" s="4">
        <v>3.0</v>
      </c>
      <c r="CF33" s="4">
        <v>4.0</v>
      </c>
      <c r="CG33" s="4">
        <v>3.0</v>
      </c>
      <c r="CH33" s="4">
        <v>5.0</v>
      </c>
      <c r="CI33" s="4">
        <v>5.0</v>
      </c>
      <c r="CJ33" s="4">
        <v>4.0</v>
      </c>
      <c r="CK33" s="4">
        <v>4.0</v>
      </c>
      <c r="CL33" s="4">
        <v>1.0</v>
      </c>
      <c r="CM33" s="4">
        <v>5.0</v>
      </c>
      <c r="CN33" s="4">
        <v>4.0</v>
      </c>
      <c r="CO33" s="4">
        <v>4.0</v>
      </c>
      <c r="CP33" s="4">
        <v>1.0</v>
      </c>
      <c r="CQ33" s="4">
        <v>1.0</v>
      </c>
      <c r="CR33" s="4">
        <v>4.0</v>
      </c>
      <c r="CS33" s="4">
        <v>5.0</v>
      </c>
      <c r="CT33" s="4">
        <v>4.0</v>
      </c>
      <c r="CU33" s="4">
        <v>3.0</v>
      </c>
      <c r="CV33" s="4">
        <v>2.0</v>
      </c>
      <c r="CW33" s="4">
        <v>5.0</v>
      </c>
      <c r="CX33" s="4">
        <v>3.0</v>
      </c>
      <c r="CY33" s="4">
        <v>5.0</v>
      </c>
      <c r="CZ33" s="4">
        <v>5.0</v>
      </c>
      <c r="DA33" s="4">
        <v>2.0</v>
      </c>
      <c r="DB33" s="4">
        <v>3.0</v>
      </c>
      <c r="DC33" s="4">
        <v>3.0</v>
      </c>
      <c r="DD33" s="4">
        <v>5.0</v>
      </c>
      <c r="DE33" s="4">
        <v>5.0</v>
      </c>
      <c r="DF33" s="4">
        <v>3.0</v>
      </c>
      <c r="DG33" s="4">
        <v>2.0</v>
      </c>
      <c r="DH33" s="4">
        <v>2.0</v>
      </c>
      <c r="DI33" s="4">
        <v>4.0</v>
      </c>
      <c r="DJ33" s="4">
        <v>5.0</v>
      </c>
      <c r="DK33" s="4">
        <v>5.0</v>
      </c>
      <c r="DL33" s="4">
        <v>3.0</v>
      </c>
      <c r="DM33" s="4">
        <v>3.0</v>
      </c>
      <c r="DN33" s="4">
        <v>1.0</v>
      </c>
      <c r="DO33" s="4">
        <v>1.0</v>
      </c>
      <c r="DP33" s="4">
        <v>2.0</v>
      </c>
      <c r="DQ33" s="4">
        <v>3.0</v>
      </c>
      <c r="DR33" s="4">
        <v>5.0</v>
      </c>
      <c r="DS33" s="4">
        <v>5.0</v>
      </c>
      <c r="DT33" s="4">
        <v>1.0</v>
      </c>
      <c r="DU33" s="4">
        <v>5.0</v>
      </c>
      <c r="DV33" s="4">
        <v>1.0</v>
      </c>
      <c r="DW33" s="4">
        <v>2.0</v>
      </c>
    </row>
    <row r="34">
      <c r="A34" s="4" t="s">
        <v>30</v>
      </c>
      <c r="B34" s="4" t="s">
        <v>41</v>
      </c>
      <c r="C34" s="4">
        <v>2.0</v>
      </c>
      <c r="D34" s="4">
        <v>5.0</v>
      </c>
      <c r="E34" s="4">
        <v>6.0</v>
      </c>
      <c r="F34" s="4">
        <v>7.0</v>
      </c>
      <c r="G34" s="4">
        <v>6.0</v>
      </c>
      <c r="H34" s="4">
        <v>4.0</v>
      </c>
      <c r="I34" s="4">
        <v>4.0</v>
      </c>
      <c r="J34" s="4">
        <v>3.0</v>
      </c>
      <c r="K34" s="4">
        <v>7.0</v>
      </c>
      <c r="L34" s="4">
        <v>3.0</v>
      </c>
      <c r="M34" s="4">
        <v>9.0</v>
      </c>
      <c r="N34" s="4">
        <v>1.0</v>
      </c>
      <c r="O34" s="4">
        <v>9.0</v>
      </c>
      <c r="P34" s="4">
        <v>8.0</v>
      </c>
      <c r="Q34" s="4">
        <v>2.0</v>
      </c>
      <c r="R34" s="4">
        <v>6.0</v>
      </c>
      <c r="S34" s="4">
        <v>7.0</v>
      </c>
      <c r="T34" s="4">
        <v>8.0</v>
      </c>
      <c r="U34" s="4">
        <v>6.0</v>
      </c>
      <c r="V34" s="4">
        <v>4.0</v>
      </c>
      <c r="W34" s="4">
        <v>5.0</v>
      </c>
      <c r="X34" s="4">
        <v>8.0</v>
      </c>
      <c r="Y34" s="4">
        <v>2.0</v>
      </c>
      <c r="Z34" s="4">
        <v>4.0</v>
      </c>
      <c r="AA34" s="4">
        <v>5.0</v>
      </c>
      <c r="AB34" s="4">
        <v>8.0</v>
      </c>
      <c r="AC34" s="4">
        <v>9.0</v>
      </c>
      <c r="AD34" s="4">
        <v>9.0</v>
      </c>
      <c r="AE34" s="4">
        <v>4.0</v>
      </c>
      <c r="AF34" s="4">
        <v>9.0</v>
      </c>
      <c r="AG34" s="4">
        <v>7.0</v>
      </c>
      <c r="AH34" s="4">
        <v>5.0</v>
      </c>
      <c r="AI34" s="4">
        <v>5.0</v>
      </c>
      <c r="AJ34" s="4">
        <v>7.0</v>
      </c>
      <c r="AK34" s="4">
        <v>1.0</v>
      </c>
      <c r="AL34" s="4">
        <v>2.0</v>
      </c>
      <c r="AM34" s="4">
        <v>7.0</v>
      </c>
      <c r="AN34" s="4">
        <v>4.0</v>
      </c>
      <c r="AO34" s="4">
        <v>6.0</v>
      </c>
      <c r="AP34" s="4">
        <v>3.0</v>
      </c>
      <c r="AQ34" s="4">
        <v>10.0</v>
      </c>
      <c r="AR34" s="4">
        <v>6.0</v>
      </c>
      <c r="AS34" s="4">
        <v>6.0</v>
      </c>
      <c r="AT34" s="4">
        <v>6.0</v>
      </c>
      <c r="AU34" s="4">
        <v>8.0</v>
      </c>
      <c r="AV34" s="4">
        <v>3.0</v>
      </c>
      <c r="AW34" s="4">
        <v>4.0</v>
      </c>
      <c r="AX34" s="4">
        <v>8.0</v>
      </c>
      <c r="AY34" s="4">
        <v>2.0</v>
      </c>
      <c r="AZ34" s="4">
        <v>9.0</v>
      </c>
      <c r="BA34" s="4">
        <v>8.0</v>
      </c>
      <c r="BB34" s="4">
        <v>8.0</v>
      </c>
      <c r="BC34" s="4">
        <v>1.0</v>
      </c>
      <c r="BD34" s="4">
        <v>5.0</v>
      </c>
      <c r="BE34" s="4">
        <v>10.0</v>
      </c>
      <c r="BF34" s="4">
        <v>8.0</v>
      </c>
      <c r="BG34" s="4">
        <v>1.0</v>
      </c>
      <c r="BH34" s="4">
        <v>9.0</v>
      </c>
      <c r="BI34" s="4">
        <v>4.0</v>
      </c>
      <c r="BJ34" s="4">
        <v>7.0</v>
      </c>
      <c r="BK34" s="4">
        <v>3.0</v>
      </c>
      <c r="BL34" s="4">
        <v>2.0</v>
      </c>
      <c r="BM34" s="4">
        <v>2.0</v>
      </c>
      <c r="BN34" s="4">
        <v>8.0</v>
      </c>
      <c r="BO34" s="4">
        <v>3.0</v>
      </c>
      <c r="BP34" s="4">
        <v>3.0</v>
      </c>
      <c r="BQ34" s="4">
        <v>3.0</v>
      </c>
      <c r="BR34" s="4">
        <v>2.0</v>
      </c>
      <c r="BS34" s="4">
        <v>8.0</v>
      </c>
      <c r="BT34" s="4">
        <v>3.0</v>
      </c>
      <c r="BU34" s="4">
        <v>3.0</v>
      </c>
      <c r="BV34" s="4">
        <v>5.0</v>
      </c>
      <c r="BW34" s="4">
        <v>3.0</v>
      </c>
      <c r="BX34" s="4">
        <v>1.0</v>
      </c>
      <c r="BY34" s="4">
        <v>8.0</v>
      </c>
      <c r="BZ34" s="4">
        <v>6.0</v>
      </c>
      <c r="CA34" s="4">
        <v>4.0</v>
      </c>
      <c r="CB34" s="4">
        <v>4.0</v>
      </c>
      <c r="CC34" s="4">
        <v>8.0</v>
      </c>
      <c r="CD34" s="4">
        <v>1.0</v>
      </c>
      <c r="CE34" s="4">
        <v>4.0</v>
      </c>
      <c r="CF34" s="4">
        <v>2.0</v>
      </c>
      <c r="CG34" s="4">
        <v>8.0</v>
      </c>
      <c r="CH34" s="4">
        <v>4.0</v>
      </c>
      <c r="CI34" s="4">
        <v>9.0</v>
      </c>
      <c r="CJ34" s="4">
        <v>7.0</v>
      </c>
      <c r="CK34" s="4">
        <v>3.0</v>
      </c>
      <c r="CL34" s="4">
        <v>5.0</v>
      </c>
      <c r="CM34" s="4">
        <v>7.0</v>
      </c>
      <c r="CN34" s="4">
        <v>7.0</v>
      </c>
      <c r="CO34" s="4">
        <v>7.0</v>
      </c>
      <c r="CP34" s="4">
        <v>5.0</v>
      </c>
      <c r="CQ34" s="4">
        <v>8.0</v>
      </c>
      <c r="CR34" s="4">
        <v>6.0</v>
      </c>
      <c r="CS34" s="4">
        <v>7.0</v>
      </c>
      <c r="CT34" s="4">
        <v>10.0</v>
      </c>
      <c r="CU34" s="4">
        <v>2.0</v>
      </c>
      <c r="CV34" s="4">
        <v>1.0</v>
      </c>
      <c r="CW34" s="4">
        <v>8.0</v>
      </c>
      <c r="CX34" s="4">
        <v>3.0</v>
      </c>
      <c r="CY34" s="4">
        <v>2.0</v>
      </c>
      <c r="CZ34" s="4">
        <v>3.0</v>
      </c>
      <c r="DA34" s="4">
        <v>7.0</v>
      </c>
      <c r="DB34" s="4">
        <v>4.0</v>
      </c>
      <c r="DC34" s="4">
        <v>9.0</v>
      </c>
      <c r="DD34" s="4">
        <v>2.0</v>
      </c>
      <c r="DE34" s="4">
        <v>7.0</v>
      </c>
      <c r="DF34" s="4">
        <v>5.0</v>
      </c>
      <c r="DG34" s="4">
        <v>6.0</v>
      </c>
      <c r="DH34" s="4">
        <v>5.0</v>
      </c>
      <c r="DI34" s="4">
        <v>8.0</v>
      </c>
      <c r="DJ34" s="4">
        <v>9.0</v>
      </c>
      <c r="DK34" s="4">
        <v>10.0</v>
      </c>
      <c r="DL34" s="4">
        <v>9.0</v>
      </c>
      <c r="DM34" s="4">
        <v>7.0</v>
      </c>
      <c r="DN34" s="4">
        <v>10.0</v>
      </c>
      <c r="DO34" s="4">
        <v>5.0</v>
      </c>
      <c r="DP34" s="4">
        <v>9.0</v>
      </c>
      <c r="DQ34" s="4">
        <v>5.0</v>
      </c>
      <c r="DR34" s="4">
        <v>7.0</v>
      </c>
      <c r="DS34" s="4">
        <v>5.0</v>
      </c>
      <c r="DT34" s="4">
        <v>5.0</v>
      </c>
      <c r="DU34" s="4">
        <v>6.0</v>
      </c>
      <c r="DV34" s="4">
        <v>1.0</v>
      </c>
      <c r="DW34" s="4">
        <v>3.0</v>
      </c>
    </row>
    <row r="35" hidden="1">
      <c r="A35" s="3" t="s">
        <v>14</v>
      </c>
      <c r="B35" s="5" t="s">
        <v>42</v>
      </c>
      <c r="C35" s="5" t="s">
        <v>80</v>
      </c>
      <c r="D35" s="5" t="s">
        <v>92</v>
      </c>
      <c r="E35" s="5" t="s">
        <v>103</v>
      </c>
      <c r="F35" s="5" t="s">
        <v>114</v>
      </c>
      <c r="G35" s="5" t="s">
        <v>125</v>
      </c>
      <c r="H35" s="5" t="s">
        <v>137</v>
      </c>
      <c r="I35" s="5" t="s">
        <v>149</v>
      </c>
      <c r="J35" s="5" t="s">
        <v>161</v>
      </c>
      <c r="K35" s="5" t="s">
        <v>170</v>
      </c>
      <c r="L35" s="5" t="s">
        <v>180</v>
      </c>
      <c r="M35" s="5" t="s">
        <v>191</v>
      </c>
      <c r="N35" s="5" t="s">
        <v>201</v>
      </c>
      <c r="O35" s="5" t="s">
        <v>213</v>
      </c>
      <c r="P35" s="5" t="s">
        <v>224</v>
      </c>
      <c r="Q35" s="5" t="s">
        <v>234</v>
      </c>
      <c r="R35" s="5" t="s">
        <v>244</v>
      </c>
      <c r="S35" s="5" t="s">
        <v>255</v>
      </c>
      <c r="T35" s="5" t="s">
        <v>266</v>
      </c>
      <c r="U35" s="5" t="s">
        <v>276</v>
      </c>
      <c r="V35" s="5" t="s">
        <v>287</v>
      </c>
      <c r="W35" s="5" t="s">
        <v>298</v>
      </c>
      <c r="X35" s="5" t="s">
        <v>309</v>
      </c>
      <c r="Y35" s="5" t="s">
        <v>319</v>
      </c>
      <c r="Z35" s="5" t="s">
        <v>331</v>
      </c>
      <c r="AA35" s="5" t="s">
        <v>342</v>
      </c>
      <c r="AB35" s="5" t="s">
        <v>351</v>
      </c>
      <c r="AC35" s="5" t="s">
        <v>362</v>
      </c>
      <c r="AD35" s="5" t="s">
        <v>371</v>
      </c>
      <c r="AE35" s="5" t="s">
        <v>382</v>
      </c>
      <c r="AF35" s="5" t="s">
        <v>393</v>
      </c>
      <c r="AG35" s="5" t="s">
        <v>402</v>
      </c>
      <c r="AH35" s="5" t="s">
        <v>411</v>
      </c>
      <c r="AI35" s="5" t="s">
        <v>422</v>
      </c>
      <c r="AJ35" s="5" t="s">
        <v>431</v>
      </c>
      <c r="AK35" s="5" t="s">
        <v>441</v>
      </c>
      <c r="AL35" s="5" t="s">
        <v>451</v>
      </c>
      <c r="AM35" s="5" t="s">
        <v>461</v>
      </c>
      <c r="AN35" s="5" t="s">
        <v>468</v>
      </c>
      <c r="AO35" s="5" t="s">
        <v>478</v>
      </c>
      <c r="AP35" s="5" t="s">
        <v>487</v>
      </c>
      <c r="AQ35" s="5" t="s">
        <v>497</v>
      </c>
      <c r="AR35" s="5" t="s">
        <v>508</v>
      </c>
      <c r="AS35" s="5" t="s">
        <v>518</v>
      </c>
      <c r="AT35" s="5" t="s">
        <v>528</v>
      </c>
      <c r="AU35" s="5" t="s">
        <v>539</v>
      </c>
      <c r="AV35" s="5" t="s">
        <v>170</v>
      </c>
      <c r="AW35" s="5" t="s">
        <v>560</v>
      </c>
      <c r="AX35" s="5" t="s">
        <v>569</v>
      </c>
      <c r="AY35" s="5" t="s">
        <v>580</v>
      </c>
      <c r="AZ35" s="5" t="s">
        <v>589</v>
      </c>
      <c r="BA35" s="5" t="s">
        <v>598</v>
      </c>
      <c r="BB35" s="5" t="s">
        <v>190</v>
      </c>
      <c r="BC35" s="5" t="s">
        <v>616</v>
      </c>
      <c r="BD35" s="5" t="s">
        <v>625</v>
      </c>
      <c r="BE35" s="5" t="s">
        <v>635</v>
      </c>
      <c r="BF35" s="5" t="s">
        <v>643</v>
      </c>
      <c r="BG35" s="5" t="s">
        <v>653</v>
      </c>
      <c r="BH35" s="5" t="s">
        <v>663</v>
      </c>
      <c r="BI35" s="5" t="s">
        <v>671</v>
      </c>
      <c r="BJ35" s="5" t="s">
        <v>682</v>
      </c>
      <c r="BK35" s="5" t="s">
        <v>692</v>
      </c>
      <c r="BL35" s="5" t="s">
        <v>703</v>
      </c>
      <c r="BM35" s="5" t="s">
        <v>712</v>
      </c>
      <c r="BN35" s="5" t="s">
        <v>721</v>
      </c>
      <c r="BO35" s="5" t="s">
        <v>733</v>
      </c>
      <c r="BP35" s="5" t="s">
        <v>740</v>
      </c>
      <c r="BQ35" s="5" t="s">
        <v>747</v>
      </c>
      <c r="BR35" s="5" t="s">
        <v>756</v>
      </c>
      <c r="BS35" s="5" t="s">
        <v>767</v>
      </c>
      <c r="BT35" s="5" t="s">
        <v>777</v>
      </c>
      <c r="BU35" s="5" t="s">
        <v>786</v>
      </c>
      <c r="BV35" s="5" t="s">
        <v>796</v>
      </c>
      <c r="BW35" s="5" t="s">
        <v>807</v>
      </c>
      <c r="BX35" s="5" t="s">
        <v>814</v>
      </c>
      <c r="BY35" s="5" t="s">
        <v>74</v>
      </c>
      <c r="BZ35" s="5" t="s">
        <v>827</v>
      </c>
      <c r="CA35" s="5" t="s">
        <v>838</v>
      </c>
      <c r="CB35" s="5" t="s">
        <v>848</v>
      </c>
      <c r="CC35" s="5" t="s">
        <v>857</v>
      </c>
      <c r="CD35" s="5" t="s">
        <v>866</v>
      </c>
      <c r="CE35" s="5" t="s">
        <v>875</v>
      </c>
      <c r="CF35" s="5" t="s">
        <v>883</v>
      </c>
      <c r="CG35" s="5" t="s">
        <v>892</v>
      </c>
      <c r="CH35" s="5" t="s">
        <v>903</v>
      </c>
      <c r="CI35" s="5" t="s">
        <v>915</v>
      </c>
      <c r="CJ35" s="5" t="s">
        <v>925</v>
      </c>
      <c r="CK35" s="5" t="s">
        <v>934</v>
      </c>
      <c r="CL35" s="5" t="s">
        <v>944</v>
      </c>
      <c r="CM35" s="5" t="s">
        <v>953</v>
      </c>
      <c r="CN35" s="5" t="s">
        <v>964</v>
      </c>
      <c r="CO35" s="5" t="s">
        <v>973</v>
      </c>
      <c r="CP35" s="5" t="s">
        <v>981</v>
      </c>
      <c r="CQ35" s="5" t="s">
        <v>990</v>
      </c>
      <c r="CR35" s="5" t="s">
        <v>1000</v>
      </c>
      <c r="CS35" s="5" t="s">
        <v>1011</v>
      </c>
      <c r="CT35" s="5" t="s">
        <v>1021</v>
      </c>
      <c r="CU35" s="5" t="s">
        <v>1029</v>
      </c>
      <c r="CV35" s="5" t="s">
        <v>1038</v>
      </c>
      <c r="CW35" s="5" t="s">
        <v>1046</v>
      </c>
      <c r="CX35" s="5" t="s">
        <v>1054</v>
      </c>
      <c r="CY35" s="5" t="s">
        <v>1064</v>
      </c>
      <c r="CZ35" s="5" t="s">
        <v>1075</v>
      </c>
      <c r="DA35" s="5" t="s">
        <v>1083</v>
      </c>
      <c r="DB35" s="5" t="s">
        <v>1092</v>
      </c>
      <c r="DC35" s="5" t="s">
        <v>1101</v>
      </c>
      <c r="DD35" s="5" t="s">
        <v>1112</v>
      </c>
      <c r="DE35" s="5" t="s">
        <v>1123</v>
      </c>
      <c r="DF35" s="5" t="s">
        <v>1133</v>
      </c>
      <c r="DG35" s="5" t="s">
        <v>1142</v>
      </c>
      <c r="DH35" s="5" t="s">
        <v>1152</v>
      </c>
      <c r="DI35" s="5" t="s">
        <v>1159</v>
      </c>
      <c r="DJ35" s="5" t="s">
        <v>1166</v>
      </c>
      <c r="DK35" s="5" t="s">
        <v>1173</v>
      </c>
      <c r="DL35" s="5" t="s">
        <v>1181</v>
      </c>
      <c r="DM35" s="5" t="s">
        <v>1191</v>
      </c>
      <c r="DN35" s="5" t="s">
        <v>1203</v>
      </c>
      <c r="DO35" s="5" t="s">
        <v>1212</v>
      </c>
      <c r="DP35" s="5" t="s">
        <v>1223</v>
      </c>
      <c r="DQ35" s="5" t="s">
        <v>1233</v>
      </c>
      <c r="DR35" s="5" t="s">
        <v>1243</v>
      </c>
      <c r="DS35" s="5" t="s">
        <v>1250</v>
      </c>
      <c r="DT35" s="5" t="s">
        <v>1260</v>
      </c>
      <c r="DU35" s="5" t="s">
        <v>1269</v>
      </c>
      <c r="DV35" s="5" t="s">
        <v>1278</v>
      </c>
      <c r="DW35" s="5" t="s">
        <v>1288</v>
      </c>
    </row>
    <row r="36" hidden="1">
      <c r="A36" s="3" t="s">
        <v>14</v>
      </c>
      <c r="B36" s="5" t="s">
        <v>43</v>
      </c>
      <c r="C36" s="5" t="s">
        <v>81</v>
      </c>
      <c r="D36" s="5" t="s">
        <v>93</v>
      </c>
      <c r="E36" s="5" t="s">
        <v>104</v>
      </c>
      <c r="F36" s="5" t="s">
        <v>115</v>
      </c>
      <c r="G36" s="5" t="s">
        <v>126</v>
      </c>
      <c r="H36" s="5" t="s">
        <v>138</v>
      </c>
      <c r="I36" s="5" t="s">
        <v>150</v>
      </c>
      <c r="J36" s="5" t="s">
        <v>162</v>
      </c>
      <c r="K36" s="5" t="s">
        <v>171</v>
      </c>
      <c r="L36" s="5" t="s">
        <v>181</v>
      </c>
      <c r="M36" s="5" t="s">
        <v>192</v>
      </c>
      <c r="N36" s="5" t="s">
        <v>202</v>
      </c>
      <c r="O36" s="5" t="s">
        <v>214</v>
      </c>
      <c r="P36" s="5" t="s">
        <v>225</v>
      </c>
      <c r="Q36" s="5" t="s">
        <v>235</v>
      </c>
      <c r="R36" s="5" t="s">
        <v>245</v>
      </c>
      <c r="S36" s="5" t="s">
        <v>256</v>
      </c>
      <c r="T36" s="5" t="s">
        <v>267</v>
      </c>
      <c r="U36" s="5" t="s">
        <v>277</v>
      </c>
      <c r="V36" s="5" t="s">
        <v>288</v>
      </c>
      <c r="W36" s="5" t="s">
        <v>299</v>
      </c>
      <c r="X36" s="5" t="s">
        <v>310</v>
      </c>
      <c r="Y36" s="5" t="s">
        <v>320</v>
      </c>
      <c r="Z36" s="5" t="s">
        <v>332</v>
      </c>
      <c r="AA36" s="5" t="s">
        <v>343</v>
      </c>
      <c r="AB36" s="5" t="s">
        <v>352</v>
      </c>
      <c r="AC36" s="5" t="s">
        <v>363</v>
      </c>
      <c r="AD36" s="5" t="s">
        <v>372</v>
      </c>
      <c r="AE36" s="5" t="s">
        <v>383</v>
      </c>
      <c r="AF36" s="5" t="s">
        <v>394</v>
      </c>
      <c r="AG36" s="5" t="s">
        <v>403</v>
      </c>
      <c r="AH36" s="5" t="s">
        <v>412</v>
      </c>
      <c r="AI36" s="5" t="s">
        <v>423</v>
      </c>
      <c r="AJ36" s="5" t="s">
        <v>432</v>
      </c>
      <c r="AK36" s="5" t="s">
        <v>442</v>
      </c>
      <c r="AL36" s="5" t="s">
        <v>452</v>
      </c>
      <c r="AM36" s="5" t="s">
        <v>462</v>
      </c>
      <c r="AN36" s="5" t="s">
        <v>469</v>
      </c>
      <c r="AO36" s="5" t="s">
        <v>479</v>
      </c>
      <c r="AP36" s="5" t="s">
        <v>488</v>
      </c>
      <c r="AQ36" s="5" t="s">
        <v>498</v>
      </c>
      <c r="AR36" s="5" t="s">
        <v>509</v>
      </c>
      <c r="AS36" s="5" t="s">
        <v>519</v>
      </c>
      <c r="AT36" s="5" t="s">
        <v>529</v>
      </c>
      <c r="AU36" s="5" t="s">
        <v>540</v>
      </c>
      <c r="AV36" s="5" t="s">
        <v>551</v>
      </c>
      <c r="AW36" s="5" t="s">
        <v>561</v>
      </c>
      <c r="AX36" s="5" t="s">
        <v>570</v>
      </c>
      <c r="AY36" s="5" t="s">
        <v>581</v>
      </c>
      <c r="AZ36" s="5" t="s">
        <v>590</v>
      </c>
      <c r="BA36" s="5" t="s">
        <v>599</v>
      </c>
      <c r="BB36" s="5" t="s">
        <v>607</v>
      </c>
      <c r="BC36" s="5" t="s">
        <v>617</v>
      </c>
      <c r="BD36" s="5" t="s">
        <v>626</v>
      </c>
      <c r="BE36" s="5" t="s">
        <v>636</v>
      </c>
      <c r="BF36" s="5" t="s">
        <v>644</v>
      </c>
      <c r="BG36" s="5" t="s">
        <v>654</v>
      </c>
      <c r="BH36" s="5" t="s">
        <v>664</v>
      </c>
      <c r="BI36" s="5" t="s">
        <v>672</v>
      </c>
      <c r="BJ36" s="5" t="s">
        <v>683</v>
      </c>
      <c r="BK36" s="5" t="s">
        <v>693</v>
      </c>
      <c r="BL36" s="5" t="s">
        <v>704</v>
      </c>
      <c r="BM36" s="5" t="s">
        <v>713</v>
      </c>
      <c r="BN36" s="5" t="s">
        <v>722</v>
      </c>
      <c r="BO36" s="5" t="s">
        <v>734</v>
      </c>
      <c r="BP36" s="5" t="s">
        <v>741</v>
      </c>
      <c r="BQ36" s="5" t="s">
        <v>748</v>
      </c>
      <c r="BR36" s="5" t="s">
        <v>757</v>
      </c>
      <c r="BS36" s="5" t="s">
        <v>768</v>
      </c>
      <c r="BT36" s="5" t="s">
        <v>778</v>
      </c>
      <c r="BU36" s="5" t="s">
        <v>787</v>
      </c>
      <c r="BV36" s="5" t="s">
        <v>797</v>
      </c>
      <c r="BW36" s="5" t="s">
        <v>808</v>
      </c>
      <c r="BX36" s="5" t="s">
        <v>815</v>
      </c>
      <c r="BY36" s="5" t="s">
        <v>74</v>
      </c>
      <c r="BZ36" s="5" t="s">
        <v>828</v>
      </c>
      <c r="CA36" s="5" t="s">
        <v>839</v>
      </c>
      <c r="CB36" s="5" t="s">
        <v>849</v>
      </c>
      <c r="CC36" s="5" t="s">
        <v>858</v>
      </c>
      <c r="CD36" s="5" t="s">
        <v>867</v>
      </c>
      <c r="CE36" s="5" t="s">
        <v>876</v>
      </c>
      <c r="CF36" s="5" t="s">
        <v>884</v>
      </c>
      <c r="CG36" s="5" t="s">
        <v>893</v>
      </c>
      <c r="CH36" s="5" t="s">
        <v>904</v>
      </c>
      <c r="CI36" s="5" t="s">
        <v>916</v>
      </c>
      <c r="CJ36" s="5" t="s">
        <v>926</v>
      </c>
      <c r="CK36" s="5" t="s">
        <v>935</v>
      </c>
      <c r="CL36" s="5" t="s">
        <v>945</v>
      </c>
      <c r="CM36" s="5" t="s">
        <v>954</v>
      </c>
      <c r="CN36" s="5" t="s">
        <v>965</v>
      </c>
      <c r="CO36" s="5" t="s">
        <v>974</v>
      </c>
      <c r="CP36" s="5" t="s">
        <v>982</v>
      </c>
      <c r="CQ36" s="5" t="s">
        <v>991</v>
      </c>
      <c r="CR36" s="5" t="s">
        <v>1001</v>
      </c>
      <c r="CS36" s="5" t="s">
        <v>1012</v>
      </c>
      <c r="CT36" s="5" t="s">
        <v>1022</v>
      </c>
      <c r="CU36" s="5" t="s">
        <v>1030</v>
      </c>
      <c r="CV36" s="5" t="s">
        <v>1039</v>
      </c>
      <c r="CW36" s="5" t="s">
        <v>1047</v>
      </c>
      <c r="CX36" s="5" t="s">
        <v>1055</v>
      </c>
      <c r="CY36" s="5" t="s">
        <v>1065</v>
      </c>
      <c r="CZ36" s="5" t="s">
        <v>1076</v>
      </c>
      <c r="DA36" s="5" t="s">
        <v>1084</v>
      </c>
      <c r="DB36" s="5" t="s">
        <v>1093</v>
      </c>
      <c r="DC36" s="5" t="s">
        <v>1102</v>
      </c>
      <c r="DD36" s="5" t="s">
        <v>1113</v>
      </c>
      <c r="DE36" s="5" t="s">
        <v>1124</v>
      </c>
      <c r="DF36" s="5" t="s">
        <v>1134</v>
      </c>
      <c r="DG36" s="5" t="s">
        <v>1143</v>
      </c>
      <c r="DH36" s="5" t="s">
        <v>1153</v>
      </c>
      <c r="DI36" s="5" t="s">
        <v>1160</v>
      </c>
      <c r="DJ36" s="5" t="s">
        <v>1167</v>
      </c>
      <c r="DK36" s="5" t="s">
        <v>1174</v>
      </c>
      <c r="DL36" s="5" t="s">
        <v>1182</v>
      </c>
      <c r="DM36" s="5" t="s">
        <v>1192</v>
      </c>
      <c r="DN36" s="5" t="s">
        <v>1204</v>
      </c>
      <c r="DO36" s="5" t="s">
        <v>1213</v>
      </c>
      <c r="DP36" s="5" t="s">
        <v>1224</v>
      </c>
      <c r="DQ36" s="5" t="s">
        <v>1234</v>
      </c>
      <c r="DR36" s="5" t="s">
        <v>1244</v>
      </c>
      <c r="DS36" s="5" t="s">
        <v>1251</v>
      </c>
      <c r="DT36" s="5" t="s">
        <v>1261</v>
      </c>
      <c r="DU36" s="5" t="s">
        <v>1270</v>
      </c>
      <c r="DV36" s="5" t="s">
        <v>1279</v>
      </c>
      <c r="DW36" s="5" t="s">
        <v>1289</v>
      </c>
    </row>
    <row r="37" hidden="1">
      <c r="A37" s="4" t="s">
        <v>10</v>
      </c>
      <c r="B37" s="4" t="s">
        <v>44</v>
      </c>
      <c r="C37" s="4">
        <v>8.0</v>
      </c>
      <c r="D37" s="4">
        <v>3.0</v>
      </c>
      <c r="E37" s="4">
        <v>6.0</v>
      </c>
      <c r="F37" s="4">
        <v>2.0</v>
      </c>
      <c r="G37" s="4">
        <v>2.0</v>
      </c>
      <c r="H37" s="4">
        <v>2.0</v>
      </c>
      <c r="I37" s="4">
        <v>2.0</v>
      </c>
      <c r="J37" s="4">
        <v>2.0</v>
      </c>
      <c r="K37" s="4">
        <v>6.0</v>
      </c>
      <c r="L37" s="4">
        <v>2.0</v>
      </c>
      <c r="M37" s="4">
        <v>7.0</v>
      </c>
      <c r="N37" s="4">
        <v>2.0</v>
      </c>
      <c r="O37" s="4">
        <v>1.0</v>
      </c>
      <c r="P37" s="4">
        <v>2.0</v>
      </c>
      <c r="Q37" s="4">
        <v>1.0</v>
      </c>
      <c r="R37" s="4">
        <v>2.0</v>
      </c>
      <c r="S37" s="4">
        <v>2.0</v>
      </c>
      <c r="T37" s="4">
        <v>1.0</v>
      </c>
      <c r="U37" s="4">
        <v>2.0</v>
      </c>
      <c r="V37" s="4">
        <v>3.0</v>
      </c>
      <c r="W37" s="4">
        <v>1.0</v>
      </c>
      <c r="X37" s="4">
        <v>7.0</v>
      </c>
      <c r="Y37" s="4">
        <v>2.0</v>
      </c>
      <c r="Z37" s="4">
        <v>1.0</v>
      </c>
      <c r="AA37" s="4">
        <v>2.0</v>
      </c>
      <c r="AB37" s="4">
        <v>2.0</v>
      </c>
      <c r="AC37" s="4">
        <v>5.0</v>
      </c>
      <c r="AD37" s="4">
        <v>6.0</v>
      </c>
      <c r="AE37" s="4">
        <v>7.0</v>
      </c>
      <c r="AF37" s="4">
        <v>7.0</v>
      </c>
      <c r="AG37" s="4">
        <v>2.0</v>
      </c>
      <c r="AH37" s="4">
        <v>1.0</v>
      </c>
      <c r="AI37" s="4">
        <v>7.0</v>
      </c>
      <c r="AJ37" s="4">
        <v>2.0</v>
      </c>
      <c r="AK37" s="4">
        <v>7.0</v>
      </c>
      <c r="AL37" s="4">
        <v>6.0</v>
      </c>
      <c r="AM37" s="4">
        <v>5.0</v>
      </c>
      <c r="AN37" s="4">
        <v>2.0</v>
      </c>
      <c r="AO37" s="4">
        <v>2.0</v>
      </c>
      <c r="AP37" s="4">
        <v>2.0</v>
      </c>
      <c r="AQ37" s="4">
        <v>2.0</v>
      </c>
      <c r="AR37" s="4">
        <v>3.0</v>
      </c>
      <c r="AS37" s="4">
        <v>1.0</v>
      </c>
      <c r="AT37" s="4">
        <v>2.0</v>
      </c>
      <c r="AU37" s="4">
        <v>7.0</v>
      </c>
      <c r="AV37" s="4">
        <v>6.0</v>
      </c>
      <c r="AW37" s="4">
        <v>5.0</v>
      </c>
      <c r="AX37" s="4">
        <v>7.0</v>
      </c>
      <c r="AY37" s="4">
        <v>7.0</v>
      </c>
      <c r="AZ37" s="4">
        <v>2.0</v>
      </c>
      <c r="BA37" s="4">
        <v>4.0</v>
      </c>
      <c r="BB37" s="4">
        <v>5.0</v>
      </c>
      <c r="BC37" s="4">
        <v>3.0</v>
      </c>
      <c r="BD37" s="4">
        <v>3.0</v>
      </c>
      <c r="BE37" s="4">
        <v>7.0</v>
      </c>
      <c r="BF37" s="4">
        <v>5.0</v>
      </c>
      <c r="BG37" s="4">
        <v>2.0</v>
      </c>
      <c r="BH37" s="4">
        <v>2.0</v>
      </c>
      <c r="BI37" s="4">
        <v>6.0</v>
      </c>
      <c r="BJ37" s="4">
        <v>1.0</v>
      </c>
      <c r="BK37" s="4">
        <v>6.0</v>
      </c>
      <c r="BL37" s="4">
        <v>2.0</v>
      </c>
      <c r="BM37" s="4">
        <v>7.0</v>
      </c>
      <c r="BN37" s="4">
        <v>6.0</v>
      </c>
      <c r="BO37" s="4">
        <v>5.0</v>
      </c>
      <c r="BP37" s="4">
        <v>6.0</v>
      </c>
      <c r="BQ37" s="4">
        <v>5.0</v>
      </c>
      <c r="BR37" s="4">
        <v>7.0</v>
      </c>
      <c r="BS37" s="4">
        <v>3.0</v>
      </c>
      <c r="BT37" s="4">
        <v>4.0</v>
      </c>
      <c r="BU37" s="4">
        <v>1.0</v>
      </c>
      <c r="BV37" s="4">
        <v>3.0</v>
      </c>
      <c r="BW37" s="4">
        <v>7.0</v>
      </c>
      <c r="BX37" s="4">
        <v>3.0</v>
      </c>
      <c r="BY37" s="4">
        <v>8.0</v>
      </c>
      <c r="BZ37" s="4">
        <v>2.0</v>
      </c>
      <c r="CA37" s="4">
        <v>3.0</v>
      </c>
      <c r="CB37" s="4">
        <v>7.0</v>
      </c>
      <c r="CC37" s="4">
        <v>3.0</v>
      </c>
      <c r="CD37" s="4">
        <v>8.0</v>
      </c>
      <c r="CE37" s="4">
        <v>2.0</v>
      </c>
      <c r="CF37" s="4">
        <v>3.0</v>
      </c>
      <c r="CG37" s="4">
        <v>2.0</v>
      </c>
      <c r="CH37" s="4">
        <v>5.0</v>
      </c>
      <c r="CI37" s="4">
        <v>5.0</v>
      </c>
      <c r="CJ37" s="4">
        <v>5.0</v>
      </c>
      <c r="CK37" s="4">
        <v>5.0</v>
      </c>
      <c r="CL37" s="4">
        <v>2.0</v>
      </c>
      <c r="CM37" s="4">
        <v>6.0</v>
      </c>
      <c r="CN37" s="4">
        <v>2.0</v>
      </c>
      <c r="CO37" s="4">
        <v>4.0</v>
      </c>
      <c r="CP37" s="4">
        <v>2.0</v>
      </c>
      <c r="CQ37" s="4">
        <v>3.0</v>
      </c>
      <c r="CR37" s="4">
        <v>2.0</v>
      </c>
      <c r="CS37" s="4">
        <v>7.0</v>
      </c>
      <c r="CT37" s="4">
        <v>6.0</v>
      </c>
      <c r="CU37" s="4">
        <v>2.0</v>
      </c>
      <c r="CV37" s="4">
        <v>2.0</v>
      </c>
      <c r="CW37" s="4">
        <v>3.0</v>
      </c>
      <c r="CX37" s="4">
        <v>4.0</v>
      </c>
      <c r="CY37" s="4">
        <v>4.0</v>
      </c>
      <c r="CZ37" s="4">
        <v>2.0</v>
      </c>
      <c r="DA37" s="4">
        <v>3.0</v>
      </c>
      <c r="DB37" s="4">
        <v>2.0</v>
      </c>
      <c r="DC37" s="4">
        <v>2.0</v>
      </c>
      <c r="DD37" s="4">
        <v>5.0</v>
      </c>
      <c r="DE37" s="4">
        <v>1.0</v>
      </c>
      <c r="DF37" s="4">
        <v>2.0</v>
      </c>
      <c r="DG37" s="4">
        <v>1.0</v>
      </c>
      <c r="DH37" s="4">
        <v>2.0</v>
      </c>
      <c r="DI37" s="4">
        <v>2.0</v>
      </c>
      <c r="DJ37" s="4">
        <v>2.0</v>
      </c>
      <c r="DK37" s="4">
        <v>4.0</v>
      </c>
      <c r="DL37" s="4">
        <v>7.0</v>
      </c>
      <c r="DM37" s="4">
        <v>2.0</v>
      </c>
      <c r="DN37" s="4">
        <v>3.0</v>
      </c>
      <c r="DO37" s="4">
        <v>5.0</v>
      </c>
      <c r="DP37" s="4">
        <v>2.0</v>
      </c>
      <c r="DQ37" s="4">
        <v>5.0</v>
      </c>
      <c r="DR37" s="4">
        <v>3.0</v>
      </c>
      <c r="DS37" s="4">
        <v>6.0</v>
      </c>
      <c r="DT37" s="4">
        <v>5.0</v>
      </c>
      <c r="DU37" s="4">
        <v>2.0</v>
      </c>
      <c r="DV37" s="4">
        <v>6.0</v>
      </c>
      <c r="DW37" s="4">
        <v>3.0</v>
      </c>
    </row>
    <row r="38" hidden="1">
      <c r="A38" s="4" t="s">
        <v>3</v>
      </c>
      <c r="B38" s="4" t="s">
        <v>45</v>
      </c>
      <c r="C38" s="4">
        <v>5.0</v>
      </c>
      <c r="D38" s="4">
        <v>4.0</v>
      </c>
      <c r="E38" s="4">
        <v>6.0</v>
      </c>
      <c r="F38" s="4">
        <v>6.0</v>
      </c>
      <c r="G38" s="4">
        <v>6.0</v>
      </c>
      <c r="H38" s="4">
        <v>1.0</v>
      </c>
      <c r="I38" s="4">
        <v>4.0</v>
      </c>
      <c r="J38" s="4">
        <v>5.0</v>
      </c>
      <c r="K38" s="4">
        <v>5.0</v>
      </c>
      <c r="L38" s="4">
        <v>4.0</v>
      </c>
      <c r="M38" s="4">
        <v>3.0</v>
      </c>
      <c r="N38" s="4">
        <v>5.0</v>
      </c>
      <c r="O38" s="4">
        <v>5.0</v>
      </c>
      <c r="P38" s="4">
        <v>5.0</v>
      </c>
      <c r="Q38" s="4">
        <v>5.0</v>
      </c>
      <c r="R38" s="4">
        <v>4.0</v>
      </c>
      <c r="S38" s="4">
        <v>1.0</v>
      </c>
      <c r="T38" s="4">
        <v>6.0</v>
      </c>
      <c r="U38" s="4">
        <v>5.0</v>
      </c>
      <c r="V38" s="4">
        <v>5.0</v>
      </c>
      <c r="W38" s="4">
        <v>6.0</v>
      </c>
      <c r="X38" s="4">
        <v>6.0</v>
      </c>
      <c r="Y38" s="4">
        <v>6.0</v>
      </c>
      <c r="Z38" s="4">
        <v>4.0</v>
      </c>
      <c r="AA38" s="4">
        <v>4.0</v>
      </c>
      <c r="AB38" s="4">
        <v>6.0</v>
      </c>
      <c r="AC38" s="4">
        <v>5.0</v>
      </c>
      <c r="AD38" s="4">
        <v>6.0</v>
      </c>
      <c r="AE38" s="4">
        <v>5.0</v>
      </c>
      <c r="AF38" s="4">
        <v>5.0</v>
      </c>
      <c r="AG38" s="4">
        <v>5.0</v>
      </c>
      <c r="AH38" s="4">
        <v>4.0</v>
      </c>
      <c r="AI38" s="4">
        <v>5.0</v>
      </c>
      <c r="AJ38" s="4">
        <v>3.0</v>
      </c>
      <c r="AK38" s="4">
        <v>6.0</v>
      </c>
      <c r="AL38" s="4">
        <v>4.0</v>
      </c>
      <c r="AM38" s="4">
        <v>6.0</v>
      </c>
      <c r="AN38" s="4">
        <v>6.0</v>
      </c>
      <c r="AO38" s="4">
        <v>5.0</v>
      </c>
      <c r="AP38" s="4">
        <v>6.0</v>
      </c>
      <c r="AQ38" s="4">
        <v>6.0</v>
      </c>
      <c r="AR38" s="4">
        <v>3.0</v>
      </c>
      <c r="AS38" s="4">
        <v>6.0</v>
      </c>
      <c r="AT38" s="4">
        <v>3.0</v>
      </c>
      <c r="AU38" s="4">
        <v>5.0</v>
      </c>
      <c r="AV38" s="4">
        <v>6.0</v>
      </c>
      <c r="AW38" s="4">
        <v>4.0</v>
      </c>
      <c r="AX38" s="4">
        <v>6.0</v>
      </c>
      <c r="AY38" s="4">
        <v>5.0</v>
      </c>
      <c r="AZ38" s="4">
        <v>3.0</v>
      </c>
      <c r="BA38" s="4">
        <v>1.0</v>
      </c>
      <c r="BB38" s="4">
        <v>6.0</v>
      </c>
      <c r="BC38" s="4">
        <v>5.0</v>
      </c>
      <c r="BD38" s="4">
        <v>3.0</v>
      </c>
      <c r="BE38" s="4">
        <v>6.0</v>
      </c>
      <c r="BF38" s="4">
        <v>3.0</v>
      </c>
      <c r="BG38" s="4">
        <v>6.0</v>
      </c>
      <c r="BH38" s="4">
        <v>5.0</v>
      </c>
      <c r="BI38" s="4">
        <v>5.0</v>
      </c>
      <c r="BJ38" s="4">
        <v>6.0</v>
      </c>
      <c r="BK38" s="4">
        <v>6.0</v>
      </c>
      <c r="BL38" s="4">
        <v>4.0</v>
      </c>
      <c r="BM38" s="4">
        <v>6.0</v>
      </c>
      <c r="BN38" s="4">
        <v>5.0</v>
      </c>
      <c r="BO38" s="4">
        <v>2.0</v>
      </c>
      <c r="BP38" s="4">
        <v>6.0</v>
      </c>
      <c r="BQ38" s="4">
        <v>4.0</v>
      </c>
      <c r="BR38" s="4">
        <v>5.0</v>
      </c>
      <c r="BS38" s="4">
        <v>6.0</v>
      </c>
      <c r="BT38" s="4">
        <v>6.0</v>
      </c>
      <c r="BU38" s="4">
        <v>3.0</v>
      </c>
      <c r="BV38" s="4">
        <v>5.0</v>
      </c>
      <c r="BW38" s="4">
        <v>5.0</v>
      </c>
      <c r="BX38" s="4">
        <v>6.0</v>
      </c>
      <c r="BY38" s="4">
        <v>3.0</v>
      </c>
      <c r="BZ38" s="4">
        <v>5.0</v>
      </c>
      <c r="CA38" s="4">
        <v>3.0</v>
      </c>
      <c r="CB38" s="4">
        <v>3.0</v>
      </c>
      <c r="CC38" s="4">
        <v>5.0</v>
      </c>
      <c r="CD38" s="4">
        <v>6.0</v>
      </c>
      <c r="CE38" s="4">
        <v>4.0</v>
      </c>
      <c r="CF38" s="4">
        <v>4.0</v>
      </c>
      <c r="CG38" s="4">
        <v>3.0</v>
      </c>
      <c r="CH38" s="4">
        <v>1.0</v>
      </c>
      <c r="CI38" s="4">
        <v>5.0</v>
      </c>
      <c r="CJ38" s="4">
        <v>6.0</v>
      </c>
      <c r="CK38" s="4">
        <v>6.0</v>
      </c>
      <c r="CL38" s="4">
        <v>6.0</v>
      </c>
      <c r="CM38" s="4">
        <v>2.0</v>
      </c>
      <c r="CN38" s="4">
        <v>3.0</v>
      </c>
      <c r="CO38" s="4">
        <v>6.0</v>
      </c>
      <c r="CP38" s="4">
        <v>6.0</v>
      </c>
      <c r="CQ38" s="4">
        <v>3.0</v>
      </c>
      <c r="CR38" s="4">
        <v>4.0</v>
      </c>
      <c r="CS38" s="4">
        <v>6.0</v>
      </c>
      <c r="CT38" s="4">
        <v>5.0</v>
      </c>
      <c r="CU38" s="4">
        <v>6.0</v>
      </c>
      <c r="CV38" s="4">
        <v>5.0</v>
      </c>
      <c r="CW38" s="4">
        <v>6.0</v>
      </c>
      <c r="CX38" s="4">
        <v>4.0</v>
      </c>
      <c r="CY38" s="4">
        <v>2.0</v>
      </c>
      <c r="CZ38" s="4">
        <v>5.0</v>
      </c>
      <c r="DA38" s="4" t="s">
        <v>74</v>
      </c>
      <c r="DB38" s="4">
        <v>4.0</v>
      </c>
      <c r="DC38" s="4">
        <v>5.0</v>
      </c>
      <c r="DD38" s="4">
        <v>4.0</v>
      </c>
      <c r="DE38" s="4">
        <v>1.0</v>
      </c>
      <c r="DF38" s="4">
        <v>4.0</v>
      </c>
      <c r="DG38" s="4">
        <v>6.0</v>
      </c>
      <c r="DH38" s="4">
        <v>6.0</v>
      </c>
      <c r="DI38" s="4">
        <v>3.0</v>
      </c>
      <c r="DJ38" s="4">
        <v>5.0</v>
      </c>
      <c r="DK38" s="4">
        <v>6.0</v>
      </c>
      <c r="DL38" s="4">
        <v>6.0</v>
      </c>
      <c r="DM38" s="4">
        <v>3.0</v>
      </c>
      <c r="DN38" s="4">
        <v>6.0</v>
      </c>
      <c r="DO38" s="4">
        <v>1.0</v>
      </c>
      <c r="DP38" s="4">
        <v>2.0</v>
      </c>
      <c r="DQ38" s="4">
        <v>3.0</v>
      </c>
      <c r="DR38" s="4">
        <v>2.0</v>
      </c>
      <c r="DS38" s="4">
        <v>4.0</v>
      </c>
      <c r="DT38" s="4">
        <v>2.0</v>
      </c>
      <c r="DU38" s="4">
        <v>2.0</v>
      </c>
      <c r="DV38" s="4">
        <v>4.0</v>
      </c>
      <c r="DW38" s="4">
        <v>5.0</v>
      </c>
    </row>
    <row r="39" hidden="1">
      <c r="A39" s="4" t="s">
        <v>10</v>
      </c>
      <c r="B39" s="4" t="s">
        <v>46</v>
      </c>
      <c r="C39" s="4">
        <v>5.0</v>
      </c>
      <c r="D39" s="4">
        <v>4.0</v>
      </c>
      <c r="E39" s="4">
        <v>5.0</v>
      </c>
      <c r="F39" s="4">
        <v>5.0</v>
      </c>
      <c r="G39" s="4">
        <v>2.0</v>
      </c>
      <c r="H39" s="4">
        <v>5.0</v>
      </c>
      <c r="I39" s="4">
        <v>5.0</v>
      </c>
      <c r="J39" s="4">
        <v>1.0</v>
      </c>
      <c r="K39" s="4">
        <v>5.0</v>
      </c>
      <c r="L39" s="4">
        <v>4.0</v>
      </c>
      <c r="M39" s="4">
        <v>1.0</v>
      </c>
      <c r="N39" s="4">
        <v>5.0</v>
      </c>
      <c r="O39" s="4">
        <v>3.0</v>
      </c>
      <c r="P39" s="4">
        <v>3.0</v>
      </c>
      <c r="Q39" s="4">
        <v>2.0</v>
      </c>
      <c r="R39" s="4">
        <v>1.0</v>
      </c>
      <c r="S39" s="4">
        <v>5.0</v>
      </c>
      <c r="T39" s="4">
        <v>3.0</v>
      </c>
      <c r="U39" s="4">
        <v>1.0</v>
      </c>
      <c r="V39" s="4">
        <v>2.0</v>
      </c>
      <c r="W39" s="4">
        <v>1.0</v>
      </c>
      <c r="X39" s="4">
        <v>5.0</v>
      </c>
      <c r="Y39" s="4">
        <v>5.0</v>
      </c>
      <c r="Z39" s="4">
        <v>4.0</v>
      </c>
      <c r="AA39" s="4">
        <v>3.0</v>
      </c>
      <c r="AB39" s="4">
        <v>3.0</v>
      </c>
      <c r="AC39" s="4">
        <v>1.0</v>
      </c>
      <c r="AD39" s="4">
        <v>3.0</v>
      </c>
      <c r="AE39" s="4">
        <v>1.0</v>
      </c>
      <c r="AF39" s="4">
        <v>5.0</v>
      </c>
      <c r="AG39" s="4">
        <v>3.0</v>
      </c>
      <c r="AH39" s="4">
        <v>4.0</v>
      </c>
      <c r="AI39" s="4">
        <v>5.0</v>
      </c>
      <c r="AJ39" s="4">
        <v>2.0</v>
      </c>
      <c r="AK39" s="4">
        <v>1.0</v>
      </c>
      <c r="AL39" s="4">
        <v>1.0</v>
      </c>
      <c r="AM39" s="4">
        <v>2.0</v>
      </c>
      <c r="AN39" s="4">
        <v>3.0</v>
      </c>
      <c r="AO39" s="4">
        <v>3.0</v>
      </c>
      <c r="AP39" s="4">
        <v>3.0</v>
      </c>
      <c r="AQ39" s="4">
        <v>3.0</v>
      </c>
      <c r="AR39" s="4">
        <v>3.0</v>
      </c>
      <c r="AS39" s="4">
        <v>4.0</v>
      </c>
      <c r="AT39" s="4">
        <v>5.0</v>
      </c>
      <c r="AU39" s="4">
        <v>5.0</v>
      </c>
      <c r="AV39" s="4">
        <v>5.0</v>
      </c>
      <c r="AW39" s="4">
        <v>3.0</v>
      </c>
      <c r="AX39" s="4">
        <v>2.0</v>
      </c>
      <c r="AY39" s="4">
        <v>4.0</v>
      </c>
      <c r="AZ39" s="4">
        <v>4.0</v>
      </c>
      <c r="BA39" s="4">
        <v>1.0</v>
      </c>
      <c r="BB39" s="4">
        <v>5.0</v>
      </c>
      <c r="BC39" s="4">
        <v>3.0</v>
      </c>
      <c r="BD39" s="4">
        <v>2.0</v>
      </c>
      <c r="BE39" s="4">
        <v>4.0</v>
      </c>
      <c r="BF39" s="4">
        <v>2.0</v>
      </c>
      <c r="BG39" s="4">
        <v>5.0</v>
      </c>
      <c r="BH39" s="4">
        <v>2.0</v>
      </c>
      <c r="BI39" s="4">
        <v>5.0</v>
      </c>
      <c r="BJ39" s="4">
        <v>5.0</v>
      </c>
      <c r="BK39" s="4">
        <v>1.0</v>
      </c>
      <c r="BL39" s="4">
        <v>2.0</v>
      </c>
      <c r="BM39" s="4">
        <v>2.0</v>
      </c>
      <c r="BN39" s="4">
        <v>4.0</v>
      </c>
      <c r="BO39" s="4">
        <v>3.0</v>
      </c>
      <c r="BP39" s="4">
        <v>1.0</v>
      </c>
      <c r="BQ39" s="4">
        <v>3.0</v>
      </c>
      <c r="BR39" s="4">
        <v>2.0</v>
      </c>
      <c r="BS39" s="4">
        <v>2.0</v>
      </c>
      <c r="BT39" s="4">
        <v>1.0</v>
      </c>
      <c r="BU39" s="4">
        <v>5.0</v>
      </c>
      <c r="BV39" s="4">
        <v>4.0</v>
      </c>
      <c r="BW39" s="4">
        <v>3.0</v>
      </c>
      <c r="BX39" s="4">
        <v>1.0</v>
      </c>
      <c r="BY39" s="4">
        <v>3.0</v>
      </c>
      <c r="BZ39" s="4">
        <v>4.0</v>
      </c>
      <c r="CA39" s="4">
        <v>1.0</v>
      </c>
      <c r="CB39" s="4">
        <v>1.0</v>
      </c>
      <c r="CC39" s="4">
        <v>3.0</v>
      </c>
      <c r="CD39" s="4">
        <v>4.0</v>
      </c>
      <c r="CE39" s="4">
        <v>3.0</v>
      </c>
      <c r="CF39" s="4">
        <v>4.0</v>
      </c>
      <c r="CG39" s="4">
        <v>3.0</v>
      </c>
      <c r="CH39" s="4">
        <v>5.0</v>
      </c>
      <c r="CI39" s="4">
        <v>5.0</v>
      </c>
      <c r="CJ39" s="4">
        <v>2.0</v>
      </c>
      <c r="CK39" s="4">
        <v>4.0</v>
      </c>
      <c r="CL39" s="4">
        <v>1.0</v>
      </c>
      <c r="CM39" s="4">
        <v>5.0</v>
      </c>
      <c r="CN39" s="4">
        <v>5.0</v>
      </c>
      <c r="CO39" s="4">
        <v>3.0</v>
      </c>
      <c r="CP39" s="4">
        <v>1.0</v>
      </c>
      <c r="CQ39" s="4">
        <v>1.0</v>
      </c>
      <c r="CR39" s="4">
        <v>5.0</v>
      </c>
      <c r="CS39" s="4">
        <v>5.0</v>
      </c>
      <c r="CT39" s="4">
        <v>3.0</v>
      </c>
      <c r="CU39" s="4">
        <v>3.0</v>
      </c>
      <c r="CV39" s="4">
        <v>2.0</v>
      </c>
      <c r="CW39" s="4">
        <v>5.0</v>
      </c>
      <c r="CX39" s="4">
        <v>1.0</v>
      </c>
      <c r="CY39" s="4">
        <v>5.0</v>
      </c>
      <c r="CZ39" s="4">
        <v>4.0</v>
      </c>
      <c r="DA39" s="4">
        <v>1.0</v>
      </c>
      <c r="DB39" s="4">
        <v>5.0</v>
      </c>
      <c r="DC39" s="4">
        <v>3.0</v>
      </c>
      <c r="DD39" s="4">
        <v>3.0</v>
      </c>
      <c r="DE39" s="4">
        <v>5.0</v>
      </c>
      <c r="DF39" s="4">
        <v>3.0</v>
      </c>
      <c r="DG39" s="4">
        <v>5.0</v>
      </c>
      <c r="DH39" s="4">
        <v>1.0</v>
      </c>
      <c r="DI39" s="4">
        <v>3.0</v>
      </c>
      <c r="DJ39" s="4">
        <v>1.0</v>
      </c>
      <c r="DK39" s="4">
        <v>5.0</v>
      </c>
      <c r="DL39" s="4">
        <v>2.0</v>
      </c>
      <c r="DM39" s="4">
        <v>5.0</v>
      </c>
      <c r="DN39" s="4">
        <v>1.0</v>
      </c>
      <c r="DO39" s="4">
        <v>3.0</v>
      </c>
      <c r="DP39" s="4">
        <v>2.0</v>
      </c>
      <c r="DQ39" s="4">
        <v>3.0</v>
      </c>
      <c r="DR39" s="4">
        <v>5.0</v>
      </c>
      <c r="DS39" s="4">
        <v>3.0</v>
      </c>
      <c r="DT39" s="4">
        <v>5.0</v>
      </c>
      <c r="DU39" s="4">
        <v>5.0</v>
      </c>
      <c r="DV39" s="4">
        <v>1.0</v>
      </c>
      <c r="DW39" s="4">
        <v>2.0</v>
      </c>
    </row>
    <row r="40" hidden="1">
      <c r="A40" s="4" t="s">
        <v>10</v>
      </c>
      <c r="B40" s="4" t="s">
        <v>47</v>
      </c>
      <c r="C40" s="4">
        <v>5.0</v>
      </c>
      <c r="D40" s="4">
        <v>4.0</v>
      </c>
      <c r="E40" s="4">
        <v>5.0</v>
      </c>
      <c r="F40" s="4">
        <v>5.0</v>
      </c>
      <c r="G40" s="4">
        <v>5.0</v>
      </c>
      <c r="H40" s="4">
        <v>5.0</v>
      </c>
      <c r="I40" s="4">
        <v>5.0</v>
      </c>
      <c r="J40" s="4">
        <v>3.0</v>
      </c>
      <c r="K40" s="4">
        <v>5.0</v>
      </c>
      <c r="L40" s="4">
        <v>5.0</v>
      </c>
      <c r="M40" s="4">
        <v>5.0</v>
      </c>
      <c r="N40" s="4">
        <v>5.0</v>
      </c>
      <c r="O40" s="4">
        <v>4.0</v>
      </c>
      <c r="P40" s="4">
        <v>5.0</v>
      </c>
      <c r="Q40" s="4">
        <v>3.0</v>
      </c>
      <c r="R40" s="4">
        <v>5.0</v>
      </c>
      <c r="S40" s="4">
        <v>3.0</v>
      </c>
      <c r="T40" s="4">
        <v>5.0</v>
      </c>
      <c r="U40" s="4">
        <v>5.0</v>
      </c>
      <c r="V40" s="4">
        <v>5.0</v>
      </c>
      <c r="W40" s="4">
        <v>4.0</v>
      </c>
      <c r="X40" s="4">
        <v>5.0</v>
      </c>
      <c r="Y40" s="4">
        <v>5.0</v>
      </c>
      <c r="Z40" s="4">
        <v>5.0</v>
      </c>
      <c r="AA40" s="4">
        <v>5.0</v>
      </c>
      <c r="AB40" s="4">
        <v>3.0</v>
      </c>
      <c r="AC40" s="4">
        <v>5.0</v>
      </c>
      <c r="AD40" s="4">
        <v>4.0</v>
      </c>
      <c r="AE40" s="4">
        <v>5.0</v>
      </c>
      <c r="AF40" s="4">
        <v>5.0</v>
      </c>
      <c r="AG40" s="4">
        <v>4.0</v>
      </c>
      <c r="AH40" s="4">
        <v>5.0</v>
      </c>
      <c r="AI40" s="4">
        <v>5.0</v>
      </c>
      <c r="AJ40" s="4">
        <v>5.0</v>
      </c>
      <c r="AK40" s="4">
        <v>5.0</v>
      </c>
      <c r="AL40" s="4">
        <v>5.0</v>
      </c>
      <c r="AM40" s="4">
        <v>5.0</v>
      </c>
      <c r="AN40" s="4">
        <v>5.0</v>
      </c>
      <c r="AO40" s="4">
        <v>5.0</v>
      </c>
      <c r="AP40" s="4">
        <v>4.0</v>
      </c>
      <c r="AQ40" s="4">
        <v>5.0</v>
      </c>
      <c r="AR40" s="4">
        <v>5.0</v>
      </c>
      <c r="AS40" s="4">
        <v>5.0</v>
      </c>
      <c r="AT40" s="4">
        <v>5.0</v>
      </c>
      <c r="AU40" s="4">
        <v>5.0</v>
      </c>
      <c r="AV40" s="4">
        <v>5.0</v>
      </c>
      <c r="AW40" s="4">
        <v>5.0</v>
      </c>
      <c r="AX40" s="4">
        <v>4.0</v>
      </c>
      <c r="AY40" s="4">
        <v>5.0</v>
      </c>
      <c r="AZ40" s="4">
        <v>5.0</v>
      </c>
      <c r="BA40" s="4">
        <v>3.0</v>
      </c>
      <c r="BB40" s="4">
        <v>5.0</v>
      </c>
      <c r="BC40" s="4">
        <v>5.0</v>
      </c>
      <c r="BD40" s="4">
        <v>5.0</v>
      </c>
      <c r="BE40" s="4">
        <v>5.0</v>
      </c>
      <c r="BF40" s="4">
        <v>5.0</v>
      </c>
      <c r="BG40" s="4">
        <v>5.0</v>
      </c>
      <c r="BH40" s="4">
        <v>5.0</v>
      </c>
      <c r="BI40" s="4">
        <v>5.0</v>
      </c>
      <c r="BJ40" s="4">
        <v>5.0</v>
      </c>
      <c r="BK40" s="4">
        <v>5.0</v>
      </c>
      <c r="BL40" s="4">
        <v>4.0</v>
      </c>
      <c r="BM40" s="4">
        <v>5.0</v>
      </c>
      <c r="BN40" s="4">
        <v>4.0</v>
      </c>
      <c r="BO40" s="4">
        <v>5.0</v>
      </c>
      <c r="BP40" s="4">
        <v>5.0</v>
      </c>
      <c r="BQ40" s="4">
        <v>5.0</v>
      </c>
      <c r="BR40" s="4">
        <v>4.0</v>
      </c>
      <c r="BS40" s="4">
        <v>5.0</v>
      </c>
      <c r="BT40" s="4">
        <v>5.0</v>
      </c>
      <c r="BU40" s="4">
        <v>5.0</v>
      </c>
      <c r="BV40" s="4">
        <v>5.0</v>
      </c>
      <c r="BW40" s="4">
        <v>5.0</v>
      </c>
      <c r="BX40" s="4">
        <v>5.0</v>
      </c>
      <c r="BY40" s="4">
        <v>3.0</v>
      </c>
      <c r="BZ40" s="4">
        <v>5.0</v>
      </c>
      <c r="CA40" s="4">
        <v>5.0</v>
      </c>
      <c r="CB40" s="4">
        <v>4.0</v>
      </c>
      <c r="CC40" s="4">
        <v>4.0</v>
      </c>
      <c r="CD40" s="4">
        <v>5.0</v>
      </c>
      <c r="CE40" s="4">
        <v>5.0</v>
      </c>
      <c r="CF40" s="4">
        <v>5.0</v>
      </c>
      <c r="CG40" s="4">
        <v>5.0</v>
      </c>
      <c r="CH40" s="4">
        <v>5.0</v>
      </c>
      <c r="CI40" s="4">
        <v>5.0</v>
      </c>
      <c r="CJ40" s="4">
        <v>5.0</v>
      </c>
      <c r="CK40" s="4">
        <v>5.0</v>
      </c>
      <c r="CL40" s="4">
        <v>5.0</v>
      </c>
      <c r="CM40" s="4">
        <v>5.0</v>
      </c>
      <c r="CN40" s="4">
        <v>5.0</v>
      </c>
      <c r="CO40" s="4">
        <v>5.0</v>
      </c>
      <c r="CP40" s="4">
        <v>4.0</v>
      </c>
      <c r="CQ40" s="4">
        <v>5.0</v>
      </c>
      <c r="CR40" s="4">
        <v>5.0</v>
      </c>
      <c r="CS40" s="4">
        <v>5.0</v>
      </c>
      <c r="CT40" s="4">
        <v>5.0</v>
      </c>
      <c r="CU40" s="4">
        <v>5.0</v>
      </c>
      <c r="CV40" s="4">
        <v>5.0</v>
      </c>
      <c r="CW40" s="4">
        <v>5.0</v>
      </c>
      <c r="CX40" s="4">
        <v>5.0</v>
      </c>
      <c r="CY40" s="4">
        <v>5.0</v>
      </c>
      <c r="CZ40" s="4">
        <v>5.0</v>
      </c>
      <c r="DA40" s="4">
        <v>5.0</v>
      </c>
      <c r="DB40" s="4">
        <v>5.0</v>
      </c>
      <c r="DC40" s="4">
        <v>5.0</v>
      </c>
      <c r="DD40" s="4">
        <v>5.0</v>
      </c>
      <c r="DE40" s="4">
        <v>5.0</v>
      </c>
      <c r="DF40" s="4">
        <v>5.0</v>
      </c>
      <c r="DG40" s="4">
        <v>5.0</v>
      </c>
      <c r="DH40" s="4">
        <v>5.0</v>
      </c>
      <c r="DI40" s="4">
        <v>5.0</v>
      </c>
      <c r="DJ40" s="4">
        <v>3.0</v>
      </c>
      <c r="DK40" s="4">
        <v>5.0</v>
      </c>
      <c r="DL40" s="4">
        <v>5.0</v>
      </c>
      <c r="DM40" s="4">
        <v>4.0</v>
      </c>
      <c r="DN40" s="4">
        <v>4.0</v>
      </c>
      <c r="DO40" s="4">
        <v>5.0</v>
      </c>
      <c r="DP40" s="4">
        <v>4.0</v>
      </c>
      <c r="DQ40" s="4">
        <v>5.0</v>
      </c>
      <c r="DR40" s="4">
        <v>5.0</v>
      </c>
      <c r="DS40" s="4">
        <v>5.0</v>
      </c>
      <c r="DT40" s="4">
        <v>5.0</v>
      </c>
      <c r="DU40" s="4">
        <v>3.0</v>
      </c>
      <c r="DV40" s="4">
        <v>5.0</v>
      </c>
      <c r="DW40" s="4">
        <v>3.0</v>
      </c>
    </row>
    <row r="41">
      <c r="A41" s="4" t="s">
        <v>30</v>
      </c>
      <c r="B41" s="4" t="s">
        <v>48</v>
      </c>
      <c r="C41" s="4">
        <v>1.0</v>
      </c>
      <c r="D41" s="4">
        <v>1.0</v>
      </c>
      <c r="E41" s="4">
        <v>7.0</v>
      </c>
      <c r="F41" s="4">
        <v>2.0</v>
      </c>
      <c r="G41" s="4">
        <v>1.0</v>
      </c>
      <c r="H41" s="4">
        <v>4.0</v>
      </c>
      <c r="I41" s="4">
        <v>8.0</v>
      </c>
      <c r="J41" s="4">
        <v>3.0</v>
      </c>
      <c r="K41" s="4">
        <v>8.0</v>
      </c>
      <c r="L41" s="4">
        <v>3.0</v>
      </c>
      <c r="M41" s="4">
        <v>8.0</v>
      </c>
      <c r="N41" s="4">
        <v>1.0</v>
      </c>
      <c r="O41" s="4">
        <v>9.0</v>
      </c>
      <c r="P41" s="4">
        <v>10.0</v>
      </c>
      <c r="Q41" s="4">
        <v>1.0</v>
      </c>
      <c r="R41" s="4" t="s">
        <v>74</v>
      </c>
      <c r="S41" s="4">
        <v>9.0</v>
      </c>
      <c r="T41" s="4">
        <v>7.0</v>
      </c>
      <c r="U41" s="4">
        <v>9.0</v>
      </c>
      <c r="V41" s="4">
        <v>7.0</v>
      </c>
      <c r="W41" s="4">
        <v>2.0</v>
      </c>
      <c r="X41" s="4">
        <v>7.0</v>
      </c>
      <c r="Y41" s="4">
        <v>5.0</v>
      </c>
      <c r="Z41" s="4">
        <v>5.0</v>
      </c>
      <c r="AA41" s="4">
        <v>2.0</v>
      </c>
      <c r="AB41" s="4">
        <v>5.0</v>
      </c>
      <c r="AC41" s="4">
        <v>9.0</v>
      </c>
      <c r="AD41" s="4">
        <v>9.0</v>
      </c>
      <c r="AE41" s="4">
        <v>3.0</v>
      </c>
      <c r="AF41" s="4">
        <v>10.0</v>
      </c>
      <c r="AG41" s="4">
        <v>8.0</v>
      </c>
      <c r="AH41" s="4">
        <v>3.0</v>
      </c>
      <c r="AI41" s="4">
        <v>8.0</v>
      </c>
      <c r="AJ41" s="4">
        <v>3.0</v>
      </c>
      <c r="AK41" s="4">
        <v>3.0</v>
      </c>
      <c r="AL41" s="4">
        <v>3.0</v>
      </c>
      <c r="AM41" s="4">
        <v>7.0</v>
      </c>
      <c r="AN41" s="4">
        <v>2.0</v>
      </c>
      <c r="AO41" s="4">
        <v>8.0</v>
      </c>
      <c r="AP41" s="4">
        <v>5.0</v>
      </c>
      <c r="AQ41" s="4">
        <v>8.0</v>
      </c>
      <c r="AR41" s="4">
        <v>4.0</v>
      </c>
      <c r="AS41" s="4">
        <v>7.0</v>
      </c>
      <c r="AT41" s="4">
        <v>8.0</v>
      </c>
      <c r="AU41" s="4">
        <v>10.0</v>
      </c>
      <c r="AV41" s="4">
        <v>3.0</v>
      </c>
      <c r="AW41" s="4">
        <v>4.0</v>
      </c>
      <c r="AX41" s="4">
        <v>9.0</v>
      </c>
      <c r="AY41" s="4">
        <v>3.0</v>
      </c>
      <c r="AZ41" s="4">
        <v>9.0</v>
      </c>
      <c r="BA41" s="4">
        <v>8.0</v>
      </c>
      <c r="BB41" s="4">
        <v>8.0</v>
      </c>
      <c r="BC41" s="4">
        <v>5.0</v>
      </c>
      <c r="BD41" s="4">
        <v>1.0</v>
      </c>
      <c r="BE41" s="4">
        <v>10.0</v>
      </c>
      <c r="BF41" s="4">
        <v>8.0</v>
      </c>
      <c r="BG41" s="4">
        <v>1.0</v>
      </c>
      <c r="BH41" s="4">
        <v>10.0</v>
      </c>
      <c r="BI41" s="4">
        <v>1.0</v>
      </c>
      <c r="BJ41" s="4">
        <v>10.0</v>
      </c>
      <c r="BK41" s="4">
        <v>5.0</v>
      </c>
      <c r="BL41" s="4">
        <v>5.0</v>
      </c>
      <c r="BM41" s="4">
        <v>1.0</v>
      </c>
      <c r="BN41" s="4">
        <v>8.0</v>
      </c>
      <c r="BO41" s="4">
        <v>1.0</v>
      </c>
      <c r="BP41" s="4">
        <v>3.0</v>
      </c>
      <c r="BQ41" s="4">
        <v>3.0</v>
      </c>
      <c r="BR41" s="4">
        <v>2.0</v>
      </c>
      <c r="BS41" s="4">
        <v>8.0</v>
      </c>
      <c r="BT41" s="4">
        <v>3.0</v>
      </c>
      <c r="BU41" s="4">
        <v>2.0</v>
      </c>
      <c r="BV41" s="4">
        <v>2.0</v>
      </c>
      <c r="BW41" s="4">
        <v>2.0</v>
      </c>
      <c r="BX41" s="4">
        <v>2.0</v>
      </c>
      <c r="BY41" s="4">
        <v>10.0</v>
      </c>
      <c r="BZ41" s="4">
        <v>9.0</v>
      </c>
      <c r="CA41" s="4">
        <v>4.0</v>
      </c>
      <c r="CB41" s="4">
        <v>5.0</v>
      </c>
      <c r="CC41" s="4">
        <v>8.0</v>
      </c>
      <c r="CD41" s="4">
        <v>3.0</v>
      </c>
      <c r="CE41" s="4">
        <v>1.0</v>
      </c>
      <c r="CF41" s="4">
        <v>2.0</v>
      </c>
      <c r="CG41" s="4">
        <v>7.0</v>
      </c>
      <c r="CH41" s="4">
        <v>1.0</v>
      </c>
      <c r="CI41" s="4">
        <v>9.0</v>
      </c>
      <c r="CJ41" s="4">
        <v>7.0</v>
      </c>
      <c r="CK41" s="4">
        <v>1.0</v>
      </c>
      <c r="CL41" s="4">
        <v>4.0</v>
      </c>
      <c r="CM41" s="4">
        <v>1.0</v>
      </c>
      <c r="CN41" s="4">
        <v>1.0</v>
      </c>
      <c r="CO41" s="4">
        <v>8.0</v>
      </c>
      <c r="CP41" s="4">
        <v>2.0</v>
      </c>
      <c r="CQ41" s="4">
        <v>1.0</v>
      </c>
      <c r="CR41" s="4">
        <v>6.0</v>
      </c>
      <c r="CS41" s="4">
        <v>6.0</v>
      </c>
      <c r="CT41" s="4">
        <v>10.0</v>
      </c>
      <c r="CU41" s="4">
        <v>8.0</v>
      </c>
      <c r="CV41" s="4">
        <v>1.0</v>
      </c>
      <c r="CW41" s="4">
        <v>1.0</v>
      </c>
      <c r="CX41" s="4">
        <v>2.0</v>
      </c>
      <c r="CY41" s="4">
        <v>1.0</v>
      </c>
      <c r="CZ41" s="4">
        <v>3.0</v>
      </c>
      <c r="DA41" s="4">
        <v>7.0</v>
      </c>
      <c r="DB41" s="4">
        <v>8.0</v>
      </c>
      <c r="DC41" s="4">
        <v>3.0</v>
      </c>
      <c r="DD41" s="4">
        <v>1.0</v>
      </c>
      <c r="DE41" s="4">
        <v>6.0</v>
      </c>
      <c r="DF41" s="4">
        <v>4.0</v>
      </c>
      <c r="DG41" s="4">
        <v>5.0</v>
      </c>
      <c r="DH41" s="4">
        <v>1.0</v>
      </c>
      <c r="DI41" s="4">
        <v>9.0</v>
      </c>
      <c r="DJ41" s="4">
        <v>7.0</v>
      </c>
      <c r="DK41" s="4">
        <v>9.0</v>
      </c>
      <c r="DL41" s="4">
        <v>1.0</v>
      </c>
      <c r="DM41" s="4">
        <v>7.0</v>
      </c>
      <c r="DN41" s="4">
        <v>10.0</v>
      </c>
      <c r="DO41" s="4">
        <v>2.0</v>
      </c>
      <c r="DP41" s="4">
        <v>7.0</v>
      </c>
      <c r="DQ41" s="4">
        <v>8.0</v>
      </c>
      <c r="DR41" s="4">
        <v>6.0</v>
      </c>
      <c r="DS41" s="4">
        <v>7.0</v>
      </c>
      <c r="DT41" s="4">
        <v>7.0</v>
      </c>
      <c r="DU41" s="4">
        <v>10.0</v>
      </c>
      <c r="DV41" s="4">
        <v>1.0</v>
      </c>
      <c r="DW41" s="4">
        <v>5.0</v>
      </c>
    </row>
    <row r="42" hidden="1">
      <c r="A42" s="4" t="s">
        <v>3</v>
      </c>
      <c r="B42" s="4" t="s">
        <v>49</v>
      </c>
      <c r="C42" s="4">
        <v>1.0</v>
      </c>
      <c r="D42" s="4">
        <v>2.0</v>
      </c>
      <c r="E42" s="4">
        <v>2.0</v>
      </c>
      <c r="F42" s="4">
        <v>2.0</v>
      </c>
      <c r="G42" s="4">
        <v>1.0</v>
      </c>
      <c r="H42" s="4">
        <v>2.0</v>
      </c>
      <c r="I42" s="4">
        <v>1.0</v>
      </c>
      <c r="J42" s="4">
        <v>1.0</v>
      </c>
      <c r="K42" s="4">
        <v>2.0</v>
      </c>
      <c r="L42" s="4">
        <v>2.0</v>
      </c>
      <c r="M42" s="4">
        <v>1.0</v>
      </c>
      <c r="N42" s="4">
        <v>2.0</v>
      </c>
      <c r="O42" s="4">
        <v>2.0</v>
      </c>
      <c r="P42" s="4">
        <v>2.0</v>
      </c>
      <c r="Q42" s="4">
        <v>1.0</v>
      </c>
      <c r="R42" s="4">
        <v>2.0</v>
      </c>
      <c r="S42" s="4">
        <v>2.0</v>
      </c>
      <c r="T42" s="4">
        <v>2.0</v>
      </c>
      <c r="U42" s="4">
        <v>2.0</v>
      </c>
      <c r="V42" s="4">
        <v>1.0</v>
      </c>
      <c r="W42" s="4">
        <v>1.0</v>
      </c>
      <c r="X42" s="4">
        <v>2.0</v>
      </c>
      <c r="Y42" s="4">
        <v>1.0</v>
      </c>
      <c r="Z42" s="4">
        <v>1.0</v>
      </c>
      <c r="AA42" s="4">
        <v>2.0</v>
      </c>
      <c r="AB42" s="4">
        <v>1.0</v>
      </c>
      <c r="AC42" s="4">
        <v>2.0</v>
      </c>
      <c r="AD42" s="4">
        <v>2.0</v>
      </c>
      <c r="AE42" s="4">
        <v>1.0</v>
      </c>
      <c r="AF42" s="4">
        <v>1.0</v>
      </c>
      <c r="AG42" s="4">
        <v>2.0</v>
      </c>
      <c r="AH42" s="4">
        <v>1.0</v>
      </c>
      <c r="AI42" s="4">
        <v>1.0</v>
      </c>
      <c r="AJ42" s="4">
        <v>1.0</v>
      </c>
      <c r="AK42" s="4">
        <v>1.0</v>
      </c>
      <c r="AL42" s="4">
        <v>2.0</v>
      </c>
      <c r="AM42" s="4">
        <v>1.0</v>
      </c>
      <c r="AN42" s="4">
        <v>2.0</v>
      </c>
      <c r="AO42" s="4">
        <v>2.0</v>
      </c>
      <c r="AP42" s="4">
        <v>2.0</v>
      </c>
      <c r="AQ42" s="4">
        <v>1.0</v>
      </c>
      <c r="AR42" s="4">
        <v>1.0</v>
      </c>
      <c r="AS42" s="4">
        <v>1.0</v>
      </c>
      <c r="AT42" s="4">
        <v>2.0</v>
      </c>
      <c r="AU42" s="4">
        <v>1.0</v>
      </c>
      <c r="AV42" s="4">
        <v>2.0</v>
      </c>
      <c r="AW42" s="4">
        <v>1.0</v>
      </c>
      <c r="AX42" s="4">
        <v>1.0</v>
      </c>
      <c r="AY42" s="4">
        <v>1.0</v>
      </c>
      <c r="AZ42" s="4">
        <v>2.0</v>
      </c>
      <c r="BA42" s="4">
        <v>1.0</v>
      </c>
      <c r="BB42" s="4">
        <v>1.0</v>
      </c>
      <c r="BC42" s="4">
        <v>1.0</v>
      </c>
      <c r="BD42" s="4">
        <v>1.0</v>
      </c>
      <c r="BE42" s="4">
        <v>1.0</v>
      </c>
      <c r="BF42" s="4">
        <v>1.0</v>
      </c>
      <c r="BG42" s="4">
        <v>1.0</v>
      </c>
      <c r="BH42" s="4">
        <v>1.0</v>
      </c>
      <c r="BI42" s="4">
        <v>1.0</v>
      </c>
      <c r="BJ42" s="4">
        <v>1.0</v>
      </c>
      <c r="BK42" s="4">
        <v>1.0</v>
      </c>
      <c r="BL42" s="4">
        <v>2.0</v>
      </c>
      <c r="BM42" s="4">
        <v>1.0</v>
      </c>
      <c r="BN42" s="4">
        <v>2.0</v>
      </c>
      <c r="BO42" s="4">
        <v>2.0</v>
      </c>
      <c r="BP42" s="4">
        <v>2.0</v>
      </c>
      <c r="BQ42" s="4">
        <v>2.0</v>
      </c>
      <c r="BR42" s="4">
        <v>2.0</v>
      </c>
      <c r="BS42" s="4">
        <v>2.0</v>
      </c>
      <c r="BT42" s="4">
        <v>2.0</v>
      </c>
      <c r="BU42" s="4">
        <v>2.0</v>
      </c>
      <c r="BV42" s="4">
        <v>2.0</v>
      </c>
      <c r="BW42" s="4">
        <v>1.0</v>
      </c>
      <c r="BX42" s="4">
        <v>2.0</v>
      </c>
      <c r="BY42" s="4">
        <v>4.0</v>
      </c>
      <c r="BZ42" s="4">
        <v>2.0</v>
      </c>
      <c r="CA42" s="4">
        <v>1.0</v>
      </c>
      <c r="CB42" s="4">
        <v>2.0</v>
      </c>
      <c r="CC42" s="4">
        <v>2.0</v>
      </c>
      <c r="CD42" s="4">
        <v>1.0</v>
      </c>
      <c r="CE42" s="4">
        <v>1.0</v>
      </c>
      <c r="CF42" s="4">
        <v>2.0</v>
      </c>
      <c r="CG42" s="4">
        <v>1.0</v>
      </c>
      <c r="CH42" s="4" t="s">
        <v>74</v>
      </c>
      <c r="CI42" s="4">
        <v>2.0</v>
      </c>
      <c r="CJ42" s="4">
        <v>2.0</v>
      </c>
      <c r="CK42" s="4">
        <v>1.0</v>
      </c>
      <c r="CL42" s="4">
        <v>1.0</v>
      </c>
      <c r="CM42" s="4">
        <v>1.0</v>
      </c>
      <c r="CN42" s="4">
        <v>1.0</v>
      </c>
      <c r="CO42" s="4">
        <v>1.0</v>
      </c>
      <c r="CP42" s="4">
        <v>2.0</v>
      </c>
      <c r="CQ42" s="4">
        <v>2.0</v>
      </c>
      <c r="CR42" s="4">
        <v>1.0</v>
      </c>
      <c r="CS42" s="4">
        <v>2.0</v>
      </c>
      <c r="CT42" s="4">
        <v>2.0</v>
      </c>
      <c r="CU42" s="4">
        <v>1.0</v>
      </c>
      <c r="CV42" s="4">
        <v>1.0</v>
      </c>
      <c r="CW42" s="4">
        <v>2.0</v>
      </c>
      <c r="CX42" s="4">
        <v>2.0</v>
      </c>
      <c r="CY42" s="4">
        <v>2.0</v>
      </c>
      <c r="CZ42" s="4">
        <v>1.0</v>
      </c>
      <c r="DA42" s="4">
        <v>1.0</v>
      </c>
      <c r="DB42" s="4">
        <v>1.0</v>
      </c>
      <c r="DC42" s="4">
        <v>1.0</v>
      </c>
      <c r="DD42" s="4">
        <v>2.0</v>
      </c>
      <c r="DE42" s="4">
        <v>1.0</v>
      </c>
      <c r="DF42" s="4">
        <v>1.0</v>
      </c>
      <c r="DG42" s="4">
        <v>2.0</v>
      </c>
      <c r="DH42" s="4">
        <v>1.0</v>
      </c>
      <c r="DI42" s="4">
        <v>2.0</v>
      </c>
      <c r="DJ42" s="4">
        <v>1.0</v>
      </c>
      <c r="DK42" s="4">
        <v>2.0</v>
      </c>
      <c r="DL42" s="4">
        <v>2.0</v>
      </c>
      <c r="DM42" s="4">
        <v>2.0</v>
      </c>
      <c r="DN42" s="4">
        <v>2.0</v>
      </c>
      <c r="DO42" s="4">
        <v>1.0</v>
      </c>
      <c r="DP42" s="4">
        <v>1.0</v>
      </c>
      <c r="DQ42" s="4">
        <v>2.0</v>
      </c>
      <c r="DR42" s="4">
        <v>2.0</v>
      </c>
      <c r="DS42" s="4">
        <v>1.0</v>
      </c>
      <c r="DT42" s="4">
        <v>1.0</v>
      </c>
      <c r="DU42" s="4">
        <v>1.0</v>
      </c>
      <c r="DV42" s="4">
        <v>1.0</v>
      </c>
      <c r="DW42" s="4">
        <v>2.0</v>
      </c>
    </row>
    <row r="43" hidden="1">
      <c r="A43" s="3" t="s">
        <v>14</v>
      </c>
      <c r="B43" s="5" t="s">
        <v>50</v>
      </c>
      <c r="C43" s="5" t="s">
        <v>82</v>
      </c>
      <c r="D43" s="5" t="s">
        <v>94</v>
      </c>
      <c r="E43" s="5" t="s">
        <v>105</v>
      </c>
      <c r="F43" s="5" t="s">
        <v>116</v>
      </c>
      <c r="G43" s="5" t="s">
        <v>127</v>
      </c>
      <c r="H43" s="5" t="s">
        <v>139</v>
      </c>
      <c r="I43" s="5" t="s">
        <v>151</v>
      </c>
      <c r="J43" s="5" t="s">
        <v>163</v>
      </c>
      <c r="K43" s="5" t="s">
        <v>172</v>
      </c>
      <c r="L43" s="5" t="s">
        <v>182</v>
      </c>
      <c r="M43" s="5" t="s">
        <v>193</v>
      </c>
      <c r="N43" s="5" t="s">
        <v>203</v>
      </c>
      <c r="O43" s="5" t="s">
        <v>215</v>
      </c>
      <c r="P43" s="5" t="s">
        <v>226</v>
      </c>
      <c r="Q43" s="5" t="s">
        <v>236</v>
      </c>
      <c r="R43" s="5" t="s">
        <v>246</v>
      </c>
      <c r="S43" s="5" t="s">
        <v>257</v>
      </c>
      <c r="T43" s="5" t="s">
        <v>268</v>
      </c>
      <c r="U43" s="5" t="s">
        <v>278</v>
      </c>
      <c r="V43" s="5" t="s">
        <v>289</v>
      </c>
      <c r="W43" s="5" t="s">
        <v>300</v>
      </c>
      <c r="X43" s="5" t="s">
        <v>311</v>
      </c>
      <c r="Y43" s="5" t="s">
        <v>321</v>
      </c>
      <c r="Z43" s="5" t="s">
        <v>333</v>
      </c>
      <c r="AA43" s="5" t="s">
        <v>344</v>
      </c>
      <c r="AB43" s="5" t="s">
        <v>353</v>
      </c>
      <c r="AC43" s="5" t="s">
        <v>364</v>
      </c>
      <c r="AD43" s="5" t="s">
        <v>373</v>
      </c>
      <c r="AE43" s="5" t="s">
        <v>384</v>
      </c>
      <c r="AF43" s="5" t="s">
        <v>395</v>
      </c>
      <c r="AG43" s="5" t="s">
        <v>404</v>
      </c>
      <c r="AH43" s="5" t="s">
        <v>163</v>
      </c>
      <c r="AI43" s="5" t="s">
        <v>424</v>
      </c>
      <c r="AJ43" s="5" t="s">
        <v>433</v>
      </c>
      <c r="AK43" s="5" t="s">
        <v>443</v>
      </c>
      <c r="AL43" s="5" t="s">
        <v>453</v>
      </c>
      <c r="AM43" s="5" t="s">
        <v>463</v>
      </c>
      <c r="AN43" s="5" t="s">
        <v>470</v>
      </c>
      <c r="AO43" s="5" t="s">
        <v>480</v>
      </c>
      <c r="AP43" s="5" t="s">
        <v>489</v>
      </c>
      <c r="AQ43" s="5" t="s">
        <v>499</v>
      </c>
      <c r="AR43" s="5" t="s">
        <v>510</v>
      </c>
      <c r="AS43" s="5" t="s">
        <v>520</v>
      </c>
      <c r="AT43" s="5" t="s">
        <v>530</v>
      </c>
      <c r="AU43" s="5" t="s">
        <v>541</v>
      </c>
      <c r="AV43" s="5" t="s">
        <v>552</v>
      </c>
      <c r="AW43" s="5" t="s">
        <v>562</v>
      </c>
      <c r="AX43" s="5" t="s">
        <v>571</v>
      </c>
      <c r="AY43" s="5" t="s">
        <v>582</v>
      </c>
      <c r="AZ43" s="5" t="s">
        <v>591</v>
      </c>
      <c r="BA43" s="5" t="s">
        <v>600</v>
      </c>
      <c r="BB43" s="5" t="s">
        <v>608</v>
      </c>
      <c r="BC43" s="5" t="s">
        <v>364</v>
      </c>
      <c r="BD43" s="5" t="s">
        <v>627</v>
      </c>
      <c r="BE43" s="5" t="s">
        <v>163</v>
      </c>
      <c r="BF43" s="5" t="s">
        <v>645</v>
      </c>
      <c r="BG43" s="5" t="s">
        <v>655</v>
      </c>
      <c r="BH43" s="5" t="s">
        <v>665</v>
      </c>
      <c r="BI43" s="5" t="s">
        <v>673</v>
      </c>
      <c r="BJ43" s="5" t="s">
        <v>684</v>
      </c>
      <c r="BK43" s="5" t="s">
        <v>694</v>
      </c>
      <c r="BL43" s="5" t="s">
        <v>705</v>
      </c>
      <c r="BM43" s="5" t="s">
        <v>714</v>
      </c>
      <c r="BN43" s="5" t="s">
        <v>723</v>
      </c>
      <c r="BO43" s="5" t="s">
        <v>735</v>
      </c>
      <c r="BP43" s="5" t="s">
        <v>742</v>
      </c>
      <c r="BQ43" s="5" t="s">
        <v>749</v>
      </c>
      <c r="BR43" s="5" t="s">
        <v>758</v>
      </c>
      <c r="BS43" s="5" t="s">
        <v>769</v>
      </c>
      <c r="BT43" s="5" t="s">
        <v>779</v>
      </c>
      <c r="BU43" s="5" t="s">
        <v>788</v>
      </c>
      <c r="BV43" s="5" t="s">
        <v>798</v>
      </c>
      <c r="BW43" s="5" t="s">
        <v>94</v>
      </c>
      <c r="BX43" s="5" t="s">
        <v>816</v>
      </c>
      <c r="BY43" s="5" t="s">
        <v>820</v>
      </c>
      <c r="BZ43" s="5" t="s">
        <v>829</v>
      </c>
      <c r="CA43" s="5" t="s">
        <v>840</v>
      </c>
      <c r="CB43" s="5" t="s">
        <v>850</v>
      </c>
      <c r="CC43" s="5" t="s">
        <v>859</v>
      </c>
      <c r="CD43" s="5" t="s">
        <v>868</v>
      </c>
      <c r="CE43" s="5" t="s">
        <v>877</v>
      </c>
      <c r="CF43" s="5" t="s">
        <v>885</v>
      </c>
      <c r="CG43" s="5" t="s">
        <v>894</v>
      </c>
      <c r="CH43" s="5" t="s">
        <v>905</v>
      </c>
      <c r="CI43" s="5" t="s">
        <v>917</v>
      </c>
      <c r="CJ43" s="5" t="s">
        <v>924</v>
      </c>
      <c r="CK43" s="5" t="s">
        <v>936</v>
      </c>
      <c r="CL43" s="5" t="s">
        <v>946</v>
      </c>
      <c r="CM43" s="5" t="s">
        <v>955</v>
      </c>
      <c r="CN43" s="5" t="s">
        <v>966</v>
      </c>
      <c r="CO43" s="5" t="s">
        <v>975</v>
      </c>
      <c r="CP43" s="5" t="s">
        <v>980</v>
      </c>
      <c r="CQ43" s="5" t="s">
        <v>992</v>
      </c>
      <c r="CR43" s="5" t="s">
        <v>1002</v>
      </c>
      <c r="CS43" s="5" t="s">
        <v>1013</v>
      </c>
      <c r="CT43" s="5" t="s">
        <v>172</v>
      </c>
      <c r="CU43" s="5" t="s">
        <v>1031</v>
      </c>
      <c r="CV43" s="5" t="s">
        <v>1040</v>
      </c>
      <c r="CW43" s="5" t="s">
        <v>1048</v>
      </c>
      <c r="CX43" s="5" t="s">
        <v>1056</v>
      </c>
      <c r="CY43" s="5" t="s">
        <v>1066</v>
      </c>
      <c r="CZ43" s="5" t="s">
        <v>74</v>
      </c>
      <c r="DA43" s="5" t="s">
        <v>74</v>
      </c>
      <c r="DB43" s="5" t="s">
        <v>1094</v>
      </c>
      <c r="DC43" s="5" t="s">
        <v>1103</v>
      </c>
      <c r="DD43" s="5" t="s">
        <v>1114</v>
      </c>
      <c r="DE43" s="5" t="s">
        <v>1125</v>
      </c>
      <c r="DF43" s="5" t="s">
        <v>1135</v>
      </c>
      <c r="DG43" s="5" t="s">
        <v>1144</v>
      </c>
      <c r="DH43" s="5" t="s">
        <v>1154</v>
      </c>
      <c r="DI43" s="5" t="s">
        <v>1161</v>
      </c>
      <c r="DJ43" s="5" t="s">
        <v>74</v>
      </c>
      <c r="DK43" s="5" t="s">
        <v>1175</v>
      </c>
      <c r="DL43" s="5" t="s">
        <v>1183</v>
      </c>
      <c r="DM43" s="5" t="s">
        <v>1193</v>
      </c>
      <c r="DN43" s="5" t="s">
        <v>980</v>
      </c>
      <c r="DO43" s="5" t="s">
        <v>1214</v>
      </c>
      <c r="DP43" s="5" t="s">
        <v>1225</v>
      </c>
      <c r="DQ43" s="5" t="s">
        <v>1235</v>
      </c>
      <c r="DR43" s="5" t="s">
        <v>1245</v>
      </c>
      <c r="DS43" s="5" t="s">
        <v>172</v>
      </c>
      <c r="DT43" s="5" t="s">
        <v>1262</v>
      </c>
      <c r="DU43" s="5" t="s">
        <v>1271</v>
      </c>
      <c r="DV43" s="5" t="s">
        <v>1280</v>
      </c>
      <c r="DW43" s="5" t="s">
        <v>1290</v>
      </c>
    </row>
    <row r="44" hidden="1">
      <c r="A44" s="4" t="s">
        <v>3</v>
      </c>
      <c r="B44" s="4" t="s">
        <v>51</v>
      </c>
      <c r="C44" s="4">
        <v>1.0</v>
      </c>
      <c r="D44" s="4">
        <v>4.0</v>
      </c>
      <c r="E44" s="4">
        <v>2.0</v>
      </c>
      <c r="F44" s="4">
        <v>4.0</v>
      </c>
      <c r="G44" s="4">
        <v>5.0</v>
      </c>
      <c r="H44" s="4">
        <v>1.0</v>
      </c>
      <c r="I44" s="4">
        <v>4.0</v>
      </c>
      <c r="J44" s="4">
        <v>2.0</v>
      </c>
      <c r="K44" s="4">
        <v>5.0</v>
      </c>
      <c r="L44" s="4">
        <v>5.0</v>
      </c>
      <c r="M44" s="4">
        <v>4.0</v>
      </c>
      <c r="N44" s="4">
        <v>4.0</v>
      </c>
      <c r="O44" s="4">
        <v>4.0</v>
      </c>
      <c r="P44" s="4">
        <v>4.0</v>
      </c>
      <c r="Q44" s="4">
        <v>4.0</v>
      </c>
      <c r="R44" s="4">
        <v>4.0</v>
      </c>
      <c r="S44" s="4">
        <v>2.0</v>
      </c>
      <c r="T44" s="4">
        <v>2.0</v>
      </c>
      <c r="U44" s="4">
        <v>3.0</v>
      </c>
      <c r="V44" s="4">
        <v>4.0</v>
      </c>
      <c r="W44" s="4">
        <v>4.0</v>
      </c>
      <c r="X44" s="4">
        <v>2.0</v>
      </c>
      <c r="Y44" s="4">
        <v>4.0</v>
      </c>
      <c r="Z44" s="4">
        <v>2.0</v>
      </c>
      <c r="AA44" s="4">
        <v>2.0</v>
      </c>
      <c r="AB44" s="4">
        <v>3.0</v>
      </c>
      <c r="AC44" s="4">
        <v>2.0</v>
      </c>
      <c r="AD44" s="4">
        <v>5.0</v>
      </c>
      <c r="AE44" s="4">
        <v>4.0</v>
      </c>
      <c r="AF44" s="4">
        <v>5.0</v>
      </c>
      <c r="AG44" s="4">
        <v>5.0</v>
      </c>
      <c r="AH44" s="4">
        <v>2.0</v>
      </c>
      <c r="AI44" s="4">
        <v>5.0</v>
      </c>
      <c r="AJ44" s="4" t="s">
        <v>74</v>
      </c>
      <c r="AK44" s="4">
        <v>4.0</v>
      </c>
      <c r="AL44" s="4">
        <v>4.0</v>
      </c>
      <c r="AM44" s="4">
        <v>2.0</v>
      </c>
      <c r="AN44" s="4">
        <v>3.0</v>
      </c>
      <c r="AO44" s="4">
        <v>4.0</v>
      </c>
      <c r="AP44" s="4">
        <v>2.0</v>
      </c>
      <c r="AQ44" s="4">
        <v>4.0</v>
      </c>
      <c r="AR44" s="4">
        <v>3.0</v>
      </c>
      <c r="AS44" s="4">
        <v>4.0</v>
      </c>
      <c r="AT44" s="4">
        <v>2.0</v>
      </c>
      <c r="AU44" s="4">
        <v>2.0</v>
      </c>
      <c r="AV44" s="4">
        <v>4.0</v>
      </c>
      <c r="AW44" s="4">
        <v>4.0</v>
      </c>
      <c r="AX44" s="4">
        <v>5.0</v>
      </c>
      <c r="AY44" s="4">
        <v>4.0</v>
      </c>
      <c r="AZ44" s="4">
        <v>4.0</v>
      </c>
      <c r="BA44" s="4">
        <v>2.0</v>
      </c>
      <c r="BB44" s="4">
        <v>2.0</v>
      </c>
      <c r="BC44" s="4">
        <v>2.0</v>
      </c>
      <c r="BD44" s="4">
        <v>5.0</v>
      </c>
      <c r="BE44" s="4">
        <v>5.0</v>
      </c>
      <c r="BF44" s="4">
        <v>3.0</v>
      </c>
      <c r="BG44" s="4">
        <v>4.0</v>
      </c>
      <c r="BH44" s="4">
        <v>4.0</v>
      </c>
      <c r="BI44" s="4">
        <v>5.0</v>
      </c>
      <c r="BJ44" s="4">
        <v>4.0</v>
      </c>
      <c r="BK44" s="4">
        <v>4.0</v>
      </c>
      <c r="BL44" s="4">
        <v>4.0</v>
      </c>
      <c r="BM44" s="4">
        <v>2.0</v>
      </c>
      <c r="BN44" s="4">
        <v>4.0</v>
      </c>
      <c r="BO44" s="4">
        <v>2.0</v>
      </c>
      <c r="BP44" s="4" t="s">
        <v>74</v>
      </c>
      <c r="BQ44" s="4">
        <v>4.0</v>
      </c>
      <c r="BR44" s="4">
        <v>3.0</v>
      </c>
      <c r="BS44" s="4">
        <v>5.0</v>
      </c>
      <c r="BT44" s="4">
        <v>4.0</v>
      </c>
      <c r="BU44" s="4">
        <v>2.0</v>
      </c>
      <c r="BV44" s="4">
        <v>4.0</v>
      </c>
      <c r="BW44" s="4">
        <v>4.0</v>
      </c>
      <c r="BX44" s="4">
        <v>2.0</v>
      </c>
      <c r="BY44" s="4">
        <v>1.0</v>
      </c>
      <c r="BZ44" s="4">
        <v>4.0</v>
      </c>
      <c r="CA44" s="4">
        <v>5.0</v>
      </c>
      <c r="CB44" s="4">
        <v>5.0</v>
      </c>
      <c r="CC44" s="4">
        <v>2.0</v>
      </c>
      <c r="CD44" s="4">
        <v>2.0</v>
      </c>
      <c r="CE44" s="4">
        <v>4.0</v>
      </c>
      <c r="CF44" s="4">
        <v>4.0</v>
      </c>
      <c r="CG44" s="4">
        <v>4.0</v>
      </c>
      <c r="CH44" s="4">
        <v>1.0</v>
      </c>
      <c r="CI44" s="4">
        <v>3.0</v>
      </c>
      <c r="CJ44" s="4">
        <v>3.0</v>
      </c>
      <c r="CK44" s="4">
        <v>4.0</v>
      </c>
      <c r="CL44" s="4">
        <v>5.0</v>
      </c>
      <c r="CM44" s="4" t="s">
        <v>74</v>
      </c>
      <c r="CN44" s="4">
        <v>2.0</v>
      </c>
      <c r="CO44" s="4">
        <v>3.0</v>
      </c>
      <c r="CP44" s="4">
        <v>5.0</v>
      </c>
      <c r="CQ44" s="4">
        <v>3.0</v>
      </c>
      <c r="CR44" s="4">
        <v>4.0</v>
      </c>
      <c r="CS44" s="4">
        <v>4.0</v>
      </c>
      <c r="CT44" s="4">
        <v>4.0</v>
      </c>
      <c r="CU44" s="4">
        <v>5.0</v>
      </c>
      <c r="CV44" s="4">
        <v>3.0</v>
      </c>
      <c r="CW44" s="4">
        <v>2.0</v>
      </c>
      <c r="CX44" s="4">
        <v>4.0</v>
      </c>
      <c r="CY44" s="4">
        <v>2.0</v>
      </c>
      <c r="CZ44" s="4">
        <v>4.0</v>
      </c>
      <c r="DA44" s="4">
        <v>5.0</v>
      </c>
      <c r="DB44" s="4">
        <v>4.0</v>
      </c>
      <c r="DC44" s="4">
        <v>3.0</v>
      </c>
      <c r="DD44" s="4">
        <v>3.0</v>
      </c>
      <c r="DE44" s="4">
        <v>4.0</v>
      </c>
      <c r="DF44" s="4">
        <v>3.0</v>
      </c>
      <c r="DG44" s="4">
        <v>3.0</v>
      </c>
      <c r="DH44" s="4">
        <v>5.0</v>
      </c>
      <c r="DI44" s="4">
        <v>4.0</v>
      </c>
      <c r="DJ44" s="4">
        <v>2.0</v>
      </c>
      <c r="DK44" s="4">
        <v>5.0</v>
      </c>
      <c r="DL44" s="4">
        <v>4.0</v>
      </c>
      <c r="DM44" s="4">
        <v>5.0</v>
      </c>
      <c r="DN44" s="4">
        <v>5.0</v>
      </c>
      <c r="DO44" s="4">
        <v>3.0</v>
      </c>
      <c r="DP44" s="4">
        <v>2.0</v>
      </c>
      <c r="DQ44" s="4">
        <v>2.0</v>
      </c>
      <c r="DR44" s="4">
        <v>5.0</v>
      </c>
      <c r="DS44" s="4">
        <v>3.0</v>
      </c>
      <c r="DT44" s="4">
        <v>2.0</v>
      </c>
      <c r="DU44" s="4">
        <v>1.0</v>
      </c>
      <c r="DV44" s="4">
        <v>2.0</v>
      </c>
      <c r="DW44" s="4">
        <v>3.0</v>
      </c>
    </row>
    <row r="45" hidden="1">
      <c r="A45" s="3" t="s">
        <v>3</v>
      </c>
      <c r="B45" s="5" t="s">
        <v>52</v>
      </c>
      <c r="C45" s="5" t="s">
        <v>83</v>
      </c>
      <c r="D45" s="5" t="s">
        <v>95</v>
      </c>
      <c r="E45" s="5" t="s">
        <v>101</v>
      </c>
      <c r="F45" s="5" t="s">
        <v>117</v>
      </c>
      <c r="G45" s="5" t="s">
        <v>128</v>
      </c>
      <c r="H45" s="5" t="s">
        <v>140</v>
      </c>
      <c r="I45" s="5" t="s">
        <v>152</v>
      </c>
      <c r="J45" s="5" t="s">
        <v>18</v>
      </c>
      <c r="K45" s="5" t="s">
        <v>173</v>
      </c>
      <c r="L45" s="5" t="s">
        <v>183</v>
      </c>
      <c r="M45" s="5" t="s">
        <v>194</v>
      </c>
      <c r="N45" s="5" t="s">
        <v>204</v>
      </c>
      <c r="O45" s="5" t="s">
        <v>216</v>
      </c>
      <c r="P45" s="5" t="s">
        <v>222</v>
      </c>
      <c r="Q45" s="5" t="s">
        <v>237</v>
      </c>
      <c r="R45" s="5" t="s">
        <v>247</v>
      </c>
      <c r="S45" s="5" t="s">
        <v>258</v>
      </c>
      <c r="T45" s="5" t="s">
        <v>269</v>
      </c>
      <c r="U45" s="5" t="s">
        <v>279</v>
      </c>
      <c r="V45" s="5" t="s">
        <v>290</v>
      </c>
      <c r="W45" s="5" t="s">
        <v>301</v>
      </c>
      <c r="X45" s="5" t="s">
        <v>312</v>
      </c>
      <c r="Y45" s="5" t="s">
        <v>322</v>
      </c>
      <c r="Z45" s="5" t="s">
        <v>334</v>
      </c>
      <c r="AA45" s="5" t="s">
        <v>83</v>
      </c>
      <c r="AB45" s="5" t="s">
        <v>354</v>
      </c>
      <c r="AC45" s="5" t="s">
        <v>365</v>
      </c>
      <c r="AD45" s="5" t="s">
        <v>369</v>
      </c>
      <c r="AE45" s="5" t="s">
        <v>385</v>
      </c>
      <c r="AF45" s="5" t="s">
        <v>396</v>
      </c>
      <c r="AG45" s="5" t="s">
        <v>301</v>
      </c>
      <c r="AH45" s="5" t="s">
        <v>413</v>
      </c>
      <c r="AI45" s="5" t="s">
        <v>419</v>
      </c>
      <c r="AJ45" s="5" t="s">
        <v>83</v>
      </c>
      <c r="AK45" s="5" t="s">
        <v>444</v>
      </c>
      <c r="AL45" s="5" t="s">
        <v>454</v>
      </c>
      <c r="AM45" s="5" t="s">
        <v>464</v>
      </c>
      <c r="AN45" s="5" t="s">
        <v>471</v>
      </c>
      <c r="AO45" s="5" t="s">
        <v>318</v>
      </c>
      <c r="AP45" s="5" t="s">
        <v>490</v>
      </c>
      <c r="AQ45" s="5" t="s">
        <v>500</v>
      </c>
      <c r="AR45" s="5" t="s">
        <v>511</v>
      </c>
      <c r="AS45" s="5" t="s">
        <v>521</v>
      </c>
      <c r="AT45" s="5" t="s">
        <v>531</v>
      </c>
      <c r="AU45" s="5" t="s">
        <v>542</v>
      </c>
      <c r="AV45" s="5" t="s">
        <v>553</v>
      </c>
      <c r="AW45" s="5" t="s">
        <v>563</v>
      </c>
      <c r="AX45" s="5" t="s">
        <v>572</v>
      </c>
      <c r="AY45" s="5" t="s">
        <v>548</v>
      </c>
      <c r="AZ45" s="5" t="s">
        <v>592</v>
      </c>
      <c r="BA45" s="5" t="s">
        <v>542</v>
      </c>
      <c r="BB45" s="5" t="s">
        <v>609</v>
      </c>
      <c r="BC45" s="5" t="s">
        <v>83</v>
      </c>
      <c r="BD45" s="5" t="s">
        <v>628</v>
      </c>
      <c r="BE45" s="5" t="s">
        <v>301</v>
      </c>
      <c r="BF45" s="5" t="s">
        <v>646</v>
      </c>
      <c r="BG45" s="5" t="s">
        <v>572</v>
      </c>
      <c r="BH45" s="5" t="s">
        <v>666</v>
      </c>
      <c r="BI45" s="5" t="s">
        <v>674</v>
      </c>
      <c r="BJ45" s="5" t="s">
        <v>685</v>
      </c>
      <c r="BK45" s="5" t="s">
        <v>695</v>
      </c>
      <c r="BL45" s="5" t="s">
        <v>706</v>
      </c>
      <c r="BM45" s="5" t="s">
        <v>715</v>
      </c>
      <c r="BN45" s="5" t="s">
        <v>724</v>
      </c>
      <c r="BO45" s="5" t="s">
        <v>736</v>
      </c>
      <c r="BP45" s="5" t="s">
        <v>743</v>
      </c>
      <c r="BQ45" s="5" t="s">
        <v>750</v>
      </c>
      <c r="BR45" s="5" t="s">
        <v>759</v>
      </c>
      <c r="BS45" s="5" t="s">
        <v>770</v>
      </c>
      <c r="BT45" s="5" t="s">
        <v>464</v>
      </c>
      <c r="BU45" s="5" t="s">
        <v>789</v>
      </c>
      <c r="BV45" s="5" t="s">
        <v>799</v>
      </c>
      <c r="BW45" s="5" t="s">
        <v>809</v>
      </c>
      <c r="BX45" s="5" t="s">
        <v>817</v>
      </c>
      <c r="BY45" s="5" t="s">
        <v>74</v>
      </c>
      <c r="BZ45" s="5" t="s">
        <v>830</v>
      </c>
      <c r="CA45" s="5" t="s">
        <v>841</v>
      </c>
      <c r="CB45" s="5" t="s">
        <v>851</v>
      </c>
      <c r="CC45" s="5" t="s">
        <v>89</v>
      </c>
      <c r="CD45" s="5" t="s">
        <v>72</v>
      </c>
      <c r="CE45" s="5" t="s">
        <v>878</v>
      </c>
      <c r="CF45" s="5" t="s">
        <v>542</v>
      </c>
      <c r="CG45" s="5" t="s">
        <v>895</v>
      </c>
      <c r="CH45" s="5" t="s">
        <v>906</v>
      </c>
      <c r="CI45" s="5" t="s">
        <v>918</v>
      </c>
      <c r="CJ45" s="5" t="s">
        <v>572</v>
      </c>
      <c r="CK45" s="5" t="s">
        <v>937</v>
      </c>
      <c r="CL45" s="5" t="s">
        <v>947</v>
      </c>
      <c r="CM45" s="5" t="s">
        <v>956</v>
      </c>
      <c r="CN45" s="5" t="s">
        <v>967</v>
      </c>
      <c r="CO45" s="5" t="s">
        <v>542</v>
      </c>
      <c r="CP45" s="5" t="s">
        <v>301</v>
      </c>
      <c r="CQ45" s="5" t="s">
        <v>993</v>
      </c>
      <c r="CR45" s="5" t="s">
        <v>1003</v>
      </c>
      <c r="CS45" s="5" t="s">
        <v>301</v>
      </c>
      <c r="CT45" s="5" t="s">
        <v>1023</v>
      </c>
      <c r="CU45" s="5" t="s">
        <v>1032</v>
      </c>
      <c r="CV45" s="5" t="s">
        <v>318</v>
      </c>
      <c r="CW45" s="5" t="s">
        <v>464</v>
      </c>
      <c r="CX45" s="5" t="s">
        <v>1057</v>
      </c>
      <c r="CY45" s="5" t="s">
        <v>1067</v>
      </c>
      <c r="CZ45" s="5" t="s">
        <v>1077</v>
      </c>
      <c r="DA45" s="5" t="s">
        <v>542</v>
      </c>
      <c r="DB45" s="5" t="s">
        <v>706</v>
      </c>
      <c r="DC45" s="5" t="s">
        <v>1104</v>
      </c>
      <c r="DD45" s="5" t="s">
        <v>1115</v>
      </c>
      <c r="DE45" s="5" t="s">
        <v>1019</v>
      </c>
      <c r="DF45" s="5" t="s">
        <v>1136</v>
      </c>
      <c r="DG45" s="5" t="s">
        <v>1145</v>
      </c>
      <c r="DH45" s="5" t="s">
        <v>1150</v>
      </c>
      <c r="DI45" s="5" t="s">
        <v>409</v>
      </c>
      <c r="DJ45" s="5" t="s">
        <v>74</v>
      </c>
      <c r="DK45" s="5" t="s">
        <v>1176</v>
      </c>
      <c r="DL45" s="5" t="s">
        <v>318</v>
      </c>
      <c r="DM45" s="5" t="s">
        <v>1194</v>
      </c>
      <c r="DN45" s="5" t="s">
        <v>1205</v>
      </c>
      <c r="DO45" s="5" t="s">
        <v>1215</v>
      </c>
      <c r="DP45" s="5" t="s">
        <v>1226</v>
      </c>
      <c r="DQ45" s="5" t="s">
        <v>1236</v>
      </c>
      <c r="DR45" s="5" t="s">
        <v>548</v>
      </c>
      <c r="DS45" s="5" t="s">
        <v>1252</v>
      </c>
      <c r="DT45" s="5" t="s">
        <v>1263</v>
      </c>
      <c r="DU45" s="5" t="s">
        <v>1272</v>
      </c>
      <c r="DV45" s="5" t="s">
        <v>1281</v>
      </c>
      <c r="DW45" s="5" t="s">
        <v>1291</v>
      </c>
    </row>
    <row r="46" hidden="1">
      <c r="A46" s="4" t="s">
        <v>17</v>
      </c>
      <c r="B46" s="4" t="s">
        <v>53</v>
      </c>
      <c r="C46" s="4">
        <v>5.0</v>
      </c>
      <c r="D46" s="4">
        <v>4.0</v>
      </c>
      <c r="E46" s="4">
        <v>4.0</v>
      </c>
      <c r="F46" s="4">
        <v>2.0</v>
      </c>
      <c r="G46" s="4">
        <v>3.0</v>
      </c>
      <c r="H46" s="4">
        <v>1.0</v>
      </c>
      <c r="I46" s="4">
        <v>4.0</v>
      </c>
      <c r="J46" s="4">
        <v>4.0</v>
      </c>
      <c r="K46" s="4">
        <v>2.0</v>
      </c>
      <c r="L46" s="4">
        <v>5.0</v>
      </c>
      <c r="M46" s="4">
        <v>2.0</v>
      </c>
      <c r="N46" s="4">
        <v>5.0</v>
      </c>
      <c r="O46" s="4">
        <v>2.0</v>
      </c>
      <c r="P46" s="4">
        <v>2.0</v>
      </c>
      <c r="Q46" s="4">
        <v>2.0</v>
      </c>
      <c r="R46" s="4">
        <v>1.0</v>
      </c>
      <c r="S46" s="4">
        <v>4.0</v>
      </c>
      <c r="T46" s="4">
        <v>4.0</v>
      </c>
      <c r="U46" s="4">
        <v>2.0</v>
      </c>
      <c r="V46" s="4">
        <v>1.0</v>
      </c>
      <c r="W46" s="4">
        <v>2.0</v>
      </c>
      <c r="X46" s="4">
        <v>4.0</v>
      </c>
      <c r="Y46" s="4">
        <v>3.0</v>
      </c>
      <c r="Z46" s="4">
        <v>2.0</v>
      </c>
      <c r="AA46" s="4">
        <v>2.0</v>
      </c>
      <c r="AB46" s="4">
        <v>4.0</v>
      </c>
      <c r="AC46" s="4">
        <v>2.0</v>
      </c>
      <c r="AD46" s="4">
        <v>4.0</v>
      </c>
      <c r="AE46" s="4">
        <v>5.0</v>
      </c>
      <c r="AF46" s="4">
        <v>2.0</v>
      </c>
      <c r="AG46" s="4">
        <v>4.0</v>
      </c>
      <c r="AH46" s="4">
        <v>4.0</v>
      </c>
      <c r="AI46" s="4">
        <v>4.0</v>
      </c>
      <c r="AJ46" s="4">
        <v>4.0</v>
      </c>
      <c r="AK46" s="4">
        <v>4.0</v>
      </c>
      <c r="AL46" s="4">
        <v>2.0</v>
      </c>
      <c r="AM46" s="4">
        <v>3.0</v>
      </c>
      <c r="AN46" s="4">
        <v>4.0</v>
      </c>
      <c r="AO46" s="4">
        <v>4.0</v>
      </c>
      <c r="AP46" s="4">
        <v>1.0</v>
      </c>
      <c r="AQ46" s="4">
        <v>3.0</v>
      </c>
      <c r="AR46" s="4">
        <v>4.0</v>
      </c>
      <c r="AS46" s="4">
        <v>1.0</v>
      </c>
      <c r="AT46" s="4">
        <v>3.0</v>
      </c>
      <c r="AU46" s="4">
        <v>4.0</v>
      </c>
      <c r="AV46" s="4">
        <v>2.0</v>
      </c>
      <c r="AW46" s="4">
        <v>3.0</v>
      </c>
      <c r="AX46" s="4">
        <v>2.0</v>
      </c>
      <c r="AY46" s="4">
        <v>3.0</v>
      </c>
      <c r="AZ46" s="4">
        <v>2.0</v>
      </c>
      <c r="BA46" s="4">
        <v>5.0</v>
      </c>
      <c r="BB46" s="4">
        <v>5.0</v>
      </c>
      <c r="BC46" s="4">
        <v>5.0</v>
      </c>
      <c r="BD46" s="4">
        <v>1.0</v>
      </c>
      <c r="BE46" s="4">
        <v>4.0</v>
      </c>
      <c r="BF46" s="4">
        <v>3.0</v>
      </c>
      <c r="BG46" s="4">
        <v>4.0</v>
      </c>
      <c r="BH46" s="4">
        <v>5.0</v>
      </c>
      <c r="BI46" s="4">
        <v>2.0</v>
      </c>
      <c r="BJ46" s="4">
        <v>2.0</v>
      </c>
      <c r="BK46" s="4">
        <v>4.0</v>
      </c>
      <c r="BL46" s="4">
        <v>4.0</v>
      </c>
      <c r="BM46" s="4">
        <v>4.0</v>
      </c>
      <c r="BN46" s="4">
        <v>4.0</v>
      </c>
      <c r="BO46" s="4">
        <v>4.0</v>
      </c>
      <c r="BP46" s="4">
        <v>1.0</v>
      </c>
      <c r="BQ46" s="4">
        <v>4.0</v>
      </c>
      <c r="BR46" s="4">
        <v>2.0</v>
      </c>
      <c r="BS46" s="4">
        <v>3.0</v>
      </c>
      <c r="BT46" s="4">
        <v>4.0</v>
      </c>
      <c r="BU46" s="4">
        <v>2.0</v>
      </c>
      <c r="BV46" s="4">
        <v>4.0</v>
      </c>
      <c r="BW46" s="4">
        <v>2.0</v>
      </c>
      <c r="BX46" s="4">
        <v>5.0</v>
      </c>
      <c r="BY46" s="4">
        <v>2.0</v>
      </c>
      <c r="BZ46" s="4">
        <v>4.0</v>
      </c>
      <c r="CA46" s="4">
        <v>3.0</v>
      </c>
      <c r="CB46" s="4">
        <v>1.0</v>
      </c>
      <c r="CC46" s="4">
        <v>4.0</v>
      </c>
      <c r="CD46" s="4">
        <v>4.0</v>
      </c>
      <c r="CE46" s="4">
        <v>2.0</v>
      </c>
      <c r="CF46" s="4">
        <v>2.0</v>
      </c>
      <c r="CG46" s="4">
        <v>3.0</v>
      </c>
      <c r="CH46" s="4">
        <v>3.0</v>
      </c>
      <c r="CI46" s="4">
        <v>5.0</v>
      </c>
      <c r="CJ46" s="4">
        <v>3.0</v>
      </c>
      <c r="CK46" s="4">
        <v>5.0</v>
      </c>
      <c r="CL46" s="4">
        <v>2.0</v>
      </c>
      <c r="CM46" s="4">
        <v>5.0</v>
      </c>
      <c r="CN46" s="4">
        <v>5.0</v>
      </c>
      <c r="CO46" s="4">
        <v>2.0</v>
      </c>
      <c r="CP46" s="4">
        <v>3.0</v>
      </c>
      <c r="CQ46" s="4">
        <v>2.0</v>
      </c>
      <c r="CR46" s="4">
        <v>1.0</v>
      </c>
      <c r="CS46" s="4">
        <v>4.0</v>
      </c>
      <c r="CT46" s="4">
        <v>3.0</v>
      </c>
      <c r="CU46" s="4">
        <v>2.0</v>
      </c>
      <c r="CV46" s="4">
        <v>4.0</v>
      </c>
      <c r="CW46" s="4">
        <v>3.0</v>
      </c>
      <c r="CX46" s="4">
        <v>2.0</v>
      </c>
      <c r="CY46" s="4">
        <v>2.0</v>
      </c>
      <c r="CZ46" s="4">
        <v>4.0</v>
      </c>
      <c r="DA46" s="4">
        <v>5.0</v>
      </c>
      <c r="DB46" s="4">
        <v>4.0</v>
      </c>
      <c r="DC46" s="4">
        <v>4.0</v>
      </c>
      <c r="DD46" s="4">
        <v>2.0</v>
      </c>
      <c r="DE46" s="4">
        <v>4.0</v>
      </c>
      <c r="DF46" s="4">
        <v>2.0</v>
      </c>
      <c r="DG46" s="4">
        <v>4.0</v>
      </c>
      <c r="DH46" s="4">
        <v>4.0</v>
      </c>
      <c r="DI46" s="4">
        <v>3.0</v>
      </c>
      <c r="DJ46" s="4">
        <v>4.0</v>
      </c>
      <c r="DK46" s="4">
        <v>4.0</v>
      </c>
      <c r="DL46" s="4">
        <v>4.0</v>
      </c>
      <c r="DM46" s="4">
        <v>3.0</v>
      </c>
      <c r="DN46" s="4">
        <v>1.0</v>
      </c>
      <c r="DO46" s="4">
        <v>2.0</v>
      </c>
      <c r="DP46" s="4">
        <v>2.0</v>
      </c>
      <c r="DQ46" s="4">
        <v>2.0</v>
      </c>
      <c r="DR46" s="4">
        <v>2.0</v>
      </c>
      <c r="DS46" s="4">
        <v>5.0</v>
      </c>
      <c r="DT46" s="4">
        <v>3.0</v>
      </c>
      <c r="DU46" s="4">
        <v>3.0</v>
      </c>
      <c r="DV46" s="4">
        <v>4.0</v>
      </c>
      <c r="DW46" s="4">
        <v>5.0</v>
      </c>
    </row>
    <row r="47" hidden="1">
      <c r="A47" s="4" t="s">
        <v>3</v>
      </c>
      <c r="B47" s="4" t="s">
        <v>54</v>
      </c>
      <c r="C47" s="4">
        <v>1.0</v>
      </c>
      <c r="D47" s="4">
        <v>1.0</v>
      </c>
      <c r="E47" s="4">
        <v>2.0</v>
      </c>
      <c r="F47" s="4">
        <v>1.0</v>
      </c>
      <c r="G47" s="4">
        <v>1.0</v>
      </c>
      <c r="H47" s="4">
        <v>1.0</v>
      </c>
      <c r="I47" s="4">
        <v>2.0</v>
      </c>
      <c r="J47" s="4">
        <v>1.0</v>
      </c>
      <c r="K47" s="4">
        <v>1.0</v>
      </c>
      <c r="L47" s="4">
        <v>1.0</v>
      </c>
      <c r="M47" s="4">
        <v>3.0</v>
      </c>
      <c r="N47" s="4">
        <v>1.0</v>
      </c>
      <c r="O47" s="4">
        <v>1.0</v>
      </c>
      <c r="P47" s="4">
        <v>2.0</v>
      </c>
      <c r="Q47" s="4">
        <v>2.0</v>
      </c>
      <c r="R47" s="4">
        <v>1.0</v>
      </c>
      <c r="S47" s="4">
        <v>1.0</v>
      </c>
      <c r="T47" s="4">
        <v>1.0</v>
      </c>
      <c r="U47" s="4">
        <v>1.0</v>
      </c>
      <c r="V47" s="4">
        <v>1.0</v>
      </c>
      <c r="W47" s="4">
        <v>1.0</v>
      </c>
      <c r="X47" s="4">
        <v>1.0</v>
      </c>
      <c r="Y47" s="4">
        <v>1.0</v>
      </c>
      <c r="Z47" s="4">
        <v>1.0</v>
      </c>
      <c r="AA47" s="4">
        <v>1.0</v>
      </c>
      <c r="AB47" s="4">
        <v>1.0</v>
      </c>
      <c r="AC47" s="4">
        <v>1.0</v>
      </c>
      <c r="AD47" s="4">
        <v>1.0</v>
      </c>
      <c r="AE47" s="4">
        <v>1.0</v>
      </c>
      <c r="AF47" s="4">
        <v>1.0</v>
      </c>
      <c r="AG47" s="4">
        <v>3.0</v>
      </c>
      <c r="AH47" s="4">
        <v>4.0</v>
      </c>
      <c r="AI47" s="4">
        <v>1.0</v>
      </c>
      <c r="AJ47" s="4">
        <v>1.0</v>
      </c>
      <c r="AK47" s="4">
        <v>1.0</v>
      </c>
      <c r="AL47" s="4">
        <v>2.0</v>
      </c>
      <c r="AM47" s="4">
        <v>1.0</v>
      </c>
      <c r="AN47" s="4">
        <v>1.0</v>
      </c>
      <c r="AO47" s="4">
        <v>1.0</v>
      </c>
      <c r="AP47" s="4">
        <v>2.0</v>
      </c>
      <c r="AQ47" s="4">
        <v>1.0</v>
      </c>
      <c r="AR47" s="4">
        <v>1.0</v>
      </c>
      <c r="AS47" s="4">
        <v>1.0</v>
      </c>
      <c r="AT47" s="4" t="s">
        <v>74</v>
      </c>
      <c r="AU47" s="4">
        <v>2.0</v>
      </c>
      <c r="AV47" s="4">
        <v>1.0</v>
      </c>
      <c r="AW47" s="4">
        <v>1.0</v>
      </c>
      <c r="AX47" s="4">
        <v>1.0</v>
      </c>
      <c r="AY47" s="4">
        <v>1.0</v>
      </c>
      <c r="AZ47" s="4">
        <v>1.0</v>
      </c>
      <c r="BA47" s="4">
        <v>3.0</v>
      </c>
      <c r="BB47" s="4">
        <v>1.0</v>
      </c>
      <c r="BC47" s="4">
        <v>1.0</v>
      </c>
      <c r="BD47" s="4">
        <v>3.0</v>
      </c>
      <c r="BE47" s="4">
        <v>1.0</v>
      </c>
      <c r="BF47" s="4">
        <v>1.0</v>
      </c>
      <c r="BG47" s="4">
        <v>2.0</v>
      </c>
      <c r="BH47" s="4">
        <v>1.0</v>
      </c>
      <c r="BI47" s="4">
        <v>2.0</v>
      </c>
      <c r="BJ47" s="4">
        <v>2.0</v>
      </c>
      <c r="BK47" s="4">
        <v>1.0</v>
      </c>
      <c r="BL47" s="4">
        <v>3.0</v>
      </c>
      <c r="BM47" s="4">
        <v>1.0</v>
      </c>
      <c r="BN47" s="4">
        <v>1.0</v>
      </c>
      <c r="BO47" s="4">
        <v>1.0</v>
      </c>
      <c r="BP47" s="4">
        <v>1.0</v>
      </c>
      <c r="BQ47" s="4">
        <v>1.0</v>
      </c>
      <c r="BR47" s="4">
        <v>1.0</v>
      </c>
      <c r="BS47" s="4">
        <v>1.0</v>
      </c>
      <c r="BT47" s="4">
        <v>2.0</v>
      </c>
      <c r="BU47" s="4">
        <v>1.0</v>
      </c>
      <c r="BV47" s="4">
        <v>1.0</v>
      </c>
      <c r="BW47" s="4">
        <v>1.0</v>
      </c>
      <c r="BX47" s="4">
        <v>3.0</v>
      </c>
      <c r="BY47" s="4">
        <v>2.0</v>
      </c>
      <c r="BZ47" s="4">
        <v>1.0</v>
      </c>
      <c r="CA47" s="4">
        <v>2.0</v>
      </c>
      <c r="CB47" s="4">
        <v>1.0</v>
      </c>
      <c r="CC47" s="4">
        <v>1.0</v>
      </c>
      <c r="CD47" s="4">
        <v>1.0</v>
      </c>
      <c r="CE47" s="4">
        <v>1.0</v>
      </c>
      <c r="CF47" s="4">
        <v>1.0</v>
      </c>
      <c r="CG47" s="4">
        <v>1.0</v>
      </c>
      <c r="CH47" s="4">
        <v>1.0</v>
      </c>
      <c r="CI47" s="4">
        <v>1.0</v>
      </c>
      <c r="CJ47" s="4">
        <v>1.0</v>
      </c>
      <c r="CK47" s="4">
        <v>1.0</v>
      </c>
      <c r="CL47" s="4">
        <v>1.0</v>
      </c>
      <c r="CM47" s="4">
        <v>1.0</v>
      </c>
      <c r="CN47" s="4">
        <v>1.0</v>
      </c>
      <c r="CO47" s="4">
        <v>1.0</v>
      </c>
      <c r="CP47" s="4">
        <v>2.0</v>
      </c>
      <c r="CQ47" s="4">
        <v>1.0</v>
      </c>
      <c r="CR47" s="4">
        <v>1.0</v>
      </c>
      <c r="CS47" s="4">
        <v>1.0</v>
      </c>
      <c r="CT47" s="4">
        <v>1.0</v>
      </c>
      <c r="CU47" s="4">
        <v>1.0</v>
      </c>
      <c r="CV47" s="4">
        <v>1.0</v>
      </c>
      <c r="CW47" s="4">
        <v>4.0</v>
      </c>
      <c r="CX47" s="4">
        <v>1.0</v>
      </c>
      <c r="CY47" s="4">
        <v>1.0</v>
      </c>
      <c r="CZ47" s="4">
        <v>1.0</v>
      </c>
      <c r="DA47" s="4">
        <v>1.0</v>
      </c>
      <c r="DB47" s="4">
        <v>1.0</v>
      </c>
      <c r="DC47" s="4">
        <v>1.0</v>
      </c>
      <c r="DD47" s="4">
        <v>2.0</v>
      </c>
      <c r="DE47" s="4">
        <v>1.0</v>
      </c>
      <c r="DF47" s="4">
        <v>1.0</v>
      </c>
      <c r="DG47" s="4">
        <v>1.0</v>
      </c>
      <c r="DH47" s="4">
        <v>1.0</v>
      </c>
      <c r="DI47" s="4">
        <v>2.0</v>
      </c>
      <c r="DJ47" s="4">
        <v>3.0</v>
      </c>
      <c r="DK47" s="4">
        <v>1.0</v>
      </c>
      <c r="DL47" s="4">
        <v>1.0</v>
      </c>
      <c r="DM47" s="4">
        <v>1.0</v>
      </c>
      <c r="DN47" s="4">
        <v>1.0</v>
      </c>
      <c r="DO47" s="4">
        <v>1.0</v>
      </c>
      <c r="DP47" s="4">
        <v>1.0</v>
      </c>
      <c r="DQ47" s="4">
        <v>3.0</v>
      </c>
      <c r="DR47" s="4">
        <v>1.0</v>
      </c>
      <c r="DS47" s="4">
        <v>3.0</v>
      </c>
      <c r="DT47" s="4">
        <v>1.0</v>
      </c>
      <c r="DU47" s="4">
        <v>1.0</v>
      </c>
      <c r="DV47" s="4">
        <v>1.0</v>
      </c>
      <c r="DW47" s="4">
        <v>1.0</v>
      </c>
    </row>
    <row r="48" hidden="1">
      <c r="A48" s="4" t="s">
        <v>17</v>
      </c>
      <c r="B48" s="4" t="s">
        <v>55</v>
      </c>
      <c r="C48" s="4">
        <v>1.0</v>
      </c>
      <c r="D48" s="4">
        <v>1.0</v>
      </c>
      <c r="E48" s="4">
        <v>1.0</v>
      </c>
      <c r="F48" s="4">
        <v>1.0</v>
      </c>
      <c r="G48" s="4">
        <v>1.0</v>
      </c>
      <c r="H48" s="4">
        <v>2.0</v>
      </c>
      <c r="I48" s="4">
        <v>2.0</v>
      </c>
      <c r="J48" s="4">
        <v>1.0</v>
      </c>
      <c r="K48" s="4">
        <v>2.0</v>
      </c>
      <c r="L48" s="4">
        <v>3.0</v>
      </c>
      <c r="M48" s="4">
        <v>1.0</v>
      </c>
      <c r="N48" s="4">
        <v>1.0</v>
      </c>
      <c r="O48" s="4">
        <v>2.0</v>
      </c>
      <c r="P48" s="4">
        <v>2.0</v>
      </c>
      <c r="Q48" s="4">
        <v>2.0</v>
      </c>
      <c r="R48" s="4">
        <v>2.0</v>
      </c>
      <c r="S48" s="4">
        <v>2.0</v>
      </c>
      <c r="T48" s="4">
        <v>1.0</v>
      </c>
      <c r="U48" s="4">
        <v>1.0</v>
      </c>
      <c r="V48" s="4">
        <v>1.0</v>
      </c>
      <c r="W48" s="4">
        <v>1.0</v>
      </c>
      <c r="X48" s="4">
        <v>3.0</v>
      </c>
      <c r="Y48" s="4">
        <v>3.0</v>
      </c>
      <c r="Z48" s="4">
        <v>2.0</v>
      </c>
      <c r="AA48" s="4">
        <v>1.0</v>
      </c>
      <c r="AB48" s="4">
        <v>1.0</v>
      </c>
      <c r="AC48" s="4">
        <v>1.0</v>
      </c>
      <c r="AD48" s="4">
        <v>1.0</v>
      </c>
      <c r="AE48" s="4">
        <v>1.0</v>
      </c>
      <c r="AF48" s="4">
        <v>1.0</v>
      </c>
      <c r="AG48" s="4">
        <v>3.0</v>
      </c>
      <c r="AH48" s="4">
        <v>1.0</v>
      </c>
      <c r="AI48" s="4">
        <v>3.0</v>
      </c>
      <c r="AJ48" s="4">
        <v>1.0</v>
      </c>
      <c r="AK48" s="4">
        <v>5.0</v>
      </c>
      <c r="AL48" s="4">
        <v>1.0</v>
      </c>
      <c r="AM48" s="4">
        <v>2.0</v>
      </c>
      <c r="AN48" s="4">
        <v>1.0</v>
      </c>
      <c r="AO48" s="4">
        <v>1.0</v>
      </c>
      <c r="AP48" s="4">
        <v>3.0</v>
      </c>
      <c r="AQ48" s="4">
        <v>1.0</v>
      </c>
      <c r="AR48" s="4">
        <v>1.0</v>
      </c>
      <c r="AS48" s="4">
        <v>2.0</v>
      </c>
      <c r="AT48" s="4">
        <v>1.0</v>
      </c>
      <c r="AU48" s="4">
        <v>1.0</v>
      </c>
      <c r="AV48" s="4">
        <v>2.0</v>
      </c>
      <c r="AW48" s="4">
        <v>2.0</v>
      </c>
      <c r="AX48" s="4">
        <v>1.0</v>
      </c>
      <c r="AY48" s="4">
        <v>1.0</v>
      </c>
      <c r="AZ48" s="4">
        <v>2.0</v>
      </c>
      <c r="BA48" s="4">
        <v>1.0</v>
      </c>
      <c r="BB48" s="4">
        <v>1.0</v>
      </c>
      <c r="BC48" s="4">
        <v>1.0</v>
      </c>
      <c r="BD48" s="4">
        <v>1.0</v>
      </c>
      <c r="BE48" s="4">
        <v>1.0</v>
      </c>
      <c r="BF48" s="4">
        <v>2.0</v>
      </c>
      <c r="BG48" s="4">
        <v>1.0</v>
      </c>
      <c r="BH48" s="4">
        <v>1.0</v>
      </c>
      <c r="BI48" s="4">
        <v>1.0</v>
      </c>
      <c r="BJ48" s="4">
        <v>2.0</v>
      </c>
      <c r="BK48" s="4">
        <v>1.0</v>
      </c>
      <c r="BL48" s="4">
        <v>1.0</v>
      </c>
      <c r="BM48" s="4">
        <v>2.0</v>
      </c>
      <c r="BN48" s="4">
        <v>1.0</v>
      </c>
      <c r="BO48" s="4">
        <v>1.0</v>
      </c>
      <c r="BP48" s="4">
        <v>2.0</v>
      </c>
      <c r="BQ48" s="4">
        <v>1.0</v>
      </c>
      <c r="BR48" s="4">
        <v>2.0</v>
      </c>
      <c r="BS48" s="4">
        <v>1.0</v>
      </c>
      <c r="BT48" s="4">
        <v>1.0</v>
      </c>
      <c r="BU48" s="4">
        <v>1.0</v>
      </c>
      <c r="BV48" s="4">
        <v>1.0</v>
      </c>
      <c r="BW48" s="4">
        <v>1.0</v>
      </c>
      <c r="BX48" s="4">
        <v>1.0</v>
      </c>
      <c r="BY48" s="4">
        <v>3.0</v>
      </c>
      <c r="BZ48" s="4">
        <v>2.0</v>
      </c>
      <c r="CA48" s="4">
        <v>1.0</v>
      </c>
      <c r="CB48" s="4">
        <v>1.0</v>
      </c>
      <c r="CC48" s="4">
        <v>1.0</v>
      </c>
      <c r="CD48" s="4">
        <v>1.0</v>
      </c>
      <c r="CE48" s="4">
        <v>1.0</v>
      </c>
      <c r="CF48" s="4">
        <v>3.0</v>
      </c>
      <c r="CG48" s="4">
        <v>2.0</v>
      </c>
      <c r="CH48" s="4">
        <v>2.0</v>
      </c>
      <c r="CI48" s="4">
        <v>1.0</v>
      </c>
      <c r="CJ48" s="4">
        <v>2.0</v>
      </c>
      <c r="CK48" s="4">
        <v>1.0</v>
      </c>
      <c r="CL48" s="4">
        <v>1.0</v>
      </c>
      <c r="CM48" s="4">
        <v>1.0</v>
      </c>
      <c r="CN48" s="4">
        <v>2.0</v>
      </c>
      <c r="CO48" s="4">
        <v>1.0</v>
      </c>
      <c r="CP48" s="4">
        <v>3.0</v>
      </c>
      <c r="CQ48" s="4">
        <v>1.0</v>
      </c>
      <c r="CR48" s="4">
        <v>1.0</v>
      </c>
      <c r="CS48" s="4">
        <v>1.0</v>
      </c>
      <c r="CT48" s="4">
        <v>1.0</v>
      </c>
      <c r="CU48" s="4">
        <v>2.0</v>
      </c>
      <c r="CV48" s="4">
        <v>1.0</v>
      </c>
      <c r="CW48" s="4">
        <v>3.0</v>
      </c>
      <c r="CX48" s="4">
        <v>1.0</v>
      </c>
      <c r="CY48" s="4">
        <v>1.0</v>
      </c>
      <c r="CZ48" s="4">
        <v>1.0</v>
      </c>
      <c r="DA48" s="4">
        <v>2.0</v>
      </c>
      <c r="DB48" s="4">
        <v>2.0</v>
      </c>
      <c r="DC48" s="4">
        <v>2.0</v>
      </c>
      <c r="DD48" s="4">
        <v>1.0</v>
      </c>
      <c r="DE48" s="4">
        <v>1.0</v>
      </c>
      <c r="DF48" s="4">
        <v>1.0</v>
      </c>
      <c r="DG48" s="4">
        <v>2.0</v>
      </c>
      <c r="DH48" s="4">
        <v>2.0</v>
      </c>
      <c r="DI48" s="4">
        <v>2.0</v>
      </c>
      <c r="DJ48" s="4">
        <v>1.0</v>
      </c>
      <c r="DK48" s="4">
        <v>2.0</v>
      </c>
      <c r="DL48" s="4">
        <v>2.0</v>
      </c>
      <c r="DM48" s="4">
        <v>1.0</v>
      </c>
      <c r="DN48" s="4">
        <v>1.0</v>
      </c>
      <c r="DO48" s="4">
        <v>2.0</v>
      </c>
      <c r="DP48" s="4">
        <v>1.0</v>
      </c>
      <c r="DQ48" s="4">
        <v>3.0</v>
      </c>
      <c r="DR48" s="4">
        <v>1.0</v>
      </c>
      <c r="DS48" s="4">
        <v>1.0</v>
      </c>
      <c r="DT48" s="4">
        <v>3.0</v>
      </c>
      <c r="DU48" s="4">
        <v>2.0</v>
      </c>
      <c r="DV48" s="4">
        <v>2.0</v>
      </c>
      <c r="DW48" s="4">
        <v>3.0</v>
      </c>
    </row>
    <row r="49" hidden="1">
      <c r="A49" s="4" t="s">
        <v>17</v>
      </c>
      <c r="B49" s="4" t="s">
        <v>56</v>
      </c>
      <c r="C49" s="4">
        <v>2.0</v>
      </c>
      <c r="D49" s="4">
        <v>4.0</v>
      </c>
      <c r="E49" s="4">
        <v>3.0</v>
      </c>
      <c r="F49" s="4">
        <v>2.0</v>
      </c>
      <c r="G49" s="4">
        <v>4.0</v>
      </c>
      <c r="H49" s="4">
        <v>5.0</v>
      </c>
      <c r="I49" s="4">
        <v>2.0</v>
      </c>
      <c r="J49" s="4">
        <v>5.0</v>
      </c>
      <c r="K49" s="4">
        <v>3.0</v>
      </c>
      <c r="L49" s="4">
        <v>3.0</v>
      </c>
      <c r="M49" s="4">
        <v>2.0</v>
      </c>
      <c r="N49" s="4">
        <v>3.0</v>
      </c>
      <c r="O49" s="4">
        <v>2.0</v>
      </c>
      <c r="P49" s="4">
        <v>3.0</v>
      </c>
      <c r="Q49" s="4">
        <v>3.0</v>
      </c>
      <c r="R49" s="4">
        <v>3.0</v>
      </c>
      <c r="S49" s="4">
        <v>2.0</v>
      </c>
      <c r="T49" s="4">
        <v>6.0</v>
      </c>
      <c r="U49" s="4">
        <v>2.0</v>
      </c>
      <c r="V49" s="4">
        <v>3.0</v>
      </c>
      <c r="W49" s="4">
        <v>2.0</v>
      </c>
      <c r="X49" s="4">
        <v>5.0</v>
      </c>
      <c r="Y49" s="4">
        <v>5.0</v>
      </c>
      <c r="Z49" s="4">
        <v>3.0</v>
      </c>
      <c r="AA49" s="4">
        <v>3.0</v>
      </c>
      <c r="AB49" s="4">
        <v>3.0</v>
      </c>
      <c r="AC49" s="4">
        <v>4.0</v>
      </c>
      <c r="AD49" s="4">
        <v>6.0</v>
      </c>
      <c r="AE49" s="4">
        <v>3.0</v>
      </c>
      <c r="AF49" s="4">
        <v>4.0</v>
      </c>
      <c r="AG49" s="4">
        <v>3.0</v>
      </c>
      <c r="AH49" s="4">
        <v>3.0</v>
      </c>
      <c r="AI49" s="4">
        <v>4.0</v>
      </c>
      <c r="AJ49" s="4">
        <v>3.0</v>
      </c>
      <c r="AK49" s="4">
        <v>4.0</v>
      </c>
      <c r="AL49" s="4">
        <v>3.0</v>
      </c>
      <c r="AM49" s="4">
        <v>3.0</v>
      </c>
      <c r="AN49" s="4">
        <v>4.0</v>
      </c>
      <c r="AO49" s="4">
        <v>3.0</v>
      </c>
      <c r="AP49" s="4">
        <v>3.0</v>
      </c>
      <c r="AQ49" s="4">
        <v>3.0</v>
      </c>
      <c r="AR49" s="4">
        <v>3.0</v>
      </c>
      <c r="AS49" s="4">
        <v>3.0</v>
      </c>
      <c r="AT49" s="4">
        <v>2.0</v>
      </c>
      <c r="AU49" s="4">
        <v>6.0</v>
      </c>
      <c r="AV49" s="4">
        <v>4.0</v>
      </c>
      <c r="AW49" s="4">
        <v>3.0</v>
      </c>
      <c r="AX49" s="4">
        <v>3.0</v>
      </c>
      <c r="AY49" s="4">
        <v>3.0</v>
      </c>
      <c r="AZ49" s="4">
        <v>6.0</v>
      </c>
      <c r="BA49" s="4">
        <v>3.0</v>
      </c>
      <c r="BB49" s="4">
        <v>3.0</v>
      </c>
      <c r="BC49" s="4">
        <v>3.0</v>
      </c>
      <c r="BD49" s="4">
        <v>3.0</v>
      </c>
      <c r="BE49" s="4">
        <v>6.0</v>
      </c>
      <c r="BF49" s="4">
        <v>2.0</v>
      </c>
      <c r="BG49" s="4">
        <v>4.0</v>
      </c>
      <c r="BH49" s="4">
        <v>3.0</v>
      </c>
      <c r="BI49" s="4">
        <v>4.0</v>
      </c>
      <c r="BJ49" s="4">
        <v>3.0</v>
      </c>
      <c r="BK49" s="4">
        <v>3.0</v>
      </c>
      <c r="BL49" s="4">
        <v>2.0</v>
      </c>
      <c r="BM49" s="4">
        <v>3.0</v>
      </c>
      <c r="BN49" s="4">
        <v>3.0</v>
      </c>
      <c r="BO49" s="4">
        <v>2.0</v>
      </c>
      <c r="BP49" s="4">
        <v>5.0</v>
      </c>
      <c r="BQ49" s="4">
        <v>3.0</v>
      </c>
      <c r="BR49" s="4">
        <v>4.0</v>
      </c>
      <c r="BS49" s="4">
        <v>4.0</v>
      </c>
      <c r="BT49" s="4">
        <v>3.0</v>
      </c>
      <c r="BU49" s="4">
        <v>3.0</v>
      </c>
      <c r="BV49" s="4">
        <v>6.0</v>
      </c>
      <c r="BW49" s="4">
        <v>2.0</v>
      </c>
      <c r="BX49" s="4">
        <v>3.0</v>
      </c>
      <c r="BY49" s="4">
        <v>5.0</v>
      </c>
      <c r="BZ49" s="4">
        <v>4.0</v>
      </c>
      <c r="CA49" s="4">
        <v>3.0</v>
      </c>
      <c r="CB49" s="4">
        <v>3.0</v>
      </c>
      <c r="CC49" s="4">
        <v>3.0</v>
      </c>
      <c r="CD49" s="4">
        <v>3.0</v>
      </c>
      <c r="CE49" s="4">
        <v>3.0</v>
      </c>
      <c r="CF49" s="4">
        <v>5.0</v>
      </c>
      <c r="CG49" s="4">
        <v>3.0</v>
      </c>
      <c r="CH49" s="4">
        <v>2.0</v>
      </c>
      <c r="CI49" s="4">
        <v>3.0</v>
      </c>
      <c r="CJ49" s="4">
        <v>3.0</v>
      </c>
      <c r="CK49" s="4">
        <v>3.0</v>
      </c>
      <c r="CL49" s="4">
        <v>3.0</v>
      </c>
      <c r="CM49" s="4">
        <v>4.0</v>
      </c>
      <c r="CN49" s="4">
        <v>3.0</v>
      </c>
      <c r="CO49" s="4">
        <v>4.0</v>
      </c>
      <c r="CP49" s="4">
        <v>3.0</v>
      </c>
      <c r="CQ49" s="4">
        <v>3.0</v>
      </c>
      <c r="CR49" s="4">
        <v>4.0</v>
      </c>
      <c r="CS49" s="4">
        <v>3.0</v>
      </c>
      <c r="CT49" s="4">
        <v>3.0</v>
      </c>
      <c r="CU49" s="4">
        <v>3.0</v>
      </c>
      <c r="CV49" s="4">
        <v>5.0</v>
      </c>
      <c r="CW49" s="4">
        <v>6.0</v>
      </c>
      <c r="CX49" s="4">
        <v>3.0</v>
      </c>
      <c r="CY49" s="4">
        <v>2.0</v>
      </c>
      <c r="CZ49" s="4">
        <v>2.0</v>
      </c>
      <c r="DA49" s="4">
        <v>3.0</v>
      </c>
      <c r="DB49" s="4">
        <v>3.0</v>
      </c>
      <c r="DC49" s="4">
        <v>4.0</v>
      </c>
      <c r="DD49" s="4">
        <v>5.0</v>
      </c>
      <c r="DE49" s="4">
        <v>3.0</v>
      </c>
      <c r="DF49" s="4">
        <v>3.0</v>
      </c>
      <c r="DG49" s="4">
        <v>3.0</v>
      </c>
      <c r="DH49" s="4">
        <v>3.0</v>
      </c>
      <c r="DI49" s="4">
        <v>4.0</v>
      </c>
      <c r="DJ49" s="4">
        <v>6.0</v>
      </c>
      <c r="DK49" s="4">
        <v>3.0</v>
      </c>
      <c r="DL49" s="4">
        <v>3.0</v>
      </c>
      <c r="DM49" s="4">
        <v>5.0</v>
      </c>
      <c r="DN49" s="4">
        <v>5.0</v>
      </c>
      <c r="DO49" s="4">
        <v>3.0</v>
      </c>
      <c r="DP49" s="4">
        <v>2.0</v>
      </c>
      <c r="DQ49" s="4">
        <v>4.0</v>
      </c>
      <c r="DR49" s="4">
        <v>3.0</v>
      </c>
      <c r="DS49" s="4">
        <v>4.0</v>
      </c>
      <c r="DT49" s="4">
        <v>4.0</v>
      </c>
      <c r="DU49" s="4">
        <v>4.0</v>
      </c>
      <c r="DV49" s="4">
        <v>3.0</v>
      </c>
      <c r="DW49" s="4">
        <v>3.0</v>
      </c>
    </row>
    <row r="50" hidden="1">
      <c r="A50" s="4" t="s">
        <v>10</v>
      </c>
      <c r="B50" s="4" t="s">
        <v>57</v>
      </c>
      <c r="C50" s="4">
        <v>5.0</v>
      </c>
      <c r="D50" s="4">
        <v>4.0</v>
      </c>
      <c r="E50" s="4">
        <v>5.0</v>
      </c>
      <c r="F50" s="4">
        <v>5.0</v>
      </c>
      <c r="G50" s="4">
        <v>2.0</v>
      </c>
      <c r="H50" s="4">
        <v>5.0</v>
      </c>
      <c r="I50" s="4">
        <v>5.0</v>
      </c>
      <c r="J50" s="4">
        <v>1.0</v>
      </c>
      <c r="K50" s="4">
        <v>5.0</v>
      </c>
      <c r="L50" s="4">
        <v>4.0</v>
      </c>
      <c r="M50" s="4">
        <v>2.0</v>
      </c>
      <c r="N50" s="4">
        <v>5.0</v>
      </c>
      <c r="O50" s="4">
        <v>3.0</v>
      </c>
      <c r="P50" s="4">
        <v>3.0</v>
      </c>
      <c r="Q50" s="4">
        <v>1.0</v>
      </c>
      <c r="R50" s="4">
        <v>1.0</v>
      </c>
      <c r="S50" s="4">
        <v>2.0</v>
      </c>
      <c r="T50" s="4">
        <v>2.0</v>
      </c>
      <c r="U50" s="4">
        <v>1.0</v>
      </c>
      <c r="V50" s="4">
        <v>3.0</v>
      </c>
      <c r="W50" s="4">
        <v>1.0</v>
      </c>
      <c r="X50" s="4">
        <v>5.0</v>
      </c>
      <c r="Y50" s="4">
        <v>2.0</v>
      </c>
      <c r="Z50" s="4">
        <v>2.0</v>
      </c>
      <c r="AA50" s="4">
        <v>3.0</v>
      </c>
      <c r="AB50" s="4">
        <v>3.0</v>
      </c>
      <c r="AC50" s="4">
        <v>1.0</v>
      </c>
      <c r="AD50" s="4">
        <v>2.0</v>
      </c>
      <c r="AE50" s="4">
        <v>2.0</v>
      </c>
      <c r="AF50" s="4">
        <v>5.0</v>
      </c>
      <c r="AG50" s="4">
        <v>2.0</v>
      </c>
      <c r="AH50" s="4">
        <v>3.0</v>
      </c>
      <c r="AI50" s="4">
        <v>5.0</v>
      </c>
      <c r="AJ50" s="4">
        <v>2.0</v>
      </c>
      <c r="AK50" s="4">
        <v>1.0</v>
      </c>
      <c r="AL50" s="4">
        <v>2.0</v>
      </c>
      <c r="AM50" s="4">
        <v>1.0</v>
      </c>
      <c r="AN50" s="4">
        <v>3.0</v>
      </c>
      <c r="AO50" s="4">
        <v>3.0</v>
      </c>
      <c r="AP50" s="4">
        <v>1.0</v>
      </c>
      <c r="AQ50" s="4">
        <v>3.0</v>
      </c>
      <c r="AR50" s="4">
        <v>2.0</v>
      </c>
      <c r="AS50" s="4">
        <v>2.0</v>
      </c>
      <c r="AT50" s="4">
        <v>5.0</v>
      </c>
      <c r="AU50" s="4">
        <v>5.0</v>
      </c>
      <c r="AV50" s="4">
        <v>5.0</v>
      </c>
      <c r="AW50" s="4">
        <v>3.0</v>
      </c>
      <c r="AX50" s="4">
        <v>4.0</v>
      </c>
      <c r="AY50" s="4">
        <v>4.0</v>
      </c>
      <c r="AZ50" s="4" t="s">
        <v>74</v>
      </c>
      <c r="BA50" s="4">
        <v>1.0</v>
      </c>
      <c r="BB50" s="4">
        <v>5.0</v>
      </c>
      <c r="BC50" s="4">
        <v>3.0</v>
      </c>
      <c r="BD50" s="4">
        <v>3.0</v>
      </c>
      <c r="BE50" s="4">
        <v>2.0</v>
      </c>
      <c r="BF50" s="4">
        <v>2.0</v>
      </c>
      <c r="BG50" s="4">
        <v>4.0</v>
      </c>
      <c r="BH50" s="4">
        <v>1.0</v>
      </c>
      <c r="BI50" s="4">
        <v>4.0</v>
      </c>
      <c r="BJ50" s="4">
        <v>4.0</v>
      </c>
      <c r="BK50" s="4">
        <v>1.0</v>
      </c>
      <c r="BL50" s="4">
        <v>3.0</v>
      </c>
      <c r="BM50" s="4">
        <v>2.0</v>
      </c>
      <c r="BN50" s="4">
        <v>4.0</v>
      </c>
      <c r="BO50" s="4">
        <v>3.0</v>
      </c>
      <c r="BP50" s="4">
        <v>1.0</v>
      </c>
      <c r="BQ50" s="4">
        <v>3.0</v>
      </c>
      <c r="BR50" s="4">
        <v>1.0</v>
      </c>
      <c r="BS50" s="4">
        <v>2.0</v>
      </c>
      <c r="BT50" s="4">
        <v>1.0</v>
      </c>
      <c r="BU50" s="4">
        <v>5.0</v>
      </c>
      <c r="BV50" s="4">
        <v>3.0</v>
      </c>
      <c r="BW50" s="4">
        <v>2.0</v>
      </c>
      <c r="BX50" s="4">
        <v>1.0</v>
      </c>
      <c r="BY50" s="4">
        <v>3.0</v>
      </c>
      <c r="BZ50" s="4">
        <v>3.0</v>
      </c>
      <c r="CA50" s="4">
        <v>1.0</v>
      </c>
      <c r="CB50" s="4">
        <v>1.0</v>
      </c>
      <c r="CC50" s="4">
        <v>2.0</v>
      </c>
      <c r="CD50" s="4">
        <v>4.0</v>
      </c>
      <c r="CE50" s="4">
        <v>3.0</v>
      </c>
      <c r="CF50" s="4">
        <v>4.0</v>
      </c>
      <c r="CG50" s="4">
        <v>3.0</v>
      </c>
      <c r="CH50" s="4">
        <v>5.0</v>
      </c>
      <c r="CI50" s="4">
        <v>4.0</v>
      </c>
      <c r="CJ50" s="4">
        <v>3.0</v>
      </c>
      <c r="CK50" s="4">
        <v>3.0</v>
      </c>
      <c r="CL50" s="4">
        <v>1.0</v>
      </c>
      <c r="CM50" s="4">
        <v>5.0</v>
      </c>
      <c r="CN50" s="4">
        <v>4.0</v>
      </c>
      <c r="CO50" s="4">
        <v>3.0</v>
      </c>
      <c r="CP50" s="4">
        <v>1.0</v>
      </c>
      <c r="CQ50" s="4">
        <v>1.0</v>
      </c>
      <c r="CR50" s="4">
        <v>5.0</v>
      </c>
      <c r="CS50" s="4">
        <v>5.0</v>
      </c>
      <c r="CT50" s="4">
        <v>3.0</v>
      </c>
      <c r="CU50" s="4">
        <v>3.0</v>
      </c>
      <c r="CV50" s="4">
        <v>1.0</v>
      </c>
      <c r="CW50" s="4">
        <v>1.0</v>
      </c>
      <c r="CX50" s="4">
        <v>1.0</v>
      </c>
      <c r="CY50" s="4">
        <v>5.0</v>
      </c>
      <c r="CZ50" s="4">
        <v>4.0</v>
      </c>
      <c r="DA50" s="4">
        <v>1.0</v>
      </c>
      <c r="DB50" s="4">
        <v>3.0</v>
      </c>
      <c r="DC50" s="4">
        <v>2.0</v>
      </c>
      <c r="DD50" s="4">
        <v>4.0</v>
      </c>
      <c r="DE50" s="4">
        <v>4.0</v>
      </c>
      <c r="DF50" s="4">
        <v>2.0</v>
      </c>
      <c r="DG50" s="4">
        <v>2.0</v>
      </c>
      <c r="DH50" s="4">
        <v>1.0</v>
      </c>
      <c r="DI50" s="4">
        <v>4.0</v>
      </c>
      <c r="DJ50" s="4">
        <v>1.0</v>
      </c>
      <c r="DK50" s="4">
        <v>5.0</v>
      </c>
      <c r="DL50" s="4">
        <v>3.0</v>
      </c>
      <c r="DM50" s="4">
        <v>3.0</v>
      </c>
      <c r="DN50" s="4">
        <v>2.0</v>
      </c>
      <c r="DO50" s="4">
        <v>1.0</v>
      </c>
      <c r="DP50" s="4">
        <v>2.0</v>
      </c>
      <c r="DQ50" s="4">
        <v>2.0</v>
      </c>
      <c r="DR50" s="4">
        <v>5.0</v>
      </c>
      <c r="DS50" s="4">
        <v>3.0</v>
      </c>
      <c r="DT50" s="4">
        <v>1.0</v>
      </c>
      <c r="DU50" s="4">
        <v>5.0</v>
      </c>
      <c r="DV50" s="4">
        <v>1.0</v>
      </c>
      <c r="DW50" s="4">
        <v>2.0</v>
      </c>
    </row>
    <row r="51">
      <c r="A51" s="4" t="s">
        <v>30</v>
      </c>
      <c r="B51" s="4" t="s">
        <v>58</v>
      </c>
      <c r="C51" s="4">
        <v>3.0</v>
      </c>
      <c r="D51" s="4">
        <v>3.0</v>
      </c>
      <c r="E51" s="4">
        <v>6.0</v>
      </c>
      <c r="F51" s="4">
        <v>5.0</v>
      </c>
      <c r="G51" s="4">
        <v>4.0</v>
      </c>
      <c r="H51" s="4">
        <v>5.0</v>
      </c>
      <c r="I51" s="4">
        <v>4.0</v>
      </c>
      <c r="J51" s="4">
        <v>3.0</v>
      </c>
      <c r="K51" s="4">
        <v>4.0</v>
      </c>
      <c r="L51" s="4">
        <v>3.0</v>
      </c>
      <c r="M51" s="4">
        <v>1.0</v>
      </c>
      <c r="N51" s="4">
        <v>2.0</v>
      </c>
      <c r="O51" s="4">
        <v>5.0</v>
      </c>
      <c r="P51" s="4">
        <v>3.0</v>
      </c>
      <c r="Q51" s="4">
        <v>3.0</v>
      </c>
      <c r="R51" s="4">
        <v>2.0</v>
      </c>
      <c r="S51" s="4">
        <v>3.0</v>
      </c>
      <c r="T51" s="4">
        <v>2.0</v>
      </c>
      <c r="U51" s="4">
        <v>3.0</v>
      </c>
      <c r="V51" s="4">
        <v>4.0</v>
      </c>
      <c r="W51" s="4">
        <v>6.0</v>
      </c>
      <c r="X51" s="4">
        <v>2.0</v>
      </c>
      <c r="Y51" s="4">
        <v>2.0</v>
      </c>
      <c r="Z51" s="4">
        <v>3.0</v>
      </c>
      <c r="AA51" s="4">
        <v>4.0</v>
      </c>
      <c r="AB51" s="4">
        <v>3.0</v>
      </c>
      <c r="AC51" s="4">
        <v>2.0</v>
      </c>
      <c r="AD51" s="4">
        <v>2.0</v>
      </c>
      <c r="AE51" s="4">
        <v>3.0</v>
      </c>
      <c r="AF51" s="4">
        <v>2.0</v>
      </c>
      <c r="AG51" s="4">
        <v>3.0</v>
      </c>
      <c r="AH51" s="4">
        <v>4.0</v>
      </c>
      <c r="AI51" s="4">
        <v>4.0</v>
      </c>
      <c r="AJ51" s="4">
        <v>3.0</v>
      </c>
      <c r="AK51" s="4">
        <v>2.0</v>
      </c>
      <c r="AL51" s="4">
        <v>2.0</v>
      </c>
      <c r="AM51" s="4">
        <v>4.0</v>
      </c>
      <c r="AN51" s="4">
        <v>4.0</v>
      </c>
      <c r="AO51" s="4">
        <v>4.0</v>
      </c>
      <c r="AP51" s="4">
        <v>1.0</v>
      </c>
      <c r="AQ51" s="4">
        <v>2.0</v>
      </c>
      <c r="AR51" s="4">
        <v>6.0</v>
      </c>
      <c r="AS51" s="4">
        <v>3.0</v>
      </c>
      <c r="AT51" s="4" t="s">
        <v>74</v>
      </c>
      <c r="AU51" s="4">
        <v>3.0</v>
      </c>
      <c r="AV51" s="4">
        <v>1.0</v>
      </c>
      <c r="AW51" s="4">
        <v>3.0</v>
      </c>
      <c r="AX51" s="4">
        <v>2.0</v>
      </c>
      <c r="AY51" s="4">
        <v>1.0</v>
      </c>
      <c r="AZ51" s="4">
        <v>1.0</v>
      </c>
      <c r="BA51" s="4">
        <v>3.0</v>
      </c>
      <c r="BB51" s="4">
        <v>2.0</v>
      </c>
      <c r="BC51" s="4">
        <v>2.0</v>
      </c>
      <c r="BD51" s="4">
        <v>4.0</v>
      </c>
      <c r="BE51" s="4">
        <v>2.0</v>
      </c>
      <c r="BF51" s="4">
        <v>3.0</v>
      </c>
      <c r="BG51" s="4">
        <v>2.0</v>
      </c>
      <c r="BH51" s="4">
        <v>2.0</v>
      </c>
      <c r="BI51" s="4">
        <v>3.0</v>
      </c>
      <c r="BJ51" s="4">
        <v>3.0</v>
      </c>
      <c r="BK51" s="4">
        <v>2.0</v>
      </c>
      <c r="BL51" s="4">
        <v>2.0</v>
      </c>
      <c r="BM51" s="4">
        <v>2.0</v>
      </c>
      <c r="BN51" s="4">
        <v>2.0</v>
      </c>
      <c r="BO51" s="4">
        <v>4.0</v>
      </c>
      <c r="BP51" s="4">
        <v>2.0</v>
      </c>
      <c r="BQ51" s="4">
        <v>2.0</v>
      </c>
      <c r="BR51" s="4">
        <v>2.0</v>
      </c>
      <c r="BS51" s="4">
        <v>3.0</v>
      </c>
      <c r="BT51" s="4">
        <v>3.0</v>
      </c>
      <c r="BU51" s="4">
        <v>3.0</v>
      </c>
      <c r="BV51" s="4">
        <v>4.0</v>
      </c>
      <c r="BW51" s="4">
        <v>3.0</v>
      </c>
      <c r="BX51" s="4">
        <v>3.0</v>
      </c>
      <c r="BY51" s="4">
        <v>3.0</v>
      </c>
      <c r="BZ51" s="4">
        <v>3.0</v>
      </c>
      <c r="CA51" s="4">
        <v>4.0</v>
      </c>
      <c r="CB51" s="4">
        <v>3.0</v>
      </c>
      <c r="CC51" s="4">
        <v>3.0</v>
      </c>
      <c r="CD51" s="4">
        <v>2.0</v>
      </c>
      <c r="CE51" s="4">
        <v>3.0</v>
      </c>
      <c r="CF51" s="4">
        <v>4.0</v>
      </c>
      <c r="CG51" s="4">
        <v>3.0</v>
      </c>
      <c r="CH51" s="4">
        <v>3.0</v>
      </c>
      <c r="CI51" s="4">
        <v>2.0</v>
      </c>
      <c r="CJ51" s="4">
        <v>3.0</v>
      </c>
      <c r="CK51" s="4">
        <v>4.0</v>
      </c>
      <c r="CL51" s="4">
        <v>4.0</v>
      </c>
      <c r="CM51" s="4">
        <v>2.0</v>
      </c>
      <c r="CN51" s="4">
        <v>3.0</v>
      </c>
      <c r="CO51" s="4">
        <v>4.0</v>
      </c>
      <c r="CP51" s="4">
        <v>3.0</v>
      </c>
      <c r="CQ51" s="4">
        <v>4.0</v>
      </c>
      <c r="CR51" s="4">
        <v>3.0</v>
      </c>
      <c r="CS51" s="4">
        <v>3.0</v>
      </c>
      <c r="CT51" s="4">
        <v>2.0</v>
      </c>
      <c r="CU51" s="4">
        <v>6.0</v>
      </c>
      <c r="CV51" s="4">
        <v>3.0</v>
      </c>
      <c r="CW51" s="4">
        <v>4.0</v>
      </c>
      <c r="CX51" s="4">
        <v>3.0</v>
      </c>
      <c r="CY51" s="4">
        <v>2.0</v>
      </c>
      <c r="CZ51" s="4">
        <v>5.0</v>
      </c>
      <c r="DA51" s="4">
        <v>4.0</v>
      </c>
      <c r="DB51" s="4">
        <v>6.0</v>
      </c>
      <c r="DC51" s="4">
        <v>5.0</v>
      </c>
      <c r="DD51" s="4">
        <v>3.0</v>
      </c>
      <c r="DE51" s="4">
        <v>4.0</v>
      </c>
      <c r="DF51" s="4">
        <v>4.0</v>
      </c>
      <c r="DG51" s="4">
        <v>3.0</v>
      </c>
      <c r="DH51" s="4">
        <v>5.0</v>
      </c>
      <c r="DI51" s="4">
        <v>3.0</v>
      </c>
      <c r="DJ51" s="4">
        <v>3.0</v>
      </c>
      <c r="DK51" s="4">
        <v>3.0</v>
      </c>
      <c r="DL51" s="4">
        <v>4.0</v>
      </c>
      <c r="DM51" s="4">
        <v>1.0</v>
      </c>
      <c r="DN51" s="4">
        <v>2.0</v>
      </c>
      <c r="DO51" s="4">
        <v>4.0</v>
      </c>
      <c r="DP51" s="4">
        <v>4.0</v>
      </c>
      <c r="DQ51" s="4">
        <v>4.0</v>
      </c>
      <c r="DR51" s="4">
        <v>4.0</v>
      </c>
      <c r="DS51" s="4">
        <v>4.0</v>
      </c>
      <c r="DT51" s="4">
        <v>4.0</v>
      </c>
      <c r="DU51" s="4">
        <v>4.0</v>
      </c>
      <c r="DV51" s="4">
        <v>2.0</v>
      </c>
      <c r="DW51" s="4">
        <v>3.0</v>
      </c>
    </row>
    <row r="52" hidden="1">
      <c r="A52" s="4" t="s">
        <v>6</v>
      </c>
      <c r="B52" s="4" t="s">
        <v>59</v>
      </c>
      <c r="C52" s="4">
        <v>1.0</v>
      </c>
      <c r="D52" s="4">
        <v>1.0</v>
      </c>
      <c r="E52" s="4">
        <v>1.0</v>
      </c>
      <c r="F52" s="4">
        <v>1.0</v>
      </c>
      <c r="G52" s="4">
        <v>1.0</v>
      </c>
      <c r="H52" s="4">
        <v>1.0</v>
      </c>
      <c r="I52" s="4">
        <v>1.0</v>
      </c>
      <c r="J52" s="4">
        <v>1.0</v>
      </c>
      <c r="K52" s="4">
        <v>2.0</v>
      </c>
      <c r="L52" s="4">
        <v>1.0</v>
      </c>
      <c r="M52" s="4">
        <v>1.0</v>
      </c>
      <c r="N52" s="4">
        <v>1.0</v>
      </c>
      <c r="O52" s="4">
        <v>2.0</v>
      </c>
      <c r="P52" s="4">
        <v>1.0</v>
      </c>
      <c r="Q52" s="4">
        <v>1.0</v>
      </c>
      <c r="R52" s="4">
        <v>2.0</v>
      </c>
      <c r="S52" s="4">
        <v>1.0</v>
      </c>
      <c r="T52" s="4">
        <v>1.0</v>
      </c>
      <c r="U52" s="4">
        <v>2.0</v>
      </c>
      <c r="V52" s="4">
        <v>1.0</v>
      </c>
      <c r="W52" s="4">
        <v>1.0</v>
      </c>
      <c r="X52" s="4">
        <v>2.0</v>
      </c>
      <c r="Y52" s="4">
        <v>1.0</v>
      </c>
      <c r="Z52" s="4">
        <v>1.0</v>
      </c>
      <c r="AA52" s="4">
        <v>2.0</v>
      </c>
      <c r="AB52" s="4">
        <v>1.0</v>
      </c>
      <c r="AC52" s="4">
        <v>2.0</v>
      </c>
      <c r="AD52" s="4">
        <v>1.0</v>
      </c>
      <c r="AE52" s="4">
        <v>1.0</v>
      </c>
      <c r="AF52" s="4">
        <v>1.0</v>
      </c>
      <c r="AG52" s="4">
        <v>2.0</v>
      </c>
      <c r="AH52" s="4">
        <v>2.0</v>
      </c>
      <c r="AI52" s="4">
        <v>1.0</v>
      </c>
      <c r="AJ52" s="4">
        <v>1.0</v>
      </c>
      <c r="AK52" s="4">
        <v>1.0</v>
      </c>
      <c r="AL52" s="4">
        <v>1.0</v>
      </c>
      <c r="AM52" s="4">
        <v>2.0</v>
      </c>
      <c r="AN52" s="4">
        <v>1.0</v>
      </c>
      <c r="AO52" s="4">
        <v>1.0</v>
      </c>
      <c r="AP52" s="4">
        <v>1.0</v>
      </c>
      <c r="AQ52" s="4">
        <v>1.0</v>
      </c>
      <c r="AR52" s="4">
        <v>1.0</v>
      </c>
      <c r="AS52" s="4">
        <v>1.0</v>
      </c>
      <c r="AT52" s="4">
        <v>2.0</v>
      </c>
      <c r="AU52" s="4">
        <v>1.0</v>
      </c>
      <c r="AV52" s="4">
        <v>1.0</v>
      </c>
      <c r="AW52" s="4">
        <v>1.0</v>
      </c>
      <c r="AX52" s="4">
        <v>1.0</v>
      </c>
      <c r="AY52" s="4">
        <v>2.0</v>
      </c>
      <c r="AZ52" s="4">
        <v>2.0</v>
      </c>
      <c r="BA52" s="4">
        <v>1.0</v>
      </c>
      <c r="BB52" s="4">
        <v>1.0</v>
      </c>
      <c r="BC52" s="4">
        <v>2.0</v>
      </c>
      <c r="BD52" s="4">
        <v>1.0</v>
      </c>
      <c r="BE52" s="4">
        <v>1.0</v>
      </c>
      <c r="BF52" s="4">
        <v>1.0</v>
      </c>
      <c r="BG52" s="4">
        <v>1.0</v>
      </c>
      <c r="BH52" s="4">
        <v>2.0</v>
      </c>
      <c r="BI52" s="4">
        <v>1.0</v>
      </c>
      <c r="BJ52" s="4">
        <v>2.0</v>
      </c>
      <c r="BK52" s="4">
        <v>1.0</v>
      </c>
      <c r="BL52" s="4">
        <v>2.0</v>
      </c>
      <c r="BM52" s="4">
        <v>1.0</v>
      </c>
      <c r="BN52" s="4" t="s">
        <v>74</v>
      </c>
      <c r="BO52" s="4">
        <v>2.0</v>
      </c>
      <c r="BP52" s="4">
        <v>1.0</v>
      </c>
      <c r="BQ52" s="4">
        <v>1.0</v>
      </c>
      <c r="BR52" s="4">
        <v>1.0</v>
      </c>
      <c r="BS52" s="4">
        <v>1.0</v>
      </c>
      <c r="BT52" s="4">
        <v>2.0</v>
      </c>
      <c r="BU52" s="4">
        <v>1.0</v>
      </c>
      <c r="BV52" s="4">
        <v>1.0</v>
      </c>
      <c r="BW52" s="4">
        <v>1.0</v>
      </c>
      <c r="BX52" s="4">
        <v>1.0</v>
      </c>
      <c r="BY52" s="4">
        <v>1.0</v>
      </c>
      <c r="BZ52" s="4">
        <v>1.0</v>
      </c>
      <c r="CA52" s="4">
        <v>2.0</v>
      </c>
      <c r="CB52" s="4">
        <v>2.0</v>
      </c>
      <c r="CC52" s="4">
        <v>1.0</v>
      </c>
      <c r="CD52" s="4">
        <v>1.0</v>
      </c>
      <c r="CE52" s="4">
        <v>1.0</v>
      </c>
      <c r="CF52" s="4">
        <v>2.0</v>
      </c>
      <c r="CG52" s="4">
        <v>1.0</v>
      </c>
      <c r="CH52" s="4">
        <v>1.0</v>
      </c>
      <c r="CI52" s="4">
        <v>1.0</v>
      </c>
      <c r="CJ52" s="4">
        <v>1.0</v>
      </c>
      <c r="CK52" s="4">
        <v>1.0</v>
      </c>
      <c r="CL52" s="4">
        <v>1.0</v>
      </c>
      <c r="CM52" s="4">
        <v>1.0</v>
      </c>
      <c r="CN52" s="4">
        <v>1.0</v>
      </c>
      <c r="CO52" s="4">
        <v>2.0</v>
      </c>
      <c r="CP52" s="4">
        <v>1.0</v>
      </c>
      <c r="CQ52" s="4">
        <v>1.0</v>
      </c>
      <c r="CR52" s="4">
        <v>1.0</v>
      </c>
      <c r="CS52" s="4">
        <v>1.0</v>
      </c>
      <c r="CT52" s="4">
        <v>2.0</v>
      </c>
      <c r="CU52" s="4">
        <v>1.0</v>
      </c>
      <c r="CV52" s="4">
        <v>1.0</v>
      </c>
      <c r="CW52" s="4">
        <v>1.0</v>
      </c>
      <c r="CX52" s="4">
        <v>1.0</v>
      </c>
      <c r="CY52" s="4">
        <v>1.0</v>
      </c>
      <c r="CZ52" s="4">
        <v>1.0</v>
      </c>
      <c r="DA52" s="4">
        <v>1.0</v>
      </c>
      <c r="DB52" s="4">
        <v>1.0</v>
      </c>
      <c r="DC52" s="4">
        <v>2.0</v>
      </c>
      <c r="DD52" s="4">
        <v>2.0</v>
      </c>
      <c r="DE52" s="4">
        <v>1.0</v>
      </c>
      <c r="DF52" s="4">
        <v>1.0</v>
      </c>
      <c r="DG52" s="4">
        <v>1.0</v>
      </c>
      <c r="DH52" s="4">
        <v>1.0</v>
      </c>
      <c r="DI52" s="4">
        <v>1.0</v>
      </c>
      <c r="DJ52" s="4">
        <v>1.0</v>
      </c>
      <c r="DK52" s="4">
        <v>1.0</v>
      </c>
      <c r="DL52" s="4">
        <v>1.0</v>
      </c>
      <c r="DM52" s="4">
        <v>1.0</v>
      </c>
      <c r="DN52" s="4">
        <v>1.0</v>
      </c>
      <c r="DO52" s="4">
        <v>1.0</v>
      </c>
      <c r="DP52" s="4">
        <v>1.0</v>
      </c>
      <c r="DQ52" s="4">
        <v>1.0</v>
      </c>
      <c r="DR52" s="4">
        <v>1.0</v>
      </c>
      <c r="DS52" s="4">
        <v>1.0</v>
      </c>
      <c r="DT52" s="4">
        <v>1.0</v>
      </c>
      <c r="DU52" s="4">
        <v>1.0</v>
      </c>
      <c r="DV52" s="4">
        <v>2.0</v>
      </c>
      <c r="DW52" s="4">
        <v>1.0</v>
      </c>
    </row>
    <row r="53">
      <c r="A53" s="4" t="s">
        <v>30</v>
      </c>
      <c r="B53" s="4" t="s">
        <v>60</v>
      </c>
      <c r="C53" s="4">
        <v>1.0</v>
      </c>
      <c r="D53" s="4">
        <v>1.0</v>
      </c>
      <c r="E53" s="4">
        <v>2.0</v>
      </c>
      <c r="F53" s="4">
        <v>2.0</v>
      </c>
      <c r="G53" s="4">
        <v>1.0</v>
      </c>
      <c r="H53" s="4">
        <v>2.0</v>
      </c>
      <c r="I53" s="4">
        <v>1.0</v>
      </c>
      <c r="J53" s="4">
        <v>2.0</v>
      </c>
      <c r="K53" s="4">
        <v>2.0</v>
      </c>
      <c r="L53" s="4">
        <v>1.0</v>
      </c>
      <c r="M53" s="4">
        <v>1.0</v>
      </c>
      <c r="N53" s="4">
        <v>1.0</v>
      </c>
      <c r="O53" s="4">
        <v>1.0</v>
      </c>
      <c r="P53" s="4">
        <v>1.0</v>
      </c>
      <c r="Q53" s="4">
        <v>1.0</v>
      </c>
      <c r="R53" s="4">
        <v>1.0</v>
      </c>
      <c r="S53" s="4">
        <v>2.0</v>
      </c>
      <c r="T53" s="4">
        <v>1.0</v>
      </c>
      <c r="U53" s="4">
        <v>2.0</v>
      </c>
      <c r="V53" s="4" t="s">
        <v>74</v>
      </c>
      <c r="W53" s="4">
        <v>1.0</v>
      </c>
      <c r="X53" s="4">
        <v>1.0</v>
      </c>
      <c r="Y53" s="4">
        <v>1.0</v>
      </c>
      <c r="Z53" s="4">
        <v>1.0</v>
      </c>
      <c r="AA53" s="4">
        <v>2.0</v>
      </c>
      <c r="AB53" s="4">
        <v>1.0</v>
      </c>
      <c r="AC53" s="4">
        <v>1.0</v>
      </c>
      <c r="AD53" s="4">
        <v>1.0</v>
      </c>
      <c r="AE53" s="4">
        <v>2.0</v>
      </c>
      <c r="AF53" s="4">
        <v>2.0</v>
      </c>
      <c r="AG53" s="4">
        <v>1.0</v>
      </c>
      <c r="AH53" s="4">
        <v>2.0</v>
      </c>
      <c r="AI53" s="4">
        <v>1.0</v>
      </c>
      <c r="AJ53" s="4">
        <v>2.0</v>
      </c>
      <c r="AK53" s="4">
        <v>1.0</v>
      </c>
      <c r="AL53" s="4">
        <v>1.0</v>
      </c>
      <c r="AM53" s="4">
        <v>1.0</v>
      </c>
      <c r="AN53" s="4">
        <v>1.0</v>
      </c>
      <c r="AO53" s="4">
        <v>1.0</v>
      </c>
      <c r="AP53" s="4">
        <v>1.0</v>
      </c>
      <c r="AQ53" s="4">
        <v>1.0</v>
      </c>
      <c r="AR53" s="4">
        <v>2.0</v>
      </c>
      <c r="AS53" s="4">
        <v>2.0</v>
      </c>
      <c r="AT53" s="4">
        <v>2.0</v>
      </c>
      <c r="AU53" s="4">
        <v>1.0</v>
      </c>
      <c r="AV53" s="4">
        <v>2.0</v>
      </c>
      <c r="AW53" s="4">
        <v>1.0</v>
      </c>
      <c r="AX53" s="4">
        <v>1.0</v>
      </c>
      <c r="AY53" s="4">
        <v>1.0</v>
      </c>
      <c r="AZ53" s="4">
        <v>2.0</v>
      </c>
      <c r="BA53" s="4">
        <v>2.0</v>
      </c>
      <c r="BB53" s="4">
        <v>1.0</v>
      </c>
      <c r="BC53" s="4">
        <v>1.0</v>
      </c>
      <c r="BD53" s="4">
        <v>2.0</v>
      </c>
      <c r="BE53" s="4">
        <v>1.0</v>
      </c>
      <c r="BF53" s="4">
        <v>1.0</v>
      </c>
      <c r="BG53" s="4">
        <v>1.0</v>
      </c>
      <c r="BH53" s="4">
        <v>1.0</v>
      </c>
      <c r="BI53" s="4">
        <v>1.0</v>
      </c>
      <c r="BJ53" s="4">
        <v>1.0</v>
      </c>
      <c r="BK53" s="4">
        <v>1.0</v>
      </c>
      <c r="BL53" s="4">
        <v>2.0</v>
      </c>
      <c r="BM53" s="4">
        <v>1.0</v>
      </c>
      <c r="BN53" s="4">
        <v>1.0</v>
      </c>
      <c r="BO53" s="4">
        <v>1.0</v>
      </c>
      <c r="BP53" s="4">
        <v>2.0</v>
      </c>
      <c r="BQ53" s="4">
        <v>1.0</v>
      </c>
      <c r="BR53" s="4">
        <v>1.0</v>
      </c>
      <c r="BS53" s="4">
        <v>1.0</v>
      </c>
      <c r="BT53" s="4">
        <v>2.0</v>
      </c>
      <c r="BU53" s="4">
        <v>1.0</v>
      </c>
      <c r="BV53" s="4">
        <v>1.0</v>
      </c>
      <c r="BW53" s="4">
        <v>2.0</v>
      </c>
      <c r="BX53" s="4">
        <v>1.0</v>
      </c>
      <c r="BY53" s="4">
        <v>2.0</v>
      </c>
      <c r="BZ53" s="4">
        <v>2.0</v>
      </c>
      <c r="CA53" s="4">
        <v>1.0</v>
      </c>
      <c r="CB53" s="4">
        <v>1.0</v>
      </c>
      <c r="CC53" s="4">
        <v>1.0</v>
      </c>
      <c r="CD53" s="4">
        <v>1.0</v>
      </c>
      <c r="CE53" s="4">
        <v>2.0</v>
      </c>
      <c r="CF53" s="4">
        <v>1.0</v>
      </c>
      <c r="CG53" s="4">
        <v>1.0</v>
      </c>
      <c r="CH53" s="4">
        <v>1.0</v>
      </c>
      <c r="CI53" s="4">
        <v>1.0</v>
      </c>
      <c r="CJ53" s="4">
        <v>2.0</v>
      </c>
      <c r="CK53" s="4">
        <v>1.0</v>
      </c>
      <c r="CL53" s="4">
        <v>1.0</v>
      </c>
      <c r="CM53" s="4">
        <v>2.0</v>
      </c>
      <c r="CN53" s="4">
        <v>2.0</v>
      </c>
      <c r="CO53" s="4">
        <v>1.0</v>
      </c>
      <c r="CP53" s="4">
        <v>2.0</v>
      </c>
      <c r="CQ53" s="4">
        <v>1.0</v>
      </c>
      <c r="CR53" s="4">
        <v>2.0</v>
      </c>
      <c r="CS53" s="4">
        <v>1.0</v>
      </c>
      <c r="CT53" s="4">
        <v>1.0</v>
      </c>
      <c r="CU53" s="4">
        <v>2.0</v>
      </c>
      <c r="CV53" s="4">
        <v>1.0</v>
      </c>
      <c r="CW53" s="4">
        <v>1.0</v>
      </c>
      <c r="CX53" s="4">
        <v>1.0</v>
      </c>
      <c r="CY53" s="4">
        <v>1.0</v>
      </c>
      <c r="CZ53" s="4">
        <v>2.0</v>
      </c>
      <c r="DA53" s="4">
        <v>2.0</v>
      </c>
      <c r="DB53" s="4">
        <v>2.0</v>
      </c>
      <c r="DC53" s="4">
        <v>2.0</v>
      </c>
      <c r="DD53" s="4">
        <v>1.0</v>
      </c>
      <c r="DE53" s="4">
        <v>2.0</v>
      </c>
      <c r="DF53" s="4">
        <v>2.0</v>
      </c>
      <c r="DG53" s="4">
        <v>1.0</v>
      </c>
      <c r="DH53" s="4">
        <v>2.0</v>
      </c>
      <c r="DI53" s="4">
        <v>1.0</v>
      </c>
      <c r="DJ53" s="4">
        <v>2.0</v>
      </c>
      <c r="DK53" s="4">
        <v>2.0</v>
      </c>
      <c r="DL53" s="4">
        <v>2.0</v>
      </c>
      <c r="DM53" s="4">
        <v>1.0</v>
      </c>
      <c r="DN53" s="4">
        <v>1.0</v>
      </c>
      <c r="DO53" s="4">
        <v>2.0</v>
      </c>
      <c r="DP53" s="4">
        <v>2.0</v>
      </c>
      <c r="DQ53" s="4">
        <v>2.0</v>
      </c>
      <c r="DR53" s="4">
        <v>1.0</v>
      </c>
      <c r="DS53" s="4">
        <v>1.0</v>
      </c>
      <c r="DT53" s="4" t="s">
        <v>74</v>
      </c>
      <c r="DU53" s="4">
        <v>2.0</v>
      </c>
      <c r="DV53" s="4">
        <v>2.0</v>
      </c>
      <c r="DW53" s="4">
        <v>2.0</v>
      </c>
    </row>
    <row r="54" hidden="1">
      <c r="A54" s="4" t="s">
        <v>10</v>
      </c>
      <c r="B54" s="4" t="s">
        <v>61</v>
      </c>
      <c r="C54" s="4">
        <v>1.0</v>
      </c>
      <c r="D54" s="4">
        <v>2.0</v>
      </c>
      <c r="E54" s="4">
        <v>5.0</v>
      </c>
      <c r="F54" s="4">
        <v>5.0</v>
      </c>
      <c r="G54" s="4">
        <v>4.0</v>
      </c>
      <c r="H54" s="4">
        <v>4.0</v>
      </c>
      <c r="I54" s="4">
        <v>5.0</v>
      </c>
      <c r="J54" s="4">
        <v>1.0</v>
      </c>
      <c r="K54" s="4">
        <v>5.0</v>
      </c>
      <c r="L54" s="4">
        <v>4.0</v>
      </c>
      <c r="M54" s="4">
        <v>2.0</v>
      </c>
      <c r="N54" s="4">
        <v>5.0</v>
      </c>
      <c r="O54" s="4">
        <v>3.0</v>
      </c>
      <c r="P54" s="4">
        <v>5.0</v>
      </c>
      <c r="Q54" s="4">
        <v>4.0</v>
      </c>
      <c r="R54" s="4">
        <v>1.0</v>
      </c>
      <c r="S54" s="4">
        <v>1.0</v>
      </c>
      <c r="T54" s="4">
        <v>3.0</v>
      </c>
      <c r="U54" s="4">
        <v>1.0</v>
      </c>
      <c r="V54" s="4">
        <v>3.0</v>
      </c>
      <c r="W54" s="4">
        <v>1.0</v>
      </c>
      <c r="X54" s="4">
        <v>5.0</v>
      </c>
      <c r="Y54" s="4">
        <v>4.0</v>
      </c>
      <c r="Z54" s="4">
        <v>4.0</v>
      </c>
      <c r="AA54" s="4">
        <v>4.0</v>
      </c>
      <c r="AB54" s="4">
        <v>3.0</v>
      </c>
      <c r="AC54" s="4">
        <v>2.0</v>
      </c>
      <c r="AD54" s="4">
        <v>3.0</v>
      </c>
      <c r="AE54" s="4">
        <v>1.0</v>
      </c>
      <c r="AF54" s="4">
        <v>5.0</v>
      </c>
      <c r="AG54" s="4">
        <v>3.0</v>
      </c>
      <c r="AH54" s="4">
        <v>4.0</v>
      </c>
      <c r="AI54" s="4">
        <v>5.0</v>
      </c>
      <c r="AJ54" s="4">
        <v>1.0</v>
      </c>
      <c r="AK54" s="4">
        <v>3.0</v>
      </c>
      <c r="AL54" s="4">
        <v>2.0</v>
      </c>
      <c r="AM54" s="4">
        <v>2.0</v>
      </c>
      <c r="AN54" s="4">
        <v>5.0</v>
      </c>
      <c r="AO54" s="4">
        <v>2.0</v>
      </c>
      <c r="AP54" s="4">
        <v>3.0</v>
      </c>
      <c r="AQ54" s="4">
        <v>3.0</v>
      </c>
      <c r="AR54" s="4">
        <v>4.0</v>
      </c>
      <c r="AS54" s="4">
        <v>4.0</v>
      </c>
      <c r="AT54" s="4">
        <v>5.0</v>
      </c>
      <c r="AU54" s="4">
        <v>5.0</v>
      </c>
      <c r="AV54" s="4">
        <v>5.0</v>
      </c>
      <c r="AW54" s="4">
        <v>3.0</v>
      </c>
      <c r="AX54" s="4">
        <v>1.0</v>
      </c>
      <c r="AY54" s="4">
        <v>4.0</v>
      </c>
      <c r="AZ54" s="4">
        <v>4.0</v>
      </c>
      <c r="BA54" s="4">
        <v>1.0</v>
      </c>
      <c r="BB54" s="4">
        <v>5.0</v>
      </c>
      <c r="BC54" s="4">
        <v>3.0</v>
      </c>
      <c r="BD54" s="4">
        <v>1.0</v>
      </c>
      <c r="BE54" s="4">
        <v>4.0</v>
      </c>
      <c r="BF54" s="4">
        <v>3.0</v>
      </c>
      <c r="BG54" s="4">
        <v>5.0</v>
      </c>
      <c r="BH54" s="4">
        <v>2.0</v>
      </c>
      <c r="BI54" s="4">
        <v>5.0</v>
      </c>
      <c r="BJ54" s="4">
        <v>5.0</v>
      </c>
      <c r="BK54" s="4">
        <v>1.0</v>
      </c>
      <c r="BL54" s="4">
        <v>2.0</v>
      </c>
      <c r="BM54" s="4">
        <v>2.0</v>
      </c>
      <c r="BN54" s="4">
        <v>4.0</v>
      </c>
      <c r="BO54" s="4">
        <v>3.0</v>
      </c>
      <c r="BP54" s="4">
        <v>4.0</v>
      </c>
      <c r="BQ54" s="4">
        <v>3.0</v>
      </c>
      <c r="BR54" s="4">
        <v>2.0</v>
      </c>
      <c r="BS54" s="4">
        <v>4.0</v>
      </c>
      <c r="BT54" s="4">
        <v>5.0</v>
      </c>
      <c r="BU54" s="4">
        <v>5.0</v>
      </c>
      <c r="BV54" s="4">
        <v>4.0</v>
      </c>
      <c r="BW54" s="4">
        <v>3.0</v>
      </c>
      <c r="BX54" s="4">
        <v>2.0</v>
      </c>
      <c r="BY54" s="4">
        <v>3.0</v>
      </c>
      <c r="BZ54" s="4">
        <v>4.0</v>
      </c>
      <c r="CA54" s="4">
        <v>1.0</v>
      </c>
      <c r="CB54" s="4">
        <v>2.0</v>
      </c>
      <c r="CC54" s="4">
        <v>3.0</v>
      </c>
      <c r="CD54" s="4">
        <v>5.0</v>
      </c>
      <c r="CE54" s="4">
        <v>4.0</v>
      </c>
      <c r="CF54" s="4">
        <v>4.0</v>
      </c>
      <c r="CG54" s="4">
        <v>3.0</v>
      </c>
      <c r="CH54" s="4">
        <v>5.0</v>
      </c>
      <c r="CI54" s="4">
        <v>5.0</v>
      </c>
      <c r="CJ54" s="4">
        <v>3.0</v>
      </c>
      <c r="CK54" s="4">
        <v>4.0</v>
      </c>
      <c r="CL54" s="4">
        <v>1.0</v>
      </c>
      <c r="CM54" s="4">
        <v>5.0</v>
      </c>
      <c r="CN54" s="4">
        <v>5.0</v>
      </c>
      <c r="CO54" s="4">
        <v>3.0</v>
      </c>
      <c r="CP54" s="4">
        <v>1.0</v>
      </c>
      <c r="CQ54" s="4">
        <v>1.0</v>
      </c>
      <c r="CR54" s="4">
        <v>5.0</v>
      </c>
      <c r="CS54" s="4">
        <v>5.0</v>
      </c>
      <c r="CT54" s="4">
        <v>4.0</v>
      </c>
      <c r="CU54" s="4">
        <v>3.0</v>
      </c>
      <c r="CV54" s="4">
        <v>3.0</v>
      </c>
      <c r="CW54" s="4">
        <v>5.0</v>
      </c>
      <c r="CX54" s="4">
        <v>1.0</v>
      </c>
      <c r="CY54" s="4">
        <v>5.0</v>
      </c>
      <c r="CZ54" s="4">
        <v>3.0</v>
      </c>
      <c r="DA54" s="4">
        <v>2.0</v>
      </c>
      <c r="DB54" s="4">
        <v>3.0</v>
      </c>
      <c r="DC54" s="4">
        <v>5.0</v>
      </c>
      <c r="DD54" s="4">
        <v>3.0</v>
      </c>
      <c r="DE54" s="4">
        <v>4.0</v>
      </c>
      <c r="DF54" s="4">
        <v>5.0</v>
      </c>
      <c r="DG54" s="4">
        <v>2.0</v>
      </c>
      <c r="DH54" s="4">
        <v>2.0</v>
      </c>
      <c r="DI54" s="4">
        <v>3.0</v>
      </c>
      <c r="DJ54" s="4">
        <v>1.0</v>
      </c>
      <c r="DK54" s="4">
        <v>5.0</v>
      </c>
      <c r="DL54" s="4">
        <v>2.0</v>
      </c>
      <c r="DM54" s="4">
        <v>5.0</v>
      </c>
      <c r="DN54" s="4">
        <v>1.0</v>
      </c>
      <c r="DO54" s="4">
        <v>5.0</v>
      </c>
      <c r="DP54" s="4">
        <v>5.0</v>
      </c>
      <c r="DQ54" s="4">
        <v>4.0</v>
      </c>
      <c r="DR54" s="4">
        <v>5.0</v>
      </c>
      <c r="DS54" s="4">
        <v>5.0</v>
      </c>
      <c r="DT54" s="4">
        <v>4.0</v>
      </c>
      <c r="DU54" s="4">
        <v>5.0</v>
      </c>
      <c r="DV54" s="4">
        <v>1.0</v>
      </c>
      <c r="DW54" s="4">
        <v>2.0</v>
      </c>
    </row>
    <row r="55" hidden="1">
      <c r="A55" s="4" t="s">
        <v>8</v>
      </c>
      <c r="B55" s="4" t="s">
        <v>62</v>
      </c>
      <c r="C55" s="4">
        <v>1165.0</v>
      </c>
      <c r="D55" s="4">
        <v>725.0</v>
      </c>
      <c r="E55" s="4">
        <v>1165.0</v>
      </c>
      <c r="F55" s="4">
        <v>725.0</v>
      </c>
      <c r="G55" s="4">
        <v>940.0</v>
      </c>
      <c r="H55" s="4">
        <v>940.0</v>
      </c>
      <c r="I55" s="4">
        <v>940.0</v>
      </c>
      <c r="J55" s="4">
        <v>725.0</v>
      </c>
      <c r="K55" s="4">
        <v>725.0</v>
      </c>
      <c r="L55" s="4">
        <v>580.0</v>
      </c>
      <c r="M55" s="4">
        <v>940.0</v>
      </c>
      <c r="N55" s="4">
        <v>940.0</v>
      </c>
      <c r="O55" s="4">
        <v>940.0</v>
      </c>
      <c r="P55" s="4">
        <v>1165.0</v>
      </c>
      <c r="Q55" s="4">
        <v>940.0</v>
      </c>
      <c r="R55" s="4">
        <v>940.0</v>
      </c>
      <c r="S55" s="4">
        <v>580.0</v>
      </c>
      <c r="T55" s="4">
        <v>940.0</v>
      </c>
      <c r="U55" s="4">
        <v>1165.0</v>
      </c>
      <c r="V55" s="4">
        <v>940.0</v>
      </c>
      <c r="W55" s="4">
        <v>1165.0</v>
      </c>
      <c r="X55" s="4">
        <v>725.0</v>
      </c>
      <c r="Y55" s="4">
        <v>940.0</v>
      </c>
      <c r="Z55" s="4">
        <v>940.0</v>
      </c>
      <c r="AA55" s="4">
        <v>940.0</v>
      </c>
      <c r="AB55" s="4">
        <v>1165.0</v>
      </c>
      <c r="AC55" s="4">
        <v>1165.0</v>
      </c>
      <c r="AD55" s="4">
        <v>1165.0</v>
      </c>
      <c r="AE55" s="4">
        <v>940.0</v>
      </c>
      <c r="AF55" s="4">
        <v>580.0</v>
      </c>
      <c r="AG55" s="4">
        <v>940.0</v>
      </c>
      <c r="AH55" s="4">
        <v>940.0</v>
      </c>
      <c r="AI55" s="4">
        <v>580.0</v>
      </c>
      <c r="AJ55" s="4">
        <v>1165.0</v>
      </c>
      <c r="AK55" s="4">
        <v>940.0</v>
      </c>
      <c r="AL55" s="4">
        <v>940.0</v>
      </c>
      <c r="AM55" s="4">
        <v>1165.0</v>
      </c>
      <c r="AN55" s="4">
        <v>940.0</v>
      </c>
      <c r="AO55" s="4">
        <v>1165.0</v>
      </c>
      <c r="AP55" s="4">
        <v>1165.0</v>
      </c>
      <c r="AQ55" s="4">
        <v>940.0</v>
      </c>
      <c r="AR55" s="4">
        <v>940.0</v>
      </c>
      <c r="AS55" s="4">
        <v>940.0</v>
      </c>
      <c r="AT55" s="4">
        <v>940.0</v>
      </c>
      <c r="AU55" s="4">
        <v>725.0</v>
      </c>
      <c r="AV55" s="4">
        <v>940.0</v>
      </c>
      <c r="AW55" s="4">
        <v>725.0</v>
      </c>
      <c r="AX55" s="4">
        <v>940.0</v>
      </c>
      <c r="AY55" s="4">
        <v>940.0</v>
      </c>
      <c r="AZ55" s="4">
        <v>1165.0</v>
      </c>
      <c r="BA55" s="4">
        <v>1165.0</v>
      </c>
      <c r="BB55" s="4">
        <v>1165.0</v>
      </c>
      <c r="BC55" s="4">
        <v>1165.0</v>
      </c>
      <c r="BD55" s="4">
        <v>940.0</v>
      </c>
      <c r="BE55" s="4">
        <v>940.0</v>
      </c>
      <c r="BF55" s="4">
        <v>940.0</v>
      </c>
      <c r="BG55" s="4">
        <v>1165.0</v>
      </c>
      <c r="BH55" s="4">
        <v>725.0</v>
      </c>
      <c r="BI55" s="4">
        <v>1165.0</v>
      </c>
      <c r="BJ55" s="4">
        <v>1165.0</v>
      </c>
      <c r="BK55" s="4">
        <v>1165.0</v>
      </c>
      <c r="BL55" s="4">
        <v>725.0</v>
      </c>
      <c r="BM55" s="4">
        <v>1165.0</v>
      </c>
      <c r="BN55" s="4">
        <v>1165.0</v>
      </c>
      <c r="BO55" s="4">
        <v>940.0</v>
      </c>
      <c r="BP55" s="4">
        <v>725.0</v>
      </c>
      <c r="BQ55" s="4">
        <v>940.0</v>
      </c>
      <c r="BR55" s="4">
        <v>940.0</v>
      </c>
      <c r="BS55" s="4">
        <v>725.0</v>
      </c>
      <c r="BT55" s="4">
        <v>1165.0</v>
      </c>
      <c r="BU55" s="4">
        <v>1165.0</v>
      </c>
      <c r="BV55" s="4">
        <v>1165.0</v>
      </c>
      <c r="BW55" s="4">
        <v>1165.0</v>
      </c>
      <c r="BX55" s="4">
        <v>1165.0</v>
      </c>
      <c r="BY55" s="4">
        <v>580.0</v>
      </c>
      <c r="BZ55" s="4">
        <v>940.0</v>
      </c>
      <c r="CA55" s="4">
        <v>1165.0</v>
      </c>
      <c r="CB55" s="4">
        <v>725.0</v>
      </c>
      <c r="CC55" s="4">
        <v>580.0</v>
      </c>
      <c r="CD55" s="4">
        <v>1165.0</v>
      </c>
      <c r="CE55" s="4">
        <v>1165.0</v>
      </c>
      <c r="CF55" s="4">
        <v>725.0</v>
      </c>
      <c r="CG55" s="4">
        <v>580.0</v>
      </c>
      <c r="CH55" s="4">
        <v>940.0</v>
      </c>
      <c r="CI55" s="4">
        <v>725.0</v>
      </c>
      <c r="CJ55" s="4">
        <v>580.0</v>
      </c>
      <c r="CK55" s="4">
        <v>580.0</v>
      </c>
      <c r="CL55" s="4">
        <v>1165.0</v>
      </c>
      <c r="CM55" s="4">
        <v>1165.0</v>
      </c>
      <c r="CN55" s="4">
        <v>1165.0</v>
      </c>
      <c r="CO55" s="4">
        <v>1165.0</v>
      </c>
      <c r="CP55" s="4">
        <v>725.0</v>
      </c>
      <c r="CQ55" s="4">
        <v>1165.0</v>
      </c>
      <c r="CR55" s="4">
        <v>1165.0</v>
      </c>
      <c r="CS55" s="4">
        <v>940.0</v>
      </c>
      <c r="CT55" s="4">
        <v>1165.0</v>
      </c>
      <c r="CU55" s="4">
        <v>725.0</v>
      </c>
      <c r="CV55" s="4">
        <v>1165.0</v>
      </c>
      <c r="CW55" s="4">
        <v>1165.0</v>
      </c>
      <c r="CX55" s="4">
        <v>1165.0</v>
      </c>
      <c r="CY55" s="4" t="s">
        <v>74</v>
      </c>
      <c r="CZ55" s="4">
        <v>1165.0</v>
      </c>
      <c r="DA55" s="4">
        <v>940.0</v>
      </c>
      <c r="DB55" s="4">
        <v>725.0</v>
      </c>
      <c r="DC55" s="4">
        <v>940.0</v>
      </c>
      <c r="DD55" s="4">
        <v>1165.0</v>
      </c>
      <c r="DE55" s="4">
        <v>580.0</v>
      </c>
      <c r="DF55" s="4">
        <v>1165.0</v>
      </c>
      <c r="DG55" s="4">
        <v>580.0</v>
      </c>
      <c r="DH55" s="4">
        <v>940.0</v>
      </c>
      <c r="DI55" s="4">
        <v>580.0</v>
      </c>
      <c r="DJ55" s="4">
        <v>725.0</v>
      </c>
      <c r="DK55" s="4">
        <v>725.0</v>
      </c>
      <c r="DL55" s="4">
        <v>1165.0</v>
      </c>
      <c r="DM55" s="4">
        <v>940.0</v>
      </c>
      <c r="DN55" s="4">
        <v>1165.0</v>
      </c>
      <c r="DO55" s="4">
        <v>725.0</v>
      </c>
      <c r="DP55" s="4">
        <v>725.0</v>
      </c>
      <c r="DQ55" s="4">
        <v>940.0</v>
      </c>
      <c r="DR55" s="4">
        <v>1165.0</v>
      </c>
      <c r="DS55" s="4">
        <v>940.0</v>
      </c>
      <c r="DT55" s="4">
        <v>940.0</v>
      </c>
      <c r="DU55" s="4">
        <v>580.0</v>
      </c>
      <c r="DV55" s="4">
        <v>940.0</v>
      </c>
      <c r="DW55" s="4">
        <v>725.0</v>
      </c>
    </row>
    <row r="56" hidden="1">
      <c r="A56" s="4" t="s">
        <v>8</v>
      </c>
      <c r="B56" s="4" t="s">
        <v>63</v>
      </c>
      <c r="C56" s="4">
        <v>345.0</v>
      </c>
      <c r="D56" s="4">
        <v>690.0</v>
      </c>
      <c r="E56" s="4">
        <v>500.0</v>
      </c>
      <c r="F56" s="4">
        <v>690.0</v>
      </c>
      <c r="G56" s="4">
        <v>500.0</v>
      </c>
      <c r="H56" s="4">
        <v>345.0</v>
      </c>
      <c r="I56" s="4">
        <v>690.0</v>
      </c>
      <c r="J56" s="4">
        <v>500.0</v>
      </c>
      <c r="K56" s="4">
        <v>345.0</v>
      </c>
      <c r="L56" s="4">
        <v>345.0</v>
      </c>
      <c r="M56" s="4">
        <v>345.0</v>
      </c>
      <c r="N56" s="4">
        <v>500.0</v>
      </c>
      <c r="O56" s="4">
        <v>500.0</v>
      </c>
      <c r="P56" s="4">
        <v>850.0</v>
      </c>
      <c r="Q56" s="4">
        <v>500.0</v>
      </c>
      <c r="R56" s="4">
        <v>345.0</v>
      </c>
      <c r="S56" s="4">
        <v>345.0</v>
      </c>
      <c r="T56" s="4">
        <v>500.0</v>
      </c>
      <c r="U56" s="4">
        <v>690.0</v>
      </c>
      <c r="V56" s="4">
        <v>345.0</v>
      </c>
      <c r="W56" s="4">
        <v>850.0</v>
      </c>
      <c r="X56" s="4">
        <v>500.0</v>
      </c>
      <c r="Y56" s="4">
        <v>850.0</v>
      </c>
      <c r="Z56" s="4">
        <v>690.0</v>
      </c>
      <c r="AA56" s="4">
        <v>500.0</v>
      </c>
      <c r="AB56" s="4">
        <v>690.0</v>
      </c>
      <c r="AC56" s="4">
        <v>850.0</v>
      </c>
      <c r="AD56" s="4">
        <v>500.0</v>
      </c>
      <c r="AE56" s="4">
        <v>500.0</v>
      </c>
      <c r="AF56" s="4">
        <v>500.0</v>
      </c>
      <c r="AG56" s="4">
        <v>500.0</v>
      </c>
      <c r="AH56" s="4">
        <v>690.0</v>
      </c>
      <c r="AI56" s="4">
        <v>345.0</v>
      </c>
      <c r="AJ56" s="4">
        <v>500.0</v>
      </c>
      <c r="AK56" s="4">
        <v>345.0</v>
      </c>
      <c r="AL56" s="4">
        <v>690.0</v>
      </c>
      <c r="AM56" s="4">
        <v>500.0</v>
      </c>
      <c r="AN56" s="4">
        <v>500.0</v>
      </c>
      <c r="AO56" s="4">
        <v>690.0</v>
      </c>
      <c r="AP56" s="4">
        <v>690.0</v>
      </c>
      <c r="AQ56" s="4">
        <v>500.0</v>
      </c>
      <c r="AR56" s="4">
        <v>690.0</v>
      </c>
      <c r="AS56" s="4">
        <v>500.0</v>
      </c>
      <c r="AT56" s="4">
        <v>345.0</v>
      </c>
      <c r="AU56" s="4">
        <v>500.0</v>
      </c>
      <c r="AV56" s="4">
        <v>500.0</v>
      </c>
      <c r="AW56" s="4">
        <v>345.0</v>
      </c>
      <c r="AX56" s="4">
        <v>345.0</v>
      </c>
      <c r="AY56" s="4">
        <v>345.0</v>
      </c>
      <c r="AZ56" s="4">
        <v>690.0</v>
      </c>
      <c r="BA56" s="4">
        <v>500.0</v>
      </c>
      <c r="BB56" s="4">
        <v>500.0</v>
      </c>
      <c r="BC56" s="4">
        <v>500.0</v>
      </c>
      <c r="BD56" s="4">
        <v>500.0</v>
      </c>
      <c r="BE56" s="4">
        <v>690.0</v>
      </c>
      <c r="BF56" s="4">
        <v>500.0</v>
      </c>
      <c r="BG56" s="4">
        <v>500.0</v>
      </c>
      <c r="BH56" s="4">
        <v>345.0</v>
      </c>
      <c r="BI56" s="4">
        <v>690.0</v>
      </c>
      <c r="BJ56" s="4">
        <v>500.0</v>
      </c>
      <c r="BK56" s="4">
        <v>690.0</v>
      </c>
      <c r="BL56" s="4">
        <v>500.0</v>
      </c>
      <c r="BM56" s="4">
        <v>850.0</v>
      </c>
      <c r="BN56" s="4">
        <v>690.0</v>
      </c>
      <c r="BO56" s="4">
        <v>500.0</v>
      </c>
      <c r="BP56" s="4">
        <v>500.0</v>
      </c>
      <c r="BQ56" s="4">
        <v>500.0</v>
      </c>
      <c r="BR56" s="4">
        <v>690.0</v>
      </c>
      <c r="BS56" s="4">
        <v>500.0</v>
      </c>
      <c r="BT56" s="4">
        <v>690.0</v>
      </c>
      <c r="BU56" s="4">
        <v>500.0</v>
      </c>
      <c r="BV56" s="4">
        <v>690.0</v>
      </c>
      <c r="BW56" s="4">
        <v>345.0</v>
      </c>
      <c r="BX56" s="4">
        <v>850.0</v>
      </c>
      <c r="BY56" s="4">
        <v>345.0</v>
      </c>
      <c r="BZ56" s="4">
        <v>500.0</v>
      </c>
      <c r="CA56" s="4">
        <v>690.0</v>
      </c>
      <c r="CB56" s="4">
        <v>345.0</v>
      </c>
      <c r="CC56" s="4">
        <v>345.0</v>
      </c>
      <c r="CD56" s="4">
        <v>850.0</v>
      </c>
      <c r="CE56" s="4">
        <v>500.0</v>
      </c>
      <c r="CF56" s="4">
        <v>500.0</v>
      </c>
      <c r="CG56" s="4">
        <v>345.0</v>
      </c>
      <c r="CH56" s="4">
        <v>690.0</v>
      </c>
      <c r="CI56" s="4">
        <v>690.0</v>
      </c>
      <c r="CJ56" s="4">
        <v>500.0</v>
      </c>
      <c r="CK56" s="4">
        <v>500.0</v>
      </c>
      <c r="CL56" s="4">
        <v>690.0</v>
      </c>
      <c r="CM56" s="4">
        <v>850.0</v>
      </c>
      <c r="CN56" s="4">
        <v>500.0</v>
      </c>
      <c r="CO56" s="4">
        <v>850.0</v>
      </c>
      <c r="CP56" s="4">
        <v>500.0</v>
      </c>
      <c r="CQ56" s="4">
        <v>690.0</v>
      </c>
      <c r="CR56" s="4">
        <v>690.0</v>
      </c>
      <c r="CS56" s="4">
        <v>690.0</v>
      </c>
      <c r="CT56" s="4">
        <v>690.0</v>
      </c>
      <c r="CU56" s="4">
        <v>500.0</v>
      </c>
      <c r="CV56" s="4">
        <v>500.0</v>
      </c>
      <c r="CW56" s="4">
        <v>690.0</v>
      </c>
      <c r="CX56" s="4">
        <v>690.0</v>
      </c>
      <c r="CY56" s="4">
        <v>500.0</v>
      </c>
      <c r="CZ56" s="4">
        <v>500.0</v>
      </c>
      <c r="DA56" s="4">
        <v>500.0</v>
      </c>
      <c r="DB56" s="4">
        <v>345.0</v>
      </c>
      <c r="DC56" s="4">
        <v>690.0</v>
      </c>
      <c r="DD56" s="4">
        <v>690.0</v>
      </c>
      <c r="DE56" s="4">
        <v>500.0</v>
      </c>
      <c r="DF56" s="4">
        <v>690.0</v>
      </c>
      <c r="DG56" s="4">
        <v>345.0</v>
      </c>
      <c r="DH56" s="4">
        <v>690.0</v>
      </c>
      <c r="DI56" s="4">
        <v>690.0</v>
      </c>
      <c r="DJ56" s="4">
        <v>345.0</v>
      </c>
      <c r="DK56" s="4">
        <v>500.0</v>
      </c>
      <c r="DL56" s="4">
        <v>690.0</v>
      </c>
      <c r="DM56" s="4">
        <v>850.0</v>
      </c>
      <c r="DN56" s="4">
        <v>690.0</v>
      </c>
      <c r="DO56" s="4">
        <v>345.0</v>
      </c>
      <c r="DP56" s="4">
        <v>690.0</v>
      </c>
      <c r="DQ56" s="4">
        <v>345.0</v>
      </c>
      <c r="DR56" s="4">
        <v>690.0</v>
      </c>
      <c r="DS56" s="4">
        <v>500.0</v>
      </c>
      <c r="DT56" s="4">
        <v>500.0</v>
      </c>
      <c r="DU56" s="4">
        <v>690.0</v>
      </c>
      <c r="DV56" s="4">
        <v>500.0</v>
      </c>
      <c r="DW56" s="4">
        <v>345.0</v>
      </c>
    </row>
    <row r="57" hidden="1">
      <c r="A57" s="3" t="s">
        <v>14</v>
      </c>
      <c r="B57" s="5" t="s">
        <v>64</v>
      </c>
      <c r="C57" s="5" t="s">
        <v>84</v>
      </c>
      <c r="D57" s="5" t="s">
        <v>96</v>
      </c>
      <c r="E57" s="5" t="s">
        <v>72</v>
      </c>
      <c r="F57" s="5" t="s">
        <v>74</v>
      </c>
      <c r="G57" s="5" t="s">
        <v>129</v>
      </c>
      <c r="H57" s="5" t="s">
        <v>141</v>
      </c>
      <c r="I57" s="5" t="s">
        <v>153</v>
      </c>
      <c r="J57" s="5" t="s">
        <v>72</v>
      </c>
      <c r="K57" s="5" t="s">
        <v>72</v>
      </c>
      <c r="L57" s="5" t="s">
        <v>184</v>
      </c>
      <c r="M57" s="5" t="s">
        <v>153</v>
      </c>
      <c r="N57" s="5" t="s">
        <v>205</v>
      </c>
      <c r="O57" s="5" t="s">
        <v>217</v>
      </c>
      <c r="P57" s="5" t="s">
        <v>227</v>
      </c>
      <c r="Q57" s="5" t="s">
        <v>238</v>
      </c>
      <c r="R57" s="5" t="s">
        <v>238</v>
      </c>
      <c r="S57" s="5" t="s">
        <v>74</v>
      </c>
      <c r="T57" s="5" t="s">
        <v>238</v>
      </c>
      <c r="U57" s="5" t="s">
        <v>280</v>
      </c>
      <c r="V57" s="5" t="s">
        <v>96</v>
      </c>
      <c r="W57" s="5" t="s">
        <v>153</v>
      </c>
      <c r="X57" s="5" t="s">
        <v>313</v>
      </c>
      <c r="Y57" s="5" t="s">
        <v>323</v>
      </c>
      <c r="Z57" s="5" t="s">
        <v>335</v>
      </c>
      <c r="AA57" s="5" t="s">
        <v>72</v>
      </c>
      <c r="AB57" s="5" t="s">
        <v>355</v>
      </c>
      <c r="AC57" s="5" t="s">
        <v>238</v>
      </c>
      <c r="AD57" s="5" t="s">
        <v>374</v>
      </c>
      <c r="AE57" s="5" t="s">
        <v>74</v>
      </c>
      <c r="AF57" s="5" t="s">
        <v>74</v>
      </c>
      <c r="AG57" s="5" t="s">
        <v>405</v>
      </c>
      <c r="AH57" s="5" t="s">
        <v>414</v>
      </c>
      <c r="AI57" s="5" t="s">
        <v>153</v>
      </c>
      <c r="AJ57" s="5" t="s">
        <v>74</v>
      </c>
      <c r="AK57" s="5" t="s">
        <v>129</v>
      </c>
      <c r="AL57" s="5" t="s">
        <v>374</v>
      </c>
      <c r="AM57" s="5" t="s">
        <v>129</v>
      </c>
      <c r="AN57" s="5" t="s">
        <v>280</v>
      </c>
      <c r="AO57" s="5" t="s">
        <v>374</v>
      </c>
      <c r="AP57" s="5" t="s">
        <v>238</v>
      </c>
      <c r="AQ57" s="5" t="s">
        <v>501</v>
      </c>
      <c r="AR57" s="5" t="s">
        <v>74</v>
      </c>
      <c r="AS57" s="5" t="s">
        <v>74</v>
      </c>
      <c r="AT57" s="5" t="s">
        <v>532</v>
      </c>
      <c r="AU57" s="5" t="s">
        <v>543</v>
      </c>
      <c r="AV57" s="5" t="s">
        <v>72</v>
      </c>
      <c r="AW57" s="5" t="s">
        <v>153</v>
      </c>
      <c r="AX57" s="5" t="s">
        <v>573</v>
      </c>
      <c r="AY57" s="5" t="s">
        <v>501</v>
      </c>
      <c r="AZ57" s="5" t="s">
        <v>72</v>
      </c>
      <c r="BA57" s="5" t="s">
        <v>74</v>
      </c>
      <c r="BB57" s="5" t="s">
        <v>238</v>
      </c>
      <c r="BC57" s="5" t="s">
        <v>374</v>
      </c>
      <c r="BD57" s="5" t="s">
        <v>74</v>
      </c>
      <c r="BE57" s="5" t="s">
        <v>238</v>
      </c>
      <c r="BF57" s="5" t="s">
        <v>129</v>
      </c>
      <c r="BG57" s="5" t="s">
        <v>238</v>
      </c>
      <c r="BH57" s="5" t="s">
        <v>129</v>
      </c>
      <c r="BI57" s="5" t="s">
        <v>675</v>
      </c>
      <c r="BJ57" s="5" t="s">
        <v>675</v>
      </c>
      <c r="BK57" s="5" t="s">
        <v>696</v>
      </c>
      <c r="BL57" s="5" t="s">
        <v>74</v>
      </c>
      <c r="BM57" s="5" t="s">
        <v>355</v>
      </c>
      <c r="BN57" s="5" t="s">
        <v>725</v>
      </c>
      <c r="BO57" s="5" t="s">
        <v>543</v>
      </c>
      <c r="BP57" s="5" t="s">
        <v>72</v>
      </c>
      <c r="BQ57" s="5" t="s">
        <v>313</v>
      </c>
      <c r="BR57" s="5" t="s">
        <v>760</v>
      </c>
      <c r="BS57" s="5" t="s">
        <v>153</v>
      </c>
      <c r="BT57" s="5" t="s">
        <v>72</v>
      </c>
      <c r="BU57" s="5" t="s">
        <v>790</v>
      </c>
      <c r="BV57" s="5" t="s">
        <v>129</v>
      </c>
      <c r="BW57" s="5" t="s">
        <v>74</v>
      </c>
      <c r="BX57" s="5" t="s">
        <v>818</v>
      </c>
      <c r="BY57" s="5" t="s">
        <v>74</v>
      </c>
      <c r="BZ57" s="5" t="s">
        <v>831</v>
      </c>
      <c r="CA57" s="5" t="s">
        <v>842</v>
      </c>
      <c r="CB57" s="5" t="s">
        <v>96</v>
      </c>
      <c r="CC57" s="5" t="s">
        <v>860</v>
      </c>
      <c r="CD57" s="5" t="s">
        <v>869</v>
      </c>
      <c r="CE57" s="5" t="s">
        <v>74</v>
      </c>
      <c r="CF57" s="5" t="s">
        <v>886</v>
      </c>
      <c r="CG57" s="5" t="s">
        <v>501</v>
      </c>
      <c r="CH57" s="5" t="s">
        <v>907</v>
      </c>
      <c r="CI57" s="5" t="s">
        <v>919</v>
      </c>
      <c r="CJ57" s="5" t="s">
        <v>927</v>
      </c>
      <c r="CK57" s="5" t="s">
        <v>938</v>
      </c>
      <c r="CL57" s="5" t="s">
        <v>184</v>
      </c>
      <c r="CM57" s="5" t="s">
        <v>74</v>
      </c>
      <c r="CN57" s="5" t="s">
        <v>72</v>
      </c>
      <c r="CO57" s="5" t="s">
        <v>976</v>
      </c>
      <c r="CP57" s="5" t="s">
        <v>983</v>
      </c>
      <c r="CQ57" s="5" t="s">
        <v>994</v>
      </c>
      <c r="CR57" s="5" t="s">
        <v>74</v>
      </c>
      <c r="CS57" s="5" t="s">
        <v>1014</v>
      </c>
      <c r="CT57" s="5" t="s">
        <v>501</v>
      </c>
      <c r="CU57" s="5" t="s">
        <v>153</v>
      </c>
      <c r="CV57" s="5" t="s">
        <v>205</v>
      </c>
      <c r="CW57" s="5" t="s">
        <v>313</v>
      </c>
      <c r="CX57" s="5" t="s">
        <v>129</v>
      </c>
      <c r="CY57" s="5" t="s">
        <v>1068</v>
      </c>
      <c r="CZ57" s="5" t="s">
        <v>74</v>
      </c>
      <c r="DA57" s="5" t="s">
        <v>74</v>
      </c>
      <c r="DB57" s="5" t="s">
        <v>1095</v>
      </c>
      <c r="DC57" s="5" t="s">
        <v>1105</v>
      </c>
      <c r="DD57" s="5" t="s">
        <v>543</v>
      </c>
      <c r="DE57" s="5" t="s">
        <v>72</v>
      </c>
      <c r="DF57" s="5" t="s">
        <v>1137</v>
      </c>
      <c r="DG57" s="5" t="s">
        <v>355</v>
      </c>
      <c r="DH57" s="5" t="s">
        <v>72</v>
      </c>
      <c r="DI57" s="5" t="s">
        <v>543</v>
      </c>
      <c r="DJ57" s="5" t="s">
        <v>74</v>
      </c>
      <c r="DK57" s="5" t="s">
        <v>74</v>
      </c>
      <c r="DL57" s="5" t="s">
        <v>72</v>
      </c>
      <c r="DM57" s="5" t="s">
        <v>1195</v>
      </c>
      <c r="DN57" s="5" t="s">
        <v>238</v>
      </c>
      <c r="DO57" s="5" t="s">
        <v>72</v>
      </c>
      <c r="DP57" s="5" t="s">
        <v>1227</v>
      </c>
      <c r="DQ57" s="5" t="s">
        <v>72</v>
      </c>
      <c r="DR57" s="5" t="s">
        <v>153</v>
      </c>
      <c r="DS57" s="5" t="s">
        <v>129</v>
      </c>
      <c r="DT57" s="5" t="s">
        <v>96</v>
      </c>
      <c r="DU57" s="5" t="s">
        <v>72</v>
      </c>
      <c r="DV57" s="5" t="s">
        <v>74</v>
      </c>
      <c r="DW57" s="5" t="s">
        <v>74</v>
      </c>
    </row>
    <row r="58" hidden="1">
      <c r="A58" s="4" t="s">
        <v>10</v>
      </c>
      <c r="B58" s="4" t="s">
        <v>65</v>
      </c>
      <c r="C58" s="4">
        <v>5.0</v>
      </c>
      <c r="D58" s="4">
        <v>4.0</v>
      </c>
      <c r="E58" s="4">
        <v>5.0</v>
      </c>
      <c r="F58" s="4">
        <v>3.0</v>
      </c>
      <c r="G58" s="4">
        <v>4.0</v>
      </c>
      <c r="H58" s="4">
        <v>1.0</v>
      </c>
      <c r="I58" s="4">
        <v>4.0</v>
      </c>
      <c r="J58" s="4">
        <v>4.0</v>
      </c>
      <c r="K58" s="4">
        <v>3.0</v>
      </c>
      <c r="L58" s="4">
        <v>5.0</v>
      </c>
      <c r="M58" s="4">
        <v>5.0</v>
      </c>
      <c r="N58" s="4">
        <v>5.0</v>
      </c>
      <c r="O58" s="4">
        <v>3.0</v>
      </c>
      <c r="P58" s="4">
        <v>5.0</v>
      </c>
      <c r="Q58" s="4">
        <v>5.0</v>
      </c>
      <c r="R58" s="4">
        <v>1.0</v>
      </c>
      <c r="S58" s="4">
        <v>5.0</v>
      </c>
      <c r="T58" s="4">
        <v>4.0</v>
      </c>
      <c r="U58" s="4">
        <v>5.0</v>
      </c>
      <c r="V58" s="4">
        <v>2.0</v>
      </c>
      <c r="W58" s="4">
        <v>3.0</v>
      </c>
      <c r="X58" s="4">
        <v>2.0</v>
      </c>
      <c r="Y58" s="4">
        <v>3.0</v>
      </c>
      <c r="Z58" s="4">
        <v>4.0</v>
      </c>
      <c r="AA58" s="4">
        <v>4.0</v>
      </c>
      <c r="AB58" s="4">
        <v>3.0</v>
      </c>
      <c r="AC58" s="4">
        <v>3.0</v>
      </c>
      <c r="AD58" s="4">
        <v>5.0</v>
      </c>
      <c r="AE58" s="4">
        <v>2.0</v>
      </c>
      <c r="AF58" s="4">
        <v>4.0</v>
      </c>
      <c r="AG58" s="4">
        <v>5.0</v>
      </c>
      <c r="AH58" s="4">
        <v>5.0</v>
      </c>
      <c r="AI58" s="4">
        <v>5.0</v>
      </c>
      <c r="AJ58" s="4">
        <v>3.0</v>
      </c>
      <c r="AK58" s="4">
        <v>4.0</v>
      </c>
      <c r="AL58" s="4">
        <v>5.0</v>
      </c>
      <c r="AM58" s="4">
        <v>5.0</v>
      </c>
      <c r="AN58" s="4">
        <v>4.0</v>
      </c>
      <c r="AO58" s="4">
        <v>3.0</v>
      </c>
      <c r="AP58" s="4">
        <v>3.0</v>
      </c>
      <c r="AQ58" s="4">
        <v>4.0</v>
      </c>
      <c r="AR58" s="4">
        <v>5.0</v>
      </c>
      <c r="AS58" s="4">
        <v>4.0</v>
      </c>
      <c r="AT58" s="4">
        <v>4.0</v>
      </c>
      <c r="AU58" s="4">
        <v>5.0</v>
      </c>
      <c r="AV58" s="4">
        <v>5.0</v>
      </c>
      <c r="AW58" s="4">
        <v>4.0</v>
      </c>
      <c r="AX58" s="4">
        <v>5.0</v>
      </c>
      <c r="AY58" s="4">
        <v>5.0</v>
      </c>
      <c r="AZ58" s="4">
        <v>3.0</v>
      </c>
      <c r="BA58" s="4">
        <v>5.0</v>
      </c>
      <c r="BB58" s="4">
        <v>4.0</v>
      </c>
      <c r="BC58" s="4">
        <v>5.0</v>
      </c>
      <c r="BD58" s="4">
        <v>4.0</v>
      </c>
      <c r="BE58" s="4">
        <v>5.0</v>
      </c>
      <c r="BF58" s="4">
        <v>4.0</v>
      </c>
      <c r="BG58" s="4">
        <v>5.0</v>
      </c>
      <c r="BH58" s="4">
        <v>4.0</v>
      </c>
      <c r="BI58" s="4">
        <v>5.0</v>
      </c>
      <c r="BJ58" s="4">
        <v>4.0</v>
      </c>
      <c r="BK58" s="4">
        <v>5.0</v>
      </c>
      <c r="BL58" s="4">
        <v>3.0</v>
      </c>
      <c r="BM58" s="4">
        <v>4.0</v>
      </c>
      <c r="BN58" s="4">
        <v>5.0</v>
      </c>
      <c r="BO58" s="4">
        <v>5.0</v>
      </c>
      <c r="BP58" s="4">
        <v>3.0</v>
      </c>
      <c r="BQ58" s="4">
        <v>5.0</v>
      </c>
      <c r="BR58" s="4">
        <v>5.0</v>
      </c>
      <c r="BS58" s="4">
        <v>5.0</v>
      </c>
      <c r="BT58" s="4">
        <v>5.0</v>
      </c>
      <c r="BU58" s="4">
        <v>5.0</v>
      </c>
      <c r="BV58" s="4">
        <v>5.0</v>
      </c>
      <c r="BW58" s="4">
        <v>5.0</v>
      </c>
      <c r="BX58" s="4">
        <v>4.0</v>
      </c>
      <c r="BY58" s="4">
        <v>4.0</v>
      </c>
      <c r="BZ58" s="4">
        <v>4.0</v>
      </c>
      <c r="CA58" s="4">
        <v>2.0</v>
      </c>
      <c r="CB58" s="4">
        <v>2.0</v>
      </c>
      <c r="CC58" s="4">
        <v>4.0</v>
      </c>
      <c r="CD58" s="4">
        <v>4.0</v>
      </c>
      <c r="CE58" s="4">
        <v>2.0</v>
      </c>
      <c r="CF58" s="4">
        <v>2.0</v>
      </c>
      <c r="CG58" s="4">
        <v>3.0</v>
      </c>
      <c r="CH58" s="4">
        <v>4.0</v>
      </c>
      <c r="CI58" s="4">
        <v>5.0</v>
      </c>
      <c r="CJ58" s="4">
        <v>4.0</v>
      </c>
      <c r="CK58" s="4">
        <v>4.0</v>
      </c>
      <c r="CL58" s="4">
        <v>4.0</v>
      </c>
      <c r="CM58" s="4">
        <v>4.0</v>
      </c>
      <c r="CN58" s="4">
        <v>5.0</v>
      </c>
      <c r="CO58" s="4">
        <v>4.0</v>
      </c>
      <c r="CP58" s="4">
        <v>1.0</v>
      </c>
      <c r="CQ58" s="4">
        <v>4.0</v>
      </c>
      <c r="CR58" s="4">
        <v>5.0</v>
      </c>
      <c r="CS58" s="4">
        <v>5.0</v>
      </c>
      <c r="CT58" s="4">
        <v>4.0</v>
      </c>
      <c r="CU58" s="4">
        <v>2.0</v>
      </c>
      <c r="CV58" s="4">
        <v>5.0</v>
      </c>
      <c r="CW58" s="4">
        <v>4.0</v>
      </c>
      <c r="CX58" s="4">
        <v>5.0</v>
      </c>
      <c r="CY58" s="4">
        <v>5.0</v>
      </c>
      <c r="CZ58" s="4">
        <v>5.0</v>
      </c>
      <c r="DA58" s="4">
        <v>5.0</v>
      </c>
      <c r="DB58" s="4">
        <v>5.0</v>
      </c>
      <c r="DC58" s="4">
        <v>5.0</v>
      </c>
      <c r="DD58" s="4">
        <v>2.0</v>
      </c>
      <c r="DE58" s="4">
        <v>5.0</v>
      </c>
      <c r="DF58" s="4">
        <v>4.0</v>
      </c>
      <c r="DG58" s="4">
        <v>5.0</v>
      </c>
      <c r="DH58" s="4">
        <v>3.0</v>
      </c>
      <c r="DI58" s="4">
        <v>3.0</v>
      </c>
      <c r="DJ58" s="4">
        <v>3.0</v>
      </c>
      <c r="DK58" s="4">
        <v>3.0</v>
      </c>
      <c r="DL58" s="4">
        <v>2.0</v>
      </c>
      <c r="DM58" s="4">
        <v>3.0</v>
      </c>
      <c r="DN58" s="4">
        <v>2.0</v>
      </c>
      <c r="DO58" s="4">
        <v>5.0</v>
      </c>
      <c r="DP58" s="4">
        <v>3.0</v>
      </c>
      <c r="DQ58" s="4">
        <v>5.0</v>
      </c>
      <c r="DR58" s="4">
        <v>5.0</v>
      </c>
      <c r="DS58" s="4">
        <v>5.0</v>
      </c>
      <c r="DT58" s="4">
        <v>5.0</v>
      </c>
      <c r="DU58" s="4">
        <v>4.0</v>
      </c>
      <c r="DV58" s="4">
        <v>3.0</v>
      </c>
      <c r="DW58" s="4">
        <v>4.0</v>
      </c>
    </row>
    <row r="59">
      <c r="A59" s="4" t="s">
        <v>30</v>
      </c>
      <c r="B59" s="4" t="s">
        <v>66</v>
      </c>
      <c r="C59" s="4">
        <v>1.0</v>
      </c>
      <c r="D59" s="4">
        <v>2.0</v>
      </c>
      <c r="E59" s="4">
        <v>1.0</v>
      </c>
      <c r="F59" s="4">
        <v>1.0</v>
      </c>
      <c r="G59" s="4">
        <v>2.0</v>
      </c>
      <c r="H59" s="4">
        <v>2.0</v>
      </c>
      <c r="I59" s="4">
        <v>1.0</v>
      </c>
      <c r="J59" s="4">
        <v>2.0</v>
      </c>
      <c r="K59" s="4">
        <v>2.0</v>
      </c>
      <c r="L59" s="4">
        <v>1.0</v>
      </c>
      <c r="M59" s="4">
        <v>2.0</v>
      </c>
      <c r="N59" s="4">
        <v>1.0</v>
      </c>
      <c r="O59" s="4">
        <v>2.0</v>
      </c>
      <c r="P59" s="4">
        <v>2.0</v>
      </c>
      <c r="Q59" s="4">
        <v>1.0</v>
      </c>
      <c r="R59" s="4">
        <v>2.0</v>
      </c>
      <c r="S59" s="4">
        <v>1.0</v>
      </c>
      <c r="T59" s="4">
        <v>2.0</v>
      </c>
      <c r="U59" s="4">
        <v>1.0</v>
      </c>
      <c r="V59" s="4">
        <v>2.0</v>
      </c>
      <c r="W59" s="4">
        <v>2.0</v>
      </c>
      <c r="X59" s="4">
        <v>2.0</v>
      </c>
      <c r="Y59" s="4">
        <v>1.0</v>
      </c>
      <c r="Z59" s="4">
        <v>1.0</v>
      </c>
      <c r="AA59" s="4">
        <v>2.0</v>
      </c>
      <c r="AB59" s="4">
        <v>2.0</v>
      </c>
      <c r="AC59" s="4">
        <v>2.0</v>
      </c>
      <c r="AD59" s="4">
        <v>1.0</v>
      </c>
      <c r="AE59" s="4">
        <v>1.0</v>
      </c>
      <c r="AF59" s="4">
        <v>1.0</v>
      </c>
      <c r="AG59" s="4">
        <v>1.0</v>
      </c>
      <c r="AH59" s="4">
        <v>1.0</v>
      </c>
      <c r="AI59" s="4">
        <v>1.0</v>
      </c>
      <c r="AJ59" s="4">
        <v>1.0</v>
      </c>
      <c r="AK59" s="4">
        <v>1.0</v>
      </c>
      <c r="AL59" s="4">
        <v>2.0</v>
      </c>
      <c r="AM59" s="4">
        <v>2.0</v>
      </c>
      <c r="AN59" s="4">
        <v>2.0</v>
      </c>
      <c r="AO59" s="4">
        <v>2.0</v>
      </c>
      <c r="AP59" s="4">
        <v>2.0</v>
      </c>
      <c r="AQ59" s="4">
        <v>2.0</v>
      </c>
      <c r="AR59" s="4">
        <v>1.0</v>
      </c>
      <c r="AS59" s="4">
        <v>2.0</v>
      </c>
      <c r="AT59" s="4">
        <v>1.0</v>
      </c>
      <c r="AU59" s="4">
        <v>1.0</v>
      </c>
      <c r="AV59" s="4">
        <v>2.0</v>
      </c>
      <c r="AW59" s="4">
        <v>2.0</v>
      </c>
      <c r="AX59" s="4">
        <v>2.0</v>
      </c>
      <c r="AY59" s="4">
        <v>1.0</v>
      </c>
      <c r="AZ59" s="4">
        <v>2.0</v>
      </c>
      <c r="BA59" s="4">
        <v>2.0</v>
      </c>
      <c r="BB59" s="4">
        <v>1.0</v>
      </c>
      <c r="BC59" s="4">
        <v>2.0</v>
      </c>
      <c r="BD59" s="4">
        <v>1.0</v>
      </c>
      <c r="BE59" s="4">
        <v>1.0</v>
      </c>
      <c r="BF59" s="4">
        <v>2.0</v>
      </c>
      <c r="BG59" s="4">
        <v>1.0</v>
      </c>
      <c r="BH59" s="4">
        <v>1.0</v>
      </c>
      <c r="BI59" s="4">
        <v>1.0</v>
      </c>
      <c r="BJ59" s="4">
        <v>2.0</v>
      </c>
      <c r="BK59" s="4">
        <v>1.0</v>
      </c>
      <c r="BL59" s="4">
        <v>1.0</v>
      </c>
      <c r="BM59" s="4">
        <v>1.0</v>
      </c>
      <c r="BN59" s="4">
        <v>2.0</v>
      </c>
      <c r="BO59" s="4">
        <v>1.0</v>
      </c>
      <c r="BP59" s="4">
        <v>2.0</v>
      </c>
      <c r="BQ59" s="4">
        <v>1.0</v>
      </c>
      <c r="BR59" s="4">
        <v>2.0</v>
      </c>
      <c r="BS59" s="4">
        <v>2.0</v>
      </c>
      <c r="BT59" s="4">
        <v>1.0</v>
      </c>
      <c r="BU59" s="4">
        <v>1.0</v>
      </c>
      <c r="BV59" s="4">
        <v>1.0</v>
      </c>
      <c r="BW59" s="4">
        <v>1.0</v>
      </c>
      <c r="BX59" s="4">
        <v>1.0</v>
      </c>
      <c r="BY59" s="4">
        <v>2.0</v>
      </c>
      <c r="BZ59" s="4">
        <v>1.0</v>
      </c>
      <c r="CA59" s="4">
        <v>2.0</v>
      </c>
      <c r="CB59" s="4">
        <v>2.0</v>
      </c>
      <c r="CC59" s="4">
        <v>1.0</v>
      </c>
      <c r="CD59" s="4">
        <v>2.0</v>
      </c>
      <c r="CE59" s="4">
        <v>1.0</v>
      </c>
      <c r="CF59" s="4">
        <v>2.0</v>
      </c>
      <c r="CG59" s="4">
        <v>2.0</v>
      </c>
      <c r="CH59" s="4">
        <v>2.0</v>
      </c>
      <c r="CI59" s="4">
        <v>1.0</v>
      </c>
      <c r="CJ59" s="4">
        <v>1.0</v>
      </c>
      <c r="CK59" s="4">
        <v>1.0</v>
      </c>
      <c r="CL59" s="4">
        <v>1.0</v>
      </c>
      <c r="CM59" s="4">
        <v>1.0</v>
      </c>
      <c r="CN59" s="4">
        <v>1.0</v>
      </c>
      <c r="CO59" s="4">
        <v>1.0</v>
      </c>
      <c r="CP59" s="4">
        <v>2.0</v>
      </c>
      <c r="CQ59" s="4">
        <v>2.0</v>
      </c>
      <c r="CR59" s="4">
        <v>2.0</v>
      </c>
      <c r="CS59" s="4">
        <v>1.0</v>
      </c>
      <c r="CT59" s="4">
        <v>2.0</v>
      </c>
      <c r="CU59" s="4">
        <v>1.0</v>
      </c>
      <c r="CV59" s="4">
        <v>2.0</v>
      </c>
      <c r="CW59" s="4">
        <v>1.0</v>
      </c>
      <c r="CX59" s="4">
        <v>1.0</v>
      </c>
      <c r="CY59" s="4">
        <v>2.0</v>
      </c>
      <c r="CZ59" s="4">
        <v>2.0</v>
      </c>
      <c r="DA59" s="4">
        <v>1.0</v>
      </c>
      <c r="DB59" s="4">
        <v>1.0</v>
      </c>
      <c r="DC59" s="4">
        <v>1.0</v>
      </c>
      <c r="DD59" s="4">
        <v>2.0</v>
      </c>
      <c r="DE59" s="4">
        <v>2.0</v>
      </c>
      <c r="DF59" s="4">
        <v>2.0</v>
      </c>
      <c r="DG59" s="4">
        <v>2.0</v>
      </c>
      <c r="DH59" s="4">
        <v>1.0</v>
      </c>
      <c r="DI59" s="4">
        <v>2.0</v>
      </c>
      <c r="DJ59" s="4">
        <v>2.0</v>
      </c>
      <c r="DK59" s="4">
        <v>2.0</v>
      </c>
      <c r="DL59" s="4">
        <v>2.0</v>
      </c>
      <c r="DM59" s="4">
        <v>2.0</v>
      </c>
      <c r="DN59" s="4">
        <v>2.0</v>
      </c>
      <c r="DO59" s="4">
        <v>1.0</v>
      </c>
      <c r="DP59" s="4">
        <v>1.0</v>
      </c>
      <c r="DQ59" s="4">
        <v>2.0</v>
      </c>
      <c r="DR59" s="4">
        <v>2.0</v>
      </c>
      <c r="DS59" s="4">
        <v>1.0</v>
      </c>
      <c r="DT59" s="4">
        <v>2.0</v>
      </c>
      <c r="DU59" s="4">
        <v>2.0</v>
      </c>
      <c r="DV59" s="4">
        <v>1.0</v>
      </c>
      <c r="DW59" s="4">
        <v>2.0</v>
      </c>
    </row>
    <row r="60" hidden="1">
      <c r="A60" s="4" t="s">
        <v>8</v>
      </c>
      <c r="B60" s="4" t="s">
        <v>67</v>
      </c>
      <c r="C60" s="4">
        <v>1315.0</v>
      </c>
      <c r="D60" s="4">
        <v>900.0</v>
      </c>
      <c r="E60" s="4">
        <v>900.0</v>
      </c>
      <c r="F60" s="4">
        <v>1315.0</v>
      </c>
      <c r="G60" s="4">
        <v>760.0</v>
      </c>
      <c r="H60" s="4">
        <v>1315.0</v>
      </c>
      <c r="I60" s="4">
        <v>1315.0</v>
      </c>
      <c r="J60" s="4">
        <v>1315.0</v>
      </c>
      <c r="K60" s="4">
        <v>760.0</v>
      </c>
      <c r="L60" s="4">
        <v>900.0</v>
      </c>
      <c r="M60" s="4">
        <v>900.0</v>
      </c>
      <c r="N60" s="4">
        <v>900.0</v>
      </c>
      <c r="O60" s="4">
        <v>575.0</v>
      </c>
      <c r="P60" s="4">
        <v>1315.0</v>
      </c>
      <c r="Q60" s="4">
        <v>900.0</v>
      </c>
      <c r="R60" s="4">
        <v>1315.0</v>
      </c>
      <c r="S60" s="4">
        <v>760.0</v>
      </c>
      <c r="T60" s="4">
        <v>900.0</v>
      </c>
      <c r="U60" s="4">
        <v>1315.0</v>
      </c>
      <c r="V60" s="4">
        <v>900.0</v>
      </c>
      <c r="W60" s="4">
        <v>1315.0</v>
      </c>
      <c r="X60" s="4">
        <v>900.0</v>
      </c>
      <c r="Y60" s="4">
        <v>1315.0</v>
      </c>
      <c r="Z60" s="4">
        <v>1315.0</v>
      </c>
      <c r="AA60" s="4">
        <v>1315.0</v>
      </c>
      <c r="AB60" s="4">
        <v>760.0</v>
      </c>
      <c r="AC60" s="4">
        <v>1315.0</v>
      </c>
      <c r="AD60" s="4">
        <v>1315.0</v>
      </c>
      <c r="AE60" s="4">
        <v>1315.0</v>
      </c>
      <c r="AF60" s="4">
        <v>760.0</v>
      </c>
      <c r="AG60" s="4">
        <v>1315.0</v>
      </c>
      <c r="AH60" s="4">
        <v>1315.0</v>
      </c>
      <c r="AI60" s="4">
        <v>760.0</v>
      </c>
      <c r="AJ60" s="4">
        <v>900.0</v>
      </c>
      <c r="AK60" s="4">
        <v>1315.0</v>
      </c>
      <c r="AL60" s="4">
        <v>760.0</v>
      </c>
      <c r="AM60" s="4">
        <v>900.0</v>
      </c>
      <c r="AN60" s="4">
        <v>1315.0</v>
      </c>
      <c r="AO60" s="4">
        <v>1315.0</v>
      </c>
      <c r="AP60" s="4">
        <v>1315.0</v>
      </c>
      <c r="AQ60" s="4">
        <v>760.0</v>
      </c>
      <c r="AR60" s="4">
        <v>1315.0</v>
      </c>
      <c r="AS60" s="4">
        <v>900.0</v>
      </c>
      <c r="AT60" s="4">
        <v>900.0</v>
      </c>
      <c r="AU60" s="4">
        <v>760.0</v>
      </c>
      <c r="AV60" s="4">
        <v>900.0</v>
      </c>
      <c r="AW60" s="4">
        <v>900.0</v>
      </c>
      <c r="AX60" s="4">
        <v>900.0</v>
      </c>
      <c r="AY60" s="4">
        <v>760.0</v>
      </c>
      <c r="AZ60" s="4">
        <v>900.0</v>
      </c>
      <c r="BA60" s="4">
        <v>760.0</v>
      </c>
      <c r="BB60" s="4">
        <v>1315.0</v>
      </c>
      <c r="BC60" s="4">
        <v>900.0</v>
      </c>
      <c r="BD60" s="4">
        <v>1315.0</v>
      </c>
      <c r="BE60" s="4">
        <v>900.0</v>
      </c>
      <c r="BF60" s="4">
        <v>900.0</v>
      </c>
      <c r="BG60" s="4">
        <v>1315.0</v>
      </c>
      <c r="BH60" s="4">
        <v>1315.0</v>
      </c>
      <c r="BI60" s="4">
        <v>1315.0</v>
      </c>
      <c r="BJ60" s="4">
        <v>1315.0</v>
      </c>
      <c r="BK60" s="4">
        <v>1315.0</v>
      </c>
      <c r="BL60" s="4">
        <v>1315.0</v>
      </c>
      <c r="BM60" s="4">
        <v>1315.0</v>
      </c>
      <c r="BN60" s="4">
        <v>1315.0</v>
      </c>
      <c r="BO60" s="4">
        <v>760.0</v>
      </c>
      <c r="BP60" s="4">
        <v>900.0</v>
      </c>
      <c r="BQ60" s="4">
        <v>900.0</v>
      </c>
      <c r="BR60" s="4">
        <v>1315.0</v>
      </c>
      <c r="BS60" s="4">
        <v>760.0</v>
      </c>
      <c r="BT60" s="4">
        <v>1315.0</v>
      </c>
      <c r="BU60" s="4">
        <v>1315.0</v>
      </c>
      <c r="BV60" s="4">
        <v>1315.0</v>
      </c>
      <c r="BW60" s="4">
        <v>1315.0</v>
      </c>
      <c r="BX60" s="4">
        <v>1315.0</v>
      </c>
      <c r="BY60" s="4">
        <v>760.0</v>
      </c>
      <c r="BZ60" s="4">
        <v>900.0</v>
      </c>
      <c r="CA60" s="4">
        <v>1315.0</v>
      </c>
      <c r="CB60" s="4">
        <v>900.0</v>
      </c>
      <c r="CC60" s="4">
        <v>1315.0</v>
      </c>
      <c r="CD60" s="4">
        <v>1315.0</v>
      </c>
      <c r="CE60" s="4">
        <v>900.0</v>
      </c>
      <c r="CF60" s="4">
        <v>900.0</v>
      </c>
      <c r="CG60" s="4">
        <v>575.0</v>
      </c>
      <c r="CH60" s="4">
        <v>1315.0</v>
      </c>
      <c r="CI60" s="4">
        <v>760.0</v>
      </c>
      <c r="CJ60" s="4">
        <v>760.0</v>
      </c>
      <c r="CK60" s="4">
        <v>900.0</v>
      </c>
      <c r="CL60" s="4">
        <v>1315.0</v>
      </c>
      <c r="CM60" s="4">
        <v>1315.0</v>
      </c>
      <c r="CN60" s="4">
        <v>900.0</v>
      </c>
      <c r="CO60" s="4">
        <v>1315.0</v>
      </c>
      <c r="CP60" s="4">
        <v>900.0</v>
      </c>
      <c r="CQ60" s="4">
        <v>900.0</v>
      </c>
      <c r="CR60" s="4">
        <v>1315.0</v>
      </c>
      <c r="CS60" s="4">
        <v>1315.0</v>
      </c>
      <c r="CT60" s="4">
        <v>1315.0</v>
      </c>
      <c r="CU60" s="4">
        <v>900.0</v>
      </c>
      <c r="CV60" s="4">
        <v>760.0</v>
      </c>
      <c r="CW60" s="4">
        <v>1315.0</v>
      </c>
      <c r="CX60" s="4">
        <v>900.0</v>
      </c>
      <c r="CY60" s="4">
        <v>900.0</v>
      </c>
      <c r="CZ60" s="4">
        <v>1315.0</v>
      </c>
      <c r="DA60" s="4">
        <v>900.0</v>
      </c>
      <c r="DB60" s="4">
        <v>760.0</v>
      </c>
      <c r="DC60" s="4">
        <v>1315.0</v>
      </c>
      <c r="DD60" s="4">
        <v>1315.0</v>
      </c>
      <c r="DE60" s="4">
        <v>760.0</v>
      </c>
      <c r="DF60" s="4">
        <v>900.0</v>
      </c>
      <c r="DG60" s="4">
        <v>760.0</v>
      </c>
      <c r="DH60" s="4">
        <v>1315.0</v>
      </c>
      <c r="DI60" s="4">
        <v>900.0</v>
      </c>
      <c r="DJ60" s="4">
        <v>1315.0</v>
      </c>
      <c r="DK60" s="4">
        <v>900.0</v>
      </c>
      <c r="DL60" s="4">
        <v>900.0</v>
      </c>
      <c r="DM60" s="4">
        <v>760.0</v>
      </c>
      <c r="DN60" s="4">
        <v>1315.0</v>
      </c>
      <c r="DO60" s="4">
        <v>1315.0</v>
      </c>
      <c r="DP60" s="4">
        <v>760.0</v>
      </c>
      <c r="DQ60" s="4">
        <v>1315.0</v>
      </c>
      <c r="DR60" s="4">
        <v>1315.0</v>
      </c>
      <c r="DS60" s="4">
        <v>1315.0</v>
      </c>
      <c r="DT60" s="4">
        <v>1315.0</v>
      </c>
      <c r="DU60" s="4">
        <v>1315.0</v>
      </c>
      <c r="DV60" s="4">
        <v>1315.0</v>
      </c>
      <c r="DW60" s="4">
        <v>575.0</v>
      </c>
    </row>
    <row r="61">
      <c r="A61" s="4" t="s">
        <v>30</v>
      </c>
      <c r="B61" s="4" t="s">
        <v>68</v>
      </c>
      <c r="C61" s="4">
        <v>187.0</v>
      </c>
      <c r="D61" s="4">
        <v>155.0</v>
      </c>
      <c r="E61" s="4" t="s">
        <v>106</v>
      </c>
      <c r="F61" s="4" t="s">
        <v>118</v>
      </c>
      <c r="G61" s="4">
        <v>190.0</v>
      </c>
      <c r="H61" s="4">
        <v>190.0</v>
      </c>
      <c r="I61" s="4">
        <v>180.0</v>
      </c>
      <c r="J61" s="4">
        <v>137.0</v>
      </c>
      <c r="K61" s="4">
        <v>180.0</v>
      </c>
      <c r="L61" s="4">
        <v>125.0</v>
      </c>
      <c r="M61" s="4">
        <v>116.0</v>
      </c>
      <c r="N61" s="4">
        <v>110.0</v>
      </c>
      <c r="O61" s="4">
        <v>264.0</v>
      </c>
      <c r="P61" s="4">
        <v>123.0</v>
      </c>
      <c r="Q61" s="4">
        <v>185.0</v>
      </c>
      <c r="R61" s="4">
        <v>180.0</v>
      </c>
      <c r="S61" s="4">
        <v>145.0</v>
      </c>
      <c r="T61" s="4">
        <v>170.0</v>
      </c>
      <c r="U61" s="4">
        <v>135.0</v>
      </c>
      <c r="V61" s="4">
        <v>165.0</v>
      </c>
      <c r="W61" s="4">
        <v>175.0</v>
      </c>
      <c r="X61" s="4">
        <v>195.0</v>
      </c>
      <c r="Y61" s="4">
        <v>185.0</v>
      </c>
      <c r="Z61" s="4">
        <v>185.0</v>
      </c>
      <c r="AA61" s="4">
        <v>105.0</v>
      </c>
      <c r="AB61" s="4">
        <v>125.0</v>
      </c>
      <c r="AC61" s="4">
        <v>160.0</v>
      </c>
      <c r="AD61" s="4">
        <v>175.0</v>
      </c>
      <c r="AE61" s="4">
        <v>180.0</v>
      </c>
      <c r="AF61" s="4">
        <v>167.0</v>
      </c>
      <c r="AG61" s="4">
        <v>115.0</v>
      </c>
      <c r="AH61" s="4">
        <v>205.0</v>
      </c>
      <c r="AI61" s="4" t="s">
        <v>74</v>
      </c>
      <c r="AJ61" s="4">
        <v>128.0</v>
      </c>
      <c r="AK61" s="4">
        <v>150.0</v>
      </c>
      <c r="AL61" s="4">
        <v>150.0</v>
      </c>
      <c r="AM61" s="4">
        <v>150.0</v>
      </c>
      <c r="AN61" s="4">
        <v>170.0</v>
      </c>
      <c r="AO61" s="4">
        <v>150.0</v>
      </c>
      <c r="AP61" s="4">
        <v>175.0</v>
      </c>
      <c r="AQ61" s="4">
        <v>140.0</v>
      </c>
      <c r="AR61" s="4">
        <v>120.0</v>
      </c>
      <c r="AS61" s="4">
        <v>135.0</v>
      </c>
      <c r="AT61" s="4">
        <v>100.0</v>
      </c>
      <c r="AU61" s="4">
        <v>170.0</v>
      </c>
      <c r="AV61" s="4">
        <v>113.0</v>
      </c>
      <c r="AW61" s="4">
        <v>168.0</v>
      </c>
      <c r="AX61" s="4">
        <v>145.0</v>
      </c>
      <c r="AY61" s="4">
        <v>155.0</v>
      </c>
      <c r="AZ61" s="4">
        <v>150.0</v>
      </c>
      <c r="BA61" s="4">
        <v>169.0</v>
      </c>
      <c r="BB61" s="4">
        <v>185.0</v>
      </c>
      <c r="BC61" s="4">
        <v>200.0</v>
      </c>
      <c r="BD61" s="4">
        <v>265.0</v>
      </c>
      <c r="BE61" s="4">
        <v>165.0</v>
      </c>
      <c r="BF61" s="4">
        <v>192.0</v>
      </c>
      <c r="BG61" s="4">
        <v>175.0</v>
      </c>
      <c r="BH61" s="4">
        <v>140.0</v>
      </c>
      <c r="BI61" s="4">
        <v>155.0</v>
      </c>
      <c r="BJ61" s="4">
        <v>155.0</v>
      </c>
      <c r="BK61" s="4">
        <v>135.0</v>
      </c>
      <c r="BL61" s="4">
        <v>118.0</v>
      </c>
      <c r="BM61" s="4">
        <v>210.0</v>
      </c>
      <c r="BN61" s="4">
        <v>180.0</v>
      </c>
      <c r="BO61" s="4">
        <v>140.0</v>
      </c>
      <c r="BP61" s="4">
        <v>112.0</v>
      </c>
      <c r="BQ61" s="4">
        <v>125.0</v>
      </c>
      <c r="BR61" s="4" t="s">
        <v>761</v>
      </c>
      <c r="BS61" s="4">
        <v>145.0</v>
      </c>
      <c r="BT61" s="4">
        <v>130.0</v>
      </c>
      <c r="BU61" s="4">
        <v>140.0</v>
      </c>
      <c r="BV61" s="4">
        <v>140.0</v>
      </c>
      <c r="BW61" s="4">
        <v>140.0</v>
      </c>
      <c r="BX61" s="4">
        <v>200.0</v>
      </c>
      <c r="BY61" s="4" t="s">
        <v>74</v>
      </c>
      <c r="BZ61" s="4">
        <v>120.0</v>
      </c>
      <c r="CA61" s="4">
        <v>150.0</v>
      </c>
      <c r="CB61" s="4">
        <v>200.0</v>
      </c>
      <c r="CC61" s="4">
        <v>135.0</v>
      </c>
      <c r="CD61" s="4">
        <v>145.0</v>
      </c>
      <c r="CE61" s="4">
        <v>130.0</v>
      </c>
      <c r="CF61" s="4">
        <v>190.0</v>
      </c>
      <c r="CG61" s="4">
        <v>170.0</v>
      </c>
      <c r="CH61" s="4">
        <v>127.0</v>
      </c>
      <c r="CI61" s="4">
        <v>167.0</v>
      </c>
      <c r="CJ61" s="4">
        <v>140.0</v>
      </c>
      <c r="CK61" s="4">
        <v>190.0</v>
      </c>
      <c r="CL61" s="4">
        <v>155.0</v>
      </c>
      <c r="CM61" s="4">
        <v>175.0</v>
      </c>
      <c r="CN61" s="4">
        <v>129.0</v>
      </c>
      <c r="CO61" s="4">
        <v>260.0</v>
      </c>
      <c r="CP61" s="4">
        <v>135.0</v>
      </c>
      <c r="CQ61" s="4">
        <v>190.0</v>
      </c>
      <c r="CR61" s="4">
        <v>165.0</v>
      </c>
      <c r="CS61" s="4">
        <v>175.0</v>
      </c>
      <c r="CT61" s="4">
        <v>184.0</v>
      </c>
      <c r="CU61" s="4">
        <v>210.0</v>
      </c>
      <c r="CV61" s="4">
        <v>155.0</v>
      </c>
      <c r="CW61" s="4">
        <v>185.0</v>
      </c>
      <c r="CX61" s="4">
        <v>165.0</v>
      </c>
      <c r="CY61" s="4">
        <v>125.0</v>
      </c>
      <c r="CZ61" s="4">
        <v>160.0</v>
      </c>
      <c r="DA61" s="4">
        <v>135.0</v>
      </c>
      <c r="DB61" s="4">
        <v>130.0</v>
      </c>
      <c r="DC61" s="4">
        <v>230.0</v>
      </c>
      <c r="DD61" s="4">
        <v>125.0</v>
      </c>
      <c r="DE61" s="4">
        <v>130.0</v>
      </c>
      <c r="DF61" s="4">
        <v>165.0</v>
      </c>
      <c r="DG61" s="4">
        <v>128.0</v>
      </c>
      <c r="DH61" s="4">
        <v>200.0</v>
      </c>
      <c r="DI61" s="4">
        <v>160.0</v>
      </c>
      <c r="DJ61" s="4">
        <v>170.0</v>
      </c>
      <c r="DK61" s="4">
        <v>129.0</v>
      </c>
      <c r="DL61" s="4">
        <v>170.0</v>
      </c>
      <c r="DM61" s="4">
        <v>138.0</v>
      </c>
      <c r="DN61" s="4">
        <v>150.0</v>
      </c>
      <c r="DO61" s="4">
        <v>170.0</v>
      </c>
      <c r="DP61" s="4">
        <v>113.0</v>
      </c>
      <c r="DQ61" s="4">
        <v>140.0</v>
      </c>
      <c r="DR61" s="4">
        <v>185.0</v>
      </c>
      <c r="DS61" s="4">
        <v>156.0</v>
      </c>
      <c r="DT61" s="4">
        <v>180.0</v>
      </c>
      <c r="DU61" s="4">
        <v>120.0</v>
      </c>
      <c r="DV61" s="4">
        <v>135.0</v>
      </c>
      <c r="DW61" s="4">
        <v>135.0</v>
      </c>
    </row>
  </sheetData>
  <autoFilter ref="$A$1:$DW$62">
    <filterColumn colId="0">
      <filters blank="1">
        <filter val="health and lifestyle"/>
      </filters>
    </filterColumn>
  </autoFil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tr">
        <f t="array" ref="A1:DW61">TRANSPOSE(food_coded!A2:BI128)</f>
        <v>question type</v>
      </c>
      <c r="B1" s="3" t="s">
        <v>71</v>
      </c>
      <c r="C1" s="4">
        <v>1.0</v>
      </c>
      <c r="D1" s="4">
        <v>2.0</v>
      </c>
      <c r="E1" s="4">
        <v>3.0</v>
      </c>
      <c r="F1" s="4">
        <v>4.0</v>
      </c>
      <c r="G1" s="4">
        <v>5.0</v>
      </c>
      <c r="H1" s="4">
        <v>6.0</v>
      </c>
      <c r="I1" s="4">
        <v>7.0</v>
      </c>
      <c r="J1" s="4">
        <v>8.0</v>
      </c>
      <c r="K1" s="4">
        <v>9.0</v>
      </c>
      <c r="L1" s="4">
        <v>10.0</v>
      </c>
      <c r="M1" s="4">
        <v>11.0</v>
      </c>
      <c r="N1" s="4">
        <v>12.0</v>
      </c>
      <c r="O1" s="4">
        <v>13.0</v>
      </c>
      <c r="P1" s="4">
        <v>14.0</v>
      </c>
      <c r="Q1" s="4">
        <v>15.0</v>
      </c>
      <c r="R1" s="4">
        <v>16.0</v>
      </c>
      <c r="S1" s="4">
        <v>17.0</v>
      </c>
      <c r="T1" s="4">
        <v>18.0</v>
      </c>
      <c r="U1" s="4">
        <v>19.0</v>
      </c>
      <c r="V1" s="4">
        <v>20.0</v>
      </c>
      <c r="W1" s="4">
        <v>21.0</v>
      </c>
      <c r="X1" s="4">
        <v>22.0</v>
      </c>
      <c r="Y1" s="4">
        <v>23.0</v>
      </c>
      <c r="Z1" s="4">
        <v>24.0</v>
      </c>
      <c r="AA1" s="4">
        <v>25.0</v>
      </c>
      <c r="AB1" s="4">
        <v>26.0</v>
      </c>
      <c r="AC1" s="4">
        <v>27.0</v>
      </c>
      <c r="AD1" s="4">
        <v>28.0</v>
      </c>
      <c r="AE1" s="4">
        <v>29.0</v>
      </c>
      <c r="AF1" s="4">
        <v>30.0</v>
      </c>
      <c r="AG1" s="4">
        <v>31.0</v>
      </c>
      <c r="AH1" s="4">
        <v>32.0</v>
      </c>
      <c r="AI1" s="4">
        <v>33.0</v>
      </c>
      <c r="AJ1" s="4">
        <v>34.0</v>
      </c>
      <c r="AK1" s="4">
        <v>35.0</v>
      </c>
      <c r="AL1" s="4">
        <v>36.0</v>
      </c>
      <c r="AM1" s="4">
        <v>37.0</v>
      </c>
      <c r="AN1" s="4">
        <v>38.0</v>
      </c>
      <c r="AO1" s="4">
        <v>39.0</v>
      </c>
      <c r="AP1" s="4">
        <v>40.0</v>
      </c>
      <c r="AQ1" s="4">
        <v>41.0</v>
      </c>
      <c r="AR1" s="4">
        <v>42.0</v>
      </c>
      <c r="AS1" s="4">
        <v>43.0</v>
      </c>
      <c r="AT1" s="4">
        <v>44.0</v>
      </c>
      <c r="AU1" s="4">
        <v>45.0</v>
      </c>
      <c r="AV1" s="4">
        <v>46.0</v>
      </c>
      <c r="AW1" s="4">
        <v>47.0</v>
      </c>
      <c r="AX1" s="4">
        <v>48.0</v>
      </c>
      <c r="AY1" s="4">
        <v>49.0</v>
      </c>
      <c r="AZ1" s="4">
        <v>50.0</v>
      </c>
      <c r="BA1" s="4">
        <v>51.0</v>
      </c>
      <c r="BB1" s="4">
        <v>52.0</v>
      </c>
      <c r="BC1" s="4">
        <v>53.0</v>
      </c>
      <c r="BD1" s="4">
        <v>54.0</v>
      </c>
      <c r="BE1" s="4">
        <v>55.0</v>
      </c>
      <c r="BF1" s="4">
        <v>56.0</v>
      </c>
      <c r="BG1" s="4">
        <v>57.0</v>
      </c>
      <c r="BH1" s="4">
        <v>58.0</v>
      </c>
      <c r="BI1" s="4">
        <v>59.0</v>
      </c>
      <c r="BJ1" s="4">
        <v>60.0</v>
      </c>
      <c r="BK1" s="4">
        <v>61.0</v>
      </c>
      <c r="BL1" s="4">
        <v>62.0</v>
      </c>
      <c r="BM1" s="4">
        <v>63.0</v>
      </c>
      <c r="BN1" s="4">
        <v>64.0</v>
      </c>
      <c r="BO1" s="4">
        <v>65.0</v>
      </c>
      <c r="BP1" s="4">
        <v>66.0</v>
      </c>
      <c r="BQ1" s="4">
        <v>67.0</v>
      </c>
      <c r="BR1" s="4">
        <v>68.0</v>
      </c>
      <c r="BS1" s="4">
        <v>69.0</v>
      </c>
      <c r="BT1" s="4">
        <v>70.0</v>
      </c>
      <c r="BU1" s="4">
        <v>71.0</v>
      </c>
      <c r="BV1" s="4">
        <v>72.0</v>
      </c>
      <c r="BW1" s="4">
        <v>73.0</v>
      </c>
      <c r="BX1" s="4">
        <v>74.0</v>
      </c>
      <c r="BY1" s="4">
        <v>75.0</v>
      </c>
      <c r="BZ1" s="4">
        <v>76.0</v>
      </c>
      <c r="CA1" s="4">
        <v>77.0</v>
      </c>
      <c r="CB1" s="4">
        <v>78.0</v>
      </c>
      <c r="CC1" s="4">
        <v>79.0</v>
      </c>
      <c r="CD1" s="4">
        <v>80.0</v>
      </c>
      <c r="CE1" s="4">
        <v>81.0</v>
      </c>
      <c r="CF1" s="4">
        <v>82.0</v>
      </c>
      <c r="CG1" s="4">
        <v>83.0</v>
      </c>
      <c r="CH1" s="4">
        <v>84.0</v>
      </c>
      <c r="CI1" s="4">
        <v>85.0</v>
      </c>
      <c r="CJ1" s="4">
        <v>86.0</v>
      </c>
      <c r="CK1" s="4">
        <v>87.0</v>
      </c>
      <c r="CL1" s="4">
        <v>88.0</v>
      </c>
      <c r="CM1" s="4">
        <v>89.0</v>
      </c>
      <c r="CN1" s="4">
        <v>90.0</v>
      </c>
      <c r="CO1" s="4">
        <v>91.0</v>
      </c>
      <c r="CP1" s="4">
        <v>92.0</v>
      </c>
      <c r="CQ1" s="4">
        <v>93.0</v>
      </c>
      <c r="CR1" s="4">
        <v>94.0</v>
      </c>
      <c r="CS1" s="4">
        <v>95.0</v>
      </c>
      <c r="CT1" s="4">
        <v>96.0</v>
      </c>
      <c r="CU1" s="4">
        <v>97.0</v>
      </c>
      <c r="CV1" s="4">
        <v>98.0</v>
      </c>
      <c r="CW1" s="4">
        <v>99.0</v>
      </c>
      <c r="CX1" s="4">
        <v>100.0</v>
      </c>
      <c r="CY1" s="4">
        <v>101.0</v>
      </c>
      <c r="CZ1" s="4">
        <v>102.0</v>
      </c>
      <c r="DA1" s="4">
        <v>103.0</v>
      </c>
      <c r="DB1" s="4">
        <v>104.0</v>
      </c>
      <c r="DC1" s="4">
        <v>105.0</v>
      </c>
      <c r="DD1" s="4">
        <v>106.0</v>
      </c>
      <c r="DE1" s="4">
        <v>107.0</v>
      </c>
      <c r="DF1" s="4">
        <v>108.0</v>
      </c>
      <c r="DG1" s="4">
        <v>109.0</v>
      </c>
      <c r="DH1" s="4">
        <v>110.0</v>
      </c>
      <c r="DI1" s="4">
        <v>111.0</v>
      </c>
      <c r="DJ1" s="4">
        <v>112.0</v>
      </c>
      <c r="DK1" s="4">
        <v>113.0</v>
      </c>
      <c r="DL1" s="4">
        <v>114.0</v>
      </c>
      <c r="DM1" s="4">
        <v>115.0</v>
      </c>
      <c r="DN1" s="4">
        <v>116.0</v>
      </c>
      <c r="DO1" s="4">
        <v>117.0</v>
      </c>
      <c r="DP1" s="4">
        <v>118.0</v>
      </c>
      <c r="DQ1" s="4">
        <v>119.0</v>
      </c>
      <c r="DR1" s="4">
        <v>120.0</v>
      </c>
      <c r="DS1" s="4">
        <v>121.0</v>
      </c>
      <c r="DT1" s="4">
        <v>122.0</v>
      </c>
      <c r="DU1" s="4">
        <v>123.0</v>
      </c>
      <c r="DV1" s="4">
        <v>124.0</v>
      </c>
      <c r="DW1" s="4">
        <v>125.0</v>
      </c>
    </row>
    <row r="2" hidden="1">
      <c r="A2" s="3" t="s">
        <v>3</v>
      </c>
      <c r="B2" s="3" t="s">
        <v>2</v>
      </c>
      <c r="C2" s="3">
        <v>2.4</v>
      </c>
      <c r="D2" s="3">
        <v>3.654</v>
      </c>
      <c r="E2" s="3">
        <v>3.3</v>
      </c>
      <c r="F2" s="3">
        <v>3.2</v>
      </c>
      <c r="G2" s="3">
        <v>3.5</v>
      </c>
      <c r="H2" s="3">
        <v>2.25</v>
      </c>
      <c r="I2" s="3">
        <v>3.8</v>
      </c>
      <c r="J2" s="3">
        <v>3.3</v>
      </c>
      <c r="K2" s="3">
        <v>3.3</v>
      </c>
      <c r="L2" s="3">
        <v>3.3</v>
      </c>
      <c r="M2" s="3">
        <v>3.5</v>
      </c>
      <c r="N2" s="3">
        <v>3.904</v>
      </c>
      <c r="O2" s="3">
        <v>3.4</v>
      </c>
      <c r="P2" s="3">
        <v>3.6</v>
      </c>
      <c r="Q2" s="3">
        <v>3.1</v>
      </c>
      <c r="R2" s="3">
        <v>3.42</v>
      </c>
      <c r="S2" s="3">
        <v>4.0</v>
      </c>
      <c r="T2" s="3">
        <v>3.6</v>
      </c>
      <c r="U2" s="3">
        <v>3.4</v>
      </c>
      <c r="V2" s="3">
        <v>2.2</v>
      </c>
      <c r="W2" s="3">
        <v>3.3</v>
      </c>
      <c r="X2" s="3">
        <v>3.87</v>
      </c>
      <c r="Y2" s="3">
        <v>3.7</v>
      </c>
      <c r="Z2" s="3">
        <v>3.7</v>
      </c>
      <c r="AA2" s="3">
        <v>3.9</v>
      </c>
      <c r="AB2" s="3">
        <v>2.8</v>
      </c>
      <c r="AC2" s="3">
        <v>3.7</v>
      </c>
      <c r="AD2" s="3">
        <v>3.0</v>
      </c>
      <c r="AE2" s="3">
        <v>3.2</v>
      </c>
      <c r="AF2" s="3">
        <v>3.5</v>
      </c>
      <c r="AG2" s="3">
        <v>4.0</v>
      </c>
      <c r="AH2" s="3">
        <v>4.0</v>
      </c>
      <c r="AI2" s="3">
        <v>3.4</v>
      </c>
      <c r="AJ2" s="3">
        <v>2.8</v>
      </c>
      <c r="AK2" s="3">
        <v>3.65</v>
      </c>
      <c r="AL2" s="3">
        <v>3.0</v>
      </c>
      <c r="AM2" s="3">
        <v>3.7</v>
      </c>
      <c r="AN2" s="3">
        <v>3.4</v>
      </c>
      <c r="AO2" s="3">
        <v>3.89</v>
      </c>
      <c r="AP2" s="3">
        <v>3.0</v>
      </c>
      <c r="AQ2" s="3">
        <v>3.4</v>
      </c>
      <c r="AR2" s="3">
        <v>2.9</v>
      </c>
      <c r="AS2" s="3">
        <v>3.6</v>
      </c>
      <c r="AT2" s="3">
        <v>3.5</v>
      </c>
      <c r="AU2" s="3">
        <v>3.2</v>
      </c>
      <c r="AV2" s="3">
        <v>3.605</v>
      </c>
      <c r="AW2" s="3">
        <v>3.8</v>
      </c>
      <c r="AX2" s="3">
        <v>2.8</v>
      </c>
      <c r="AY2" s="3">
        <v>3.5</v>
      </c>
      <c r="AZ2" s="3">
        <v>3.83</v>
      </c>
      <c r="BA2" s="3">
        <v>3.6</v>
      </c>
      <c r="BB2" s="3">
        <v>3.3</v>
      </c>
      <c r="BC2" s="3">
        <v>3.3</v>
      </c>
      <c r="BD2" s="3">
        <v>3.292</v>
      </c>
      <c r="BE2" s="3">
        <v>3.5</v>
      </c>
      <c r="BF2" s="3">
        <v>3.35</v>
      </c>
      <c r="BG2" s="3">
        <v>3.8</v>
      </c>
      <c r="BH2" s="3">
        <v>2.8</v>
      </c>
      <c r="BI2" s="3">
        <v>3.5</v>
      </c>
      <c r="BJ2" s="3">
        <v>3.7</v>
      </c>
      <c r="BK2" s="3">
        <v>3.6</v>
      </c>
      <c r="BL2" s="3">
        <v>3.42</v>
      </c>
      <c r="BM2" s="3">
        <v>3.9</v>
      </c>
      <c r="BN2" s="3">
        <v>2.6</v>
      </c>
      <c r="BO2" s="3">
        <v>3.5</v>
      </c>
      <c r="BP2" s="3">
        <v>3.2</v>
      </c>
      <c r="BQ2" s="3">
        <v>3.0</v>
      </c>
      <c r="BR2" s="3">
        <v>3.6</v>
      </c>
      <c r="BS2" s="3">
        <v>3.2</v>
      </c>
      <c r="BT2" s="3">
        <v>3.67</v>
      </c>
      <c r="BU2" s="3">
        <v>3.73</v>
      </c>
      <c r="BV2" s="3">
        <v>4.0</v>
      </c>
      <c r="BW2" s="3">
        <v>3.1</v>
      </c>
      <c r="BX2" s="3">
        <v>3.79</v>
      </c>
      <c r="BY2" s="3">
        <v>2.71</v>
      </c>
      <c r="BZ2" s="3">
        <v>3.0</v>
      </c>
      <c r="CA2" s="3">
        <v>3.7</v>
      </c>
      <c r="CB2" s="3">
        <v>3.1</v>
      </c>
      <c r="CC2" s="3">
        <v>3.0</v>
      </c>
      <c r="CD2" s="3">
        <v>3.9</v>
      </c>
      <c r="CE2" s="3">
        <v>3.4</v>
      </c>
      <c r="CF2" s="3">
        <v>3.5</v>
      </c>
      <c r="CG2" s="3">
        <v>3.7</v>
      </c>
      <c r="CH2" s="3">
        <v>3.7</v>
      </c>
      <c r="CI2" s="3">
        <v>3.83</v>
      </c>
      <c r="CJ2" s="3">
        <v>2.6</v>
      </c>
      <c r="CK2" s="3">
        <v>3.0</v>
      </c>
      <c r="CL2" s="3">
        <v>3.2</v>
      </c>
      <c r="CM2" s="3">
        <v>3.5</v>
      </c>
      <c r="CN2" s="3">
        <v>3.2</v>
      </c>
      <c r="CO2" s="3">
        <v>3.68</v>
      </c>
      <c r="CP2" s="3">
        <v>3.8</v>
      </c>
      <c r="CQ2" s="3">
        <v>3.3</v>
      </c>
      <c r="CR2" s="3">
        <v>3.2</v>
      </c>
      <c r="CS2" s="3">
        <v>3.75</v>
      </c>
      <c r="CT2" s="3">
        <v>3.5</v>
      </c>
      <c r="CU2" s="3">
        <v>3.92</v>
      </c>
      <c r="CV2" s="3">
        <v>3.9</v>
      </c>
      <c r="CW2" s="3">
        <v>3.9</v>
      </c>
      <c r="CX2" s="3">
        <v>3.2</v>
      </c>
      <c r="CY2" s="3">
        <v>3.5</v>
      </c>
      <c r="CZ2" s="3">
        <v>3.4</v>
      </c>
      <c r="DA2" s="3">
        <v>3.42</v>
      </c>
      <c r="DB2" s="3">
        <v>3.7</v>
      </c>
      <c r="DC2" s="3">
        <v>3.42</v>
      </c>
      <c r="DD2" s="3">
        <v>3.0</v>
      </c>
      <c r="DE2" s="3">
        <v>3.0</v>
      </c>
      <c r="DF2" s="3">
        <v>3.8</v>
      </c>
      <c r="DG2" s="3">
        <v>3.8</v>
      </c>
      <c r="DH2" s="3">
        <v>3.4</v>
      </c>
      <c r="DI2" s="3">
        <v>3.7</v>
      </c>
      <c r="DJ2" s="3">
        <v>2.9</v>
      </c>
      <c r="DK2" s="3">
        <v>3.9</v>
      </c>
      <c r="DL2" s="3">
        <v>3.6</v>
      </c>
      <c r="DM2" s="3">
        <v>2.8</v>
      </c>
      <c r="DN2" s="3">
        <v>3.3</v>
      </c>
      <c r="DO2" s="3">
        <v>3.4</v>
      </c>
      <c r="DP2" s="3">
        <v>3.77</v>
      </c>
      <c r="DQ2" s="3">
        <v>3.63</v>
      </c>
      <c r="DR2" s="3">
        <v>3.2</v>
      </c>
      <c r="DS2" s="3">
        <v>3.5</v>
      </c>
      <c r="DT2" s="3">
        <v>3.0</v>
      </c>
      <c r="DU2" s="3">
        <v>3.882</v>
      </c>
      <c r="DV2" s="3">
        <v>3.0</v>
      </c>
      <c r="DW2" s="3">
        <v>3.9</v>
      </c>
    </row>
    <row r="3" hidden="1">
      <c r="A3" s="3" t="s">
        <v>3</v>
      </c>
      <c r="B3" s="4" t="s">
        <v>4</v>
      </c>
      <c r="C3" s="4">
        <v>2.0</v>
      </c>
      <c r="D3" s="4">
        <v>1.0</v>
      </c>
      <c r="E3" s="4">
        <v>1.0</v>
      </c>
      <c r="F3" s="4">
        <v>1.0</v>
      </c>
      <c r="G3" s="4">
        <v>1.0</v>
      </c>
      <c r="H3" s="4">
        <v>1.0</v>
      </c>
      <c r="I3" s="4">
        <v>2.0</v>
      </c>
      <c r="J3" s="4">
        <v>1.0</v>
      </c>
      <c r="K3" s="4">
        <v>1.0</v>
      </c>
      <c r="L3" s="4">
        <v>1.0</v>
      </c>
      <c r="M3" s="4">
        <v>1.0</v>
      </c>
      <c r="N3" s="4">
        <v>1.0</v>
      </c>
      <c r="O3" s="4">
        <v>2.0</v>
      </c>
      <c r="P3" s="4">
        <v>1.0</v>
      </c>
      <c r="Q3" s="4">
        <v>2.0</v>
      </c>
      <c r="R3" s="4">
        <v>2.0</v>
      </c>
      <c r="S3" s="4">
        <v>1.0</v>
      </c>
      <c r="T3" s="4">
        <v>2.0</v>
      </c>
      <c r="U3" s="4">
        <v>1.0</v>
      </c>
      <c r="V3" s="4">
        <v>2.0</v>
      </c>
      <c r="W3" s="4">
        <v>2.0</v>
      </c>
      <c r="X3" s="4">
        <v>2.0</v>
      </c>
      <c r="Y3" s="4">
        <v>2.0</v>
      </c>
      <c r="Z3" s="4">
        <v>2.0</v>
      </c>
      <c r="AA3" s="4">
        <v>1.0</v>
      </c>
      <c r="AB3" s="4">
        <v>1.0</v>
      </c>
      <c r="AC3" s="4">
        <v>2.0</v>
      </c>
      <c r="AD3" s="4">
        <v>2.0</v>
      </c>
      <c r="AE3" s="4">
        <v>2.0</v>
      </c>
      <c r="AF3" s="4">
        <v>2.0</v>
      </c>
      <c r="AG3" s="4">
        <v>1.0</v>
      </c>
      <c r="AH3" s="4">
        <v>2.0</v>
      </c>
      <c r="AI3" s="4">
        <v>2.0</v>
      </c>
      <c r="AJ3" s="4">
        <v>1.0</v>
      </c>
      <c r="AK3" s="4">
        <v>1.0</v>
      </c>
      <c r="AL3" s="4">
        <v>1.0</v>
      </c>
      <c r="AM3" s="4">
        <v>1.0</v>
      </c>
      <c r="AN3" s="4">
        <v>1.0</v>
      </c>
      <c r="AO3" s="4">
        <v>1.0</v>
      </c>
      <c r="AP3" s="4">
        <v>2.0</v>
      </c>
      <c r="AQ3" s="4">
        <v>2.0</v>
      </c>
      <c r="AR3" s="4">
        <v>1.0</v>
      </c>
      <c r="AS3" s="4">
        <v>1.0</v>
      </c>
      <c r="AT3" s="4">
        <v>1.0</v>
      </c>
      <c r="AU3" s="4">
        <v>1.0</v>
      </c>
      <c r="AV3" s="4">
        <v>1.0</v>
      </c>
      <c r="AW3" s="4">
        <v>2.0</v>
      </c>
      <c r="AX3" s="4">
        <v>2.0</v>
      </c>
      <c r="AY3" s="4">
        <v>2.0</v>
      </c>
      <c r="AZ3" s="4">
        <v>2.0</v>
      </c>
      <c r="BA3" s="4">
        <v>2.0</v>
      </c>
      <c r="BB3" s="4">
        <v>2.0</v>
      </c>
      <c r="BC3" s="4">
        <v>2.0</v>
      </c>
      <c r="BD3" s="4">
        <v>2.0</v>
      </c>
      <c r="BE3" s="4">
        <v>2.0</v>
      </c>
      <c r="BF3" s="4">
        <v>1.0</v>
      </c>
      <c r="BG3" s="4">
        <v>2.0</v>
      </c>
      <c r="BH3" s="4">
        <v>1.0</v>
      </c>
      <c r="BI3" s="4">
        <v>1.0</v>
      </c>
      <c r="BJ3" s="4">
        <v>1.0</v>
      </c>
      <c r="BK3" s="4">
        <v>1.0</v>
      </c>
      <c r="BL3" s="4">
        <v>1.0</v>
      </c>
      <c r="BM3" s="4">
        <v>2.0</v>
      </c>
      <c r="BN3" s="4">
        <v>1.0</v>
      </c>
      <c r="BO3" s="4">
        <v>1.0</v>
      </c>
      <c r="BP3" s="4">
        <v>1.0</v>
      </c>
      <c r="BQ3" s="4">
        <v>1.0</v>
      </c>
      <c r="BR3" s="4">
        <v>1.0</v>
      </c>
      <c r="BS3" s="4">
        <v>1.0</v>
      </c>
      <c r="BT3" s="4">
        <v>1.0</v>
      </c>
      <c r="BU3" s="4">
        <v>1.0</v>
      </c>
      <c r="BV3" s="4">
        <v>1.0</v>
      </c>
      <c r="BW3" s="4">
        <v>2.0</v>
      </c>
      <c r="BX3" s="4">
        <v>2.0</v>
      </c>
      <c r="BY3" s="4">
        <v>2.0</v>
      </c>
      <c r="BZ3" s="4">
        <v>1.0</v>
      </c>
      <c r="CA3" s="4">
        <v>1.0</v>
      </c>
      <c r="CB3" s="4">
        <v>2.0</v>
      </c>
      <c r="CC3" s="4">
        <v>1.0</v>
      </c>
      <c r="CD3" s="4">
        <v>2.0</v>
      </c>
      <c r="CE3" s="4">
        <v>1.0</v>
      </c>
      <c r="CF3" s="4">
        <v>1.0</v>
      </c>
      <c r="CG3" s="4">
        <v>1.0</v>
      </c>
      <c r="CH3" s="4">
        <v>1.0</v>
      </c>
      <c r="CI3" s="4">
        <v>1.0</v>
      </c>
      <c r="CJ3" s="4">
        <v>1.0</v>
      </c>
      <c r="CK3" s="4">
        <v>1.0</v>
      </c>
      <c r="CL3" s="4">
        <v>2.0</v>
      </c>
      <c r="CM3" s="4">
        <v>2.0</v>
      </c>
      <c r="CN3" s="4">
        <v>1.0</v>
      </c>
      <c r="CO3" s="4">
        <v>2.0</v>
      </c>
      <c r="CP3" s="4">
        <v>1.0</v>
      </c>
      <c r="CQ3" s="4">
        <v>2.0</v>
      </c>
      <c r="CR3" s="4">
        <v>2.0</v>
      </c>
      <c r="CS3" s="4">
        <v>2.0</v>
      </c>
      <c r="CT3" s="4">
        <v>2.0</v>
      </c>
      <c r="CU3" s="4">
        <v>2.0</v>
      </c>
      <c r="CV3" s="4">
        <v>1.0</v>
      </c>
      <c r="CW3" s="4">
        <v>2.0</v>
      </c>
      <c r="CX3" s="4">
        <v>1.0</v>
      </c>
      <c r="CY3" s="4">
        <v>1.0</v>
      </c>
      <c r="CZ3" s="4">
        <v>1.0</v>
      </c>
      <c r="DA3" s="4">
        <v>1.0</v>
      </c>
      <c r="DB3" s="4">
        <v>1.0</v>
      </c>
      <c r="DC3" s="4">
        <v>1.0</v>
      </c>
      <c r="DD3" s="4">
        <v>1.0</v>
      </c>
      <c r="DE3" s="4">
        <v>1.0</v>
      </c>
      <c r="DF3" s="4">
        <v>1.0</v>
      </c>
      <c r="DG3" s="4">
        <v>1.0</v>
      </c>
      <c r="DH3" s="4">
        <v>1.0</v>
      </c>
      <c r="DI3" s="4">
        <v>1.0</v>
      </c>
      <c r="DJ3" s="4">
        <v>2.0</v>
      </c>
      <c r="DK3" s="4">
        <v>1.0</v>
      </c>
      <c r="DL3" s="4">
        <v>1.0</v>
      </c>
      <c r="DM3" s="4">
        <v>2.0</v>
      </c>
      <c r="DN3" s="4">
        <v>2.0</v>
      </c>
      <c r="DO3" s="4">
        <v>1.0</v>
      </c>
      <c r="DP3" s="4">
        <v>1.0</v>
      </c>
      <c r="DQ3" s="4">
        <v>1.0</v>
      </c>
      <c r="DR3" s="4">
        <v>2.0</v>
      </c>
      <c r="DS3" s="4">
        <v>1.0</v>
      </c>
      <c r="DT3" s="4">
        <v>1.0</v>
      </c>
      <c r="DU3" s="4">
        <v>1.0</v>
      </c>
      <c r="DV3" s="4">
        <v>2.0</v>
      </c>
      <c r="DW3" s="4">
        <v>1.0</v>
      </c>
    </row>
    <row r="4" hidden="1">
      <c r="A4" s="3" t="s">
        <v>6</v>
      </c>
      <c r="B4" s="4" t="s">
        <v>5</v>
      </c>
      <c r="C4" s="4">
        <v>1.0</v>
      </c>
      <c r="D4" s="4">
        <v>1.0</v>
      </c>
      <c r="E4" s="4">
        <v>1.0</v>
      </c>
      <c r="F4" s="4">
        <v>1.0</v>
      </c>
      <c r="G4" s="4">
        <v>1.0</v>
      </c>
      <c r="H4" s="4">
        <v>1.0</v>
      </c>
      <c r="I4" s="4">
        <v>1.0</v>
      </c>
      <c r="J4" s="4">
        <v>1.0</v>
      </c>
      <c r="K4" s="4">
        <v>1.0</v>
      </c>
      <c r="L4" s="4">
        <v>1.0</v>
      </c>
      <c r="M4" s="4">
        <v>1.0</v>
      </c>
      <c r="N4" s="4">
        <v>1.0</v>
      </c>
      <c r="O4" s="4">
        <v>1.0</v>
      </c>
      <c r="P4" s="4">
        <v>1.0</v>
      </c>
      <c r="Q4" s="4">
        <v>1.0</v>
      </c>
      <c r="R4" s="4">
        <v>2.0</v>
      </c>
      <c r="S4" s="4">
        <v>1.0</v>
      </c>
      <c r="T4" s="4">
        <v>1.0</v>
      </c>
      <c r="U4" s="4">
        <v>1.0</v>
      </c>
      <c r="V4" s="4">
        <v>1.0</v>
      </c>
      <c r="W4" s="4">
        <v>1.0</v>
      </c>
      <c r="X4" s="4">
        <v>1.0</v>
      </c>
      <c r="Y4" s="4">
        <v>1.0</v>
      </c>
      <c r="Z4" s="4">
        <v>2.0</v>
      </c>
      <c r="AA4" s="4">
        <v>1.0</v>
      </c>
      <c r="AB4" s="4">
        <v>2.0</v>
      </c>
      <c r="AC4" s="4">
        <v>1.0</v>
      </c>
      <c r="AD4" s="4">
        <v>1.0</v>
      </c>
      <c r="AE4" s="4">
        <v>1.0</v>
      </c>
      <c r="AF4" s="4">
        <v>1.0</v>
      </c>
      <c r="AG4" s="4">
        <v>1.0</v>
      </c>
      <c r="AH4" s="4">
        <v>1.0</v>
      </c>
      <c r="AI4" s="4">
        <v>1.0</v>
      </c>
      <c r="AJ4" s="4">
        <v>1.0</v>
      </c>
      <c r="AK4" s="4">
        <v>1.0</v>
      </c>
      <c r="AL4" s="4">
        <v>1.0</v>
      </c>
      <c r="AM4" s="4">
        <v>1.0</v>
      </c>
      <c r="AN4" s="4">
        <v>1.0</v>
      </c>
      <c r="AO4" s="4">
        <v>1.0</v>
      </c>
      <c r="AP4" s="4">
        <v>1.0</v>
      </c>
      <c r="AQ4" s="4">
        <v>1.0</v>
      </c>
      <c r="AR4" s="4">
        <v>1.0</v>
      </c>
      <c r="AS4" s="4">
        <v>1.0</v>
      </c>
      <c r="AT4" s="4">
        <v>1.0</v>
      </c>
      <c r="AU4" s="4">
        <v>1.0</v>
      </c>
      <c r="AV4" s="4">
        <v>1.0</v>
      </c>
      <c r="AW4" s="4">
        <v>1.0</v>
      </c>
      <c r="AX4" s="4">
        <v>1.0</v>
      </c>
      <c r="AY4" s="4">
        <v>2.0</v>
      </c>
      <c r="AZ4" s="4">
        <v>1.0</v>
      </c>
      <c r="BA4" s="4">
        <v>1.0</v>
      </c>
      <c r="BB4" s="4">
        <v>1.0</v>
      </c>
      <c r="BC4" s="4">
        <v>1.0</v>
      </c>
      <c r="BD4" s="4">
        <v>1.0</v>
      </c>
      <c r="BE4" s="4">
        <v>1.0</v>
      </c>
      <c r="BF4" s="4">
        <v>2.0</v>
      </c>
      <c r="BG4" s="4">
        <v>1.0</v>
      </c>
      <c r="BH4" s="4">
        <v>1.0</v>
      </c>
      <c r="BI4" s="4">
        <v>1.0</v>
      </c>
      <c r="BJ4" s="4">
        <v>1.0</v>
      </c>
      <c r="BK4" s="4">
        <v>1.0</v>
      </c>
      <c r="BL4" s="4">
        <v>1.0</v>
      </c>
      <c r="BM4" s="4">
        <v>1.0</v>
      </c>
      <c r="BN4" s="4">
        <v>1.0</v>
      </c>
      <c r="BO4" s="4">
        <v>1.0</v>
      </c>
      <c r="BP4" s="4">
        <v>1.0</v>
      </c>
      <c r="BQ4" s="4">
        <v>1.0</v>
      </c>
      <c r="BR4" s="4">
        <v>1.0</v>
      </c>
      <c r="BS4" s="4">
        <v>1.0</v>
      </c>
      <c r="BT4" s="4">
        <v>2.0</v>
      </c>
      <c r="BU4" s="4">
        <v>1.0</v>
      </c>
      <c r="BV4" s="4">
        <v>1.0</v>
      </c>
      <c r="BW4" s="4">
        <v>2.0</v>
      </c>
      <c r="BX4" s="4">
        <v>1.0</v>
      </c>
      <c r="BY4" s="4">
        <v>2.0</v>
      </c>
      <c r="BZ4" s="4">
        <v>1.0</v>
      </c>
      <c r="CA4" s="4">
        <v>2.0</v>
      </c>
      <c r="CB4" s="4">
        <v>2.0</v>
      </c>
      <c r="CC4" s="4">
        <v>1.0</v>
      </c>
      <c r="CD4" s="4">
        <v>1.0</v>
      </c>
      <c r="CE4" s="4">
        <v>1.0</v>
      </c>
      <c r="CF4" s="4">
        <v>2.0</v>
      </c>
      <c r="CG4" s="4">
        <v>1.0</v>
      </c>
      <c r="CH4" s="4">
        <v>1.0</v>
      </c>
      <c r="CI4" s="4">
        <v>1.0</v>
      </c>
      <c r="CJ4" s="4">
        <v>1.0</v>
      </c>
      <c r="CK4" s="4">
        <v>1.0</v>
      </c>
      <c r="CL4" s="4">
        <v>1.0</v>
      </c>
      <c r="CM4" s="4">
        <v>2.0</v>
      </c>
      <c r="CN4" s="4">
        <v>1.0</v>
      </c>
      <c r="CO4" s="4">
        <v>1.0</v>
      </c>
      <c r="CP4" s="4">
        <v>2.0</v>
      </c>
      <c r="CQ4" s="4">
        <v>2.0</v>
      </c>
      <c r="CR4" s="4">
        <v>1.0</v>
      </c>
      <c r="CS4" s="4">
        <v>1.0</v>
      </c>
      <c r="CT4" s="4">
        <v>1.0</v>
      </c>
      <c r="CU4" s="4">
        <v>1.0</v>
      </c>
      <c r="CV4" s="4">
        <v>1.0</v>
      </c>
      <c r="CW4" s="4">
        <v>1.0</v>
      </c>
      <c r="CX4" s="4">
        <v>1.0</v>
      </c>
      <c r="CY4" s="4">
        <v>1.0</v>
      </c>
      <c r="CZ4" s="4">
        <v>1.0</v>
      </c>
      <c r="DA4" s="4">
        <v>1.0</v>
      </c>
      <c r="DB4" s="4">
        <v>1.0</v>
      </c>
      <c r="DC4" s="4">
        <v>1.0</v>
      </c>
      <c r="DD4" s="4">
        <v>1.0</v>
      </c>
      <c r="DE4" s="4">
        <v>1.0</v>
      </c>
      <c r="DF4" s="4">
        <v>1.0</v>
      </c>
      <c r="DG4" s="4">
        <v>1.0</v>
      </c>
      <c r="DH4" s="4">
        <v>1.0</v>
      </c>
      <c r="DI4" s="4">
        <v>1.0</v>
      </c>
      <c r="DJ4" s="4">
        <v>1.0</v>
      </c>
      <c r="DK4" s="4">
        <v>1.0</v>
      </c>
      <c r="DL4" s="4">
        <v>1.0</v>
      </c>
      <c r="DM4" s="4">
        <v>1.0</v>
      </c>
      <c r="DN4" s="4">
        <v>1.0</v>
      </c>
      <c r="DO4" s="4">
        <v>1.0</v>
      </c>
      <c r="DP4" s="4">
        <v>1.0</v>
      </c>
      <c r="DQ4" s="4">
        <v>1.0</v>
      </c>
      <c r="DR4" s="4">
        <v>1.0</v>
      </c>
      <c r="DS4" s="4">
        <v>1.0</v>
      </c>
      <c r="DT4" s="4">
        <v>1.0</v>
      </c>
      <c r="DU4" s="4">
        <v>1.0</v>
      </c>
      <c r="DV4" s="4">
        <v>1.0</v>
      </c>
      <c r="DW4" s="4">
        <v>1.0</v>
      </c>
    </row>
    <row r="5" hidden="1">
      <c r="A5" s="3" t="s">
        <v>8</v>
      </c>
      <c r="B5" s="4" t="s">
        <v>7</v>
      </c>
      <c r="C5" s="4">
        <v>430.0</v>
      </c>
      <c r="D5" s="4">
        <v>610.0</v>
      </c>
      <c r="E5" s="4">
        <v>720.0</v>
      </c>
      <c r="F5" s="4">
        <v>430.0</v>
      </c>
      <c r="G5" s="4">
        <v>720.0</v>
      </c>
      <c r="H5" s="4">
        <v>610.0</v>
      </c>
      <c r="I5" s="4">
        <v>610.0</v>
      </c>
      <c r="J5" s="4">
        <v>720.0</v>
      </c>
      <c r="K5" s="4">
        <v>430.0</v>
      </c>
      <c r="L5" s="4">
        <v>430.0</v>
      </c>
      <c r="M5" s="4">
        <v>610.0</v>
      </c>
      <c r="N5" s="4">
        <v>720.0</v>
      </c>
      <c r="O5" s="4">
        <v>430.0</v>
      </c>
      <c r="P5" s="4">
        <v>610.0</v>
      </c>
      <c r="Q5" s="4">
        <v>610.0</v>
      </c>
      <c r="R5" s="4">
        <v>430.0</v>
      </c>
      <c r="S5" s="4">
        <v>265.0</v>
      </c>
      <c r="T5" s="4">
        <v>430.0</v>
      </c>
      <c r="U5" s="4">
        <v>720.0</v>
      </c>
      <c r="V5" s="4">
        <v>430.0</v>
      </c>
      <c r="W5" s="4">
        <v>610.0</v>
      </c>
      <c r="X5" s="4">
        <v>610.0</v>
      </c>
      <c r="Y5" s="4">
        <v>610.0</v>
      </c>
      <c r="Z5" s="4">
        <v>610.0</v>
      </c>
      <c r="AA5" s="4">
        <v>720.0</v>
      </c>
      <c r="AB5" s="4">
        <v>720.0</v>
      </c>
      <c r="AC5" s="4">
        <v>610.0</v>
      </c>
      <c r="AD5" s="4">
        <v>610.0</v>
      </c>
      <c r="AE5" s="4">
        <v>610.0</v>
      </c>
      <c r="AF5" s="4">
        <v>265.0</v>
      </c>
      <c r="AG5" s="4">
        <v>720.0</v>
      </c>
      <c r="AH5" s="4">
        <v>610.0</v>
      </c>
      <c r="AI5" s="4">
        <v>610.0</v>
      </c>
      <c r="AJ5" s="4">
        <v>720.0</v>
      </c>
      <c r="AK5" s="4">
        <v>610.0</v>
      </c>
      <c r="AL5" s="4">
        <v>610.0</v>
      </c>
      <c r="AM5" s="4">
        <v>610.0</v>
      </c>
      <c r="AN5" s="4">
        <v>720.0</v>
      </c>
      <c r="AO5" s="4">
        <v>610.0</v>
      </c>
      <c r="AP5" s="4">
        <v>720.0</v>
      </c>
      <c r="AQ5" s="4">
        <v>430.0</v>
      </c>
      <c r="AR5" s="4">
        <v>720.0</v>
      </c>
      <c r="AS5" s="4">
        <v>610.0</v>
      </c>
      <c r="AT5" s="4">
        <v>430.0</v>
      </c>
      <c r="AU5" s="4">
        <v>610.0</v>
      </c>
      <c r="AV5" s="4">
        <v>610.0</v>
      </c>
      <c r="AW5" s="4">
        <v>430.0</v>
      </c>
      <c r="AX5" s="4">
        <v>430.0</v>
      </c>
      <c r="AY5" s="4">
        <v>430.0</v>
      </c>
      <c r="AZ5" s="4">
        <v>430.0</v>
      </c>
      <c r="BA5" s="4">
        <v>720.0</v>
      </c>
      <c r="BB5" s="4">
        <v>610.0</v>
      </c>
      <c r="BC5" s="4">
        <v>610.0</v>
      </c>
      <c r="BD5" s="4">
        <v>610.0</v>
      </c>
      <c r="BE5" s="4">
        <v>610.0</v>
      </c>
      <c r="BF5" s="4">
        <v>610.0</v>
      </c>
      <c r="BG5" s="4">
        <v>720.0</v>
      </c>
      <c r="BH5" s="4">
        <v>610.0</v>
      </c>
      <c r="BI5" s="4">
        <v>610.0</v>
      </c>
      <c r="BJ5" s="4">
        <v>610.0</v>
      </c>
      <c r="BK5" s="4">
        <v>610.0</v>
      </c>
      <c r="BL5" s="4">
        <v>610.0</v>
      </c>
      <c r="BM5" s="4">
        <v>610.0</v>
      </c>
      <c r="BN5" s="4">
        <v>610.0</v>
      </c>
      <c r="BO5" s="4">
        <v>610.0</v>
      </c>
      <c r="BP5" s="4">
        <v>610.0</v>
      </c>
      <c r="BQ5" s="4">
        <v>720.0</v>
      </c>
      <c r="BR5" s="4">
        <v>610.0</v>
      </c>
      <c r="BS5" s="4">
        <v>430.0</v>
      </c>
      <c r="BT5" s="4">
        <v>720.0</v>
      </c>
      <c r="BU5" s="4">
        <v>610.0</v>
      </c>
      <c r="BV5" s="4">
        <v>720.0</v>
      </c>
      <c r="BW5" s="4">
        <v>610.0</v>
      </c>
      <c r="BX5" s="4">
        <v>720.0</v>
      </c>
      <c r="BY5" s="4">
        <v>265.0</v>
      </c>
      <c r="BZ5" s="4">
        <v>610.0</v>
      </c>
      <c r="CA5" s="4">
        <v>610.0</v>
      </c>
      <c r="CB5" s="4">
        <v>265.0</v>
      </c>
      <c r="CC5" s="4">
        <v>720.0</v>
      </c>
      <c r="CD5" s="4">
        <v>720.0</v>
      </c>
      <c r="CE5" s="4">
        <v>430.0</v>
      </c>
      <c r="CF5" s="4">
        <v>610.0</v>
      </c>
      <c r="CG5" s="4">
        <v>265.0</v>
      </c>
      <c r="CH5" s="4">
        <v>430.0</v>
      </c>
      <c r="CI5" s="4">
        <v>720.0</v>
      </c>
      <c r="CJ5" s="4">
        <v>265.0</v>
      </c>
      <c r="CK5" s="4">
        <v>610.0</v>
      </c>
      <c r="CL5" s="4">
        <v>720.0</v>
      </c>
      <c r="CM5" s="4">
        <v>720.0</v>
      </c>
      <c r="CN5" s="4">
        <v>610.0</v>
      </c>
      <c r="CO5" s="4">
        <v>720.0</v>
      </c>
      <c r="CP5" s="4">
        <v>610.0</v>
      </c>
      <c r="CQ5" s="4">
        <v>720.0</v>
      </c>
      <c r="CR5" s="4">
        <v>720.0</v>
      </c>
      <c r="CS5" s="4">
        <v>610.0</v>
      </c>
      <c r="CT5" s="4">
        <v>265.0</v>
      </c>
      <c r="CU5" s="4">
        <v>430.0</v>
      </c>
      <c r="CV5" s="4">
        <v>720.0</v>
      </c>
      <c r="CW5" s="4">
        <v>720.0</v>
      </c>
      <c r="CX5" s="4">
        <v>430.0</v>
      </c>
      <c r="CY5" s="4">
        <v>610.0</v>
      </c>
      <c r="CZ5" s="4">
        <v>610.0</v>
      </c>
      <c r="DA5" s="4">
        <v>610.0</v>
      </c>
      <c r="DB5" s="4">
        <v>610.0</v>
      </c>
      <c r="DC5" s="4">
        <v>720.0</v>
      </c>
      <c r="DD5" s="4">
        <v>720.0</v>
      </c>
      <c r="DE5" s="4">
        <v>430.0</v>
      </c>
      <c r="DF5" s="4">
        <v>430.0</v>
      </c>
      <c r="DG5" s="4">
        <v>430.0</v>
      </c>
      <c r="DH5" s="4">
        <v>610.0</v>
      </c>
      <c r="DI5" s="4">
        <v>610.0</v>
      </c>
      <c r="DJ5" s="4">
        <v>265.0</v>
      </c>
      <c r="DK5" s="4">
        <v>610.0</v>
      </c>
      <c r="DL5" s="4">
        <v>430.0</v>
      </c>
      <c r="DM5" s="4">
        <v>610.0</v>
      </c>
      <c r="DN5" s="4">
        <v>610.0</v>
      </c>
      <c r="DO5" s="4">
        <v>610.0</v>
      </c>
      <c r="DP5" s="4">
        <v>610.0</v>
      </c>
      <c r="DQ5" s="4">
        <v>430.0</v>
      </c>
      <c r="DR5" s="4">
        <v>610.0</v>
      </c>
      <c r="DS5" s="4">
        <v>610.0</v>
      </c>
      <c r="DT5" s="4">
        <v>265.0</v>
      </c>
      <c r="DU5" s="4">
        <v>720.0</v>
      </c>
      <c r="DV5" s="4">
        <v>720.0</v>
      </c>
      <c r="DW5" s="4">
        <v>430.0</v>
      </c>
    </row>
    <row r="6" hidden="1">
      <c r="A6" s="3" t="s">
        <v>10</v>
      </c>
      <c r="B6" s="4" t="s">
        <v>9</v>
      </c>
      <c r="C6" s="4">
        <v>2.0</v>
      </c>
      <c r="D6" s="4">
        <v>3.0</v>
      </c>
      <c r="E6" s="4">
        <v>4.0</v>
      </c>
      <c r="F6" s="4">
        <v>3.0</v>
      </c>
      <c r="G6" s="4">
        <v>2.0</v>
      </c>
      <c r="H6" s="4">
        <v>3.0</v>
      </c>
      <c r="I6" s="4">
        <v>3.0</v>
      </c>
      <c r="J6" s="4">
        <v>3.0</v>
      </c>
      <c r="K6" s="4">
        <v>2.0</v>
      </c>
      <c r="L6" s="4">
        <v>3.0</v>
      </c>
      <c r="M6" s="4">
        <v>3.0</v>
      </c>
      <c r="N6" s="4">
        <v>4.0</v>
      </c>
      <c r="O6" s="4">
        <v>3.0</v>
      </c>
      <c r="P6" s="4">
        <v>3.0</v>
      </c>
      <c r="Q6" s="4">
        <v>3.0</v>
      </c>
      <c r="R6" s="4">
        <v>2.0</v>
      </c>
      <c r="S6" s="4">
        <v>3.0</v>
      </c>
      <c r="T6" s="4">
        <v>3.0</v>
      </c>
      <c r="U6" s="4">
        <v>3.0</v>
      </c>
      <c r="V6" s="4">
        <v>2.0</v>
      </c>
      <c r="W6" s="4">
        <v>3.0</v>
      </c>
      <c r="X6" s="4">
        <v>3.0</v>
      </c>
      <c r="Y6" s="4">
        <v>3.0</v>
      </c>
      <c r="Z6" s="4">
        <v>3.0</v>
      </c>
      <c r="AA6" s="4">
        <v>2.0</v>
      </c>
      <c r="AB6" s="4">
        <v>3.0</v>
      </c>
      <c r="AC6" s="4">
        <v>2.0</v>
      </c>
      <c r="AD6" s="4">
        <v>4.0</v>
      </c>
      <c r="AE6" s="4">
        <v>2.0</v>
      </c>
      <c r="AF6" s="4">
        <v>2.0</v>
      </c>
      <c r="AG6" s="4">
        <v>3.0</v>
      </c>
      <c r="AH6" s="4">
        <v>3.0</v>
      </c>
      <c r="AI6" s="4">
        <v>3.0</v>
      </c>
      <c r="AJ6" s="4">
        <v>3.0</v>
      </c>
      <c r="AK6" s="4">
        <v>3.0</v>
      </c>
      <c r="AL6" s="4">
        <v>2.0</v>
      </c>
      <c r="AM6" s="4">
        <v>3.0</v>
      </c>
      <c r="AN6" s="4">
        <v>4.0</v>
      </c>
      <c r="AO6" s="4">
        <v>3.0</v>
      </c>
      <c r="AP6" s="4">
        <v>2.0</v>
      </c>
      <c r="AQ6" s="4">
        <v>3.0</v>
      </c>
      <c r="AR6" s="4">
        <v>4.0</v>
      </c>
      <c r="AS6" s="4">
        <v>3.0</v>
      </c>
      <c r="AT6" s="4">
        <v>2.0</v>
      </c>
      <c r="AU6" s="4">
        <v>4.0</v>
      </c>
      <c r="AV6" s="4">
        <v>3.0</v>
      </c>
      <c r="AW6" s="4">
        <v>2.0</v>
      </c>
      <c r="AX6" s="4">
        <v>2.0</v>
      </c>
      <c r="AY6" s="4">
        <v>2.0</v>
      </c>
      <c r="AZ6" s="4">
        <v>3.0</v>
      </c>
      <c r="BA6" s="4">
        <v>3.0</v>
      </c>
      <c r="BB6" s="4">
        <v>4.0</v>
      </c>
      <c r="BC6" s="4">
        <v>4.0</v>
      </c>
      <c r="BD6" s="4">
        <v>2.0</v>
      </c>
      <c r="BE6" s="4">
        <v>3.0</v>
      </c>
      <c r="BF6" s="4">
        <v>2.0</v>
      </c>
      <c r="BG6" s="4">
        <v>4.0</v>
      </c>
      <c r="BH6" s="4">
        <v>4.0</v>
      </c>
      <c r="BI6" s="4">
        <v>3.0</v>
      </c>
      <c r="BJ6" s="4">
        <v>2.0</v>
      </c>
      <c r="BK6" s="4">
        <v>4.0</v>
      </c>
      <c r="BL6" s="4">
        <v>2.0</v>
      </c>
      <c r="BM6" s="4">
        <v>4.0</v>
      </c>
      <c r="BN6" s="4">
        <v>4.0</v>
      </c>
      <c r="BO6" s="4">
        <v>3.0</v>
      </c>
      <c r="BP6" s="4">
        <v>2.0</v>
      </c>
      <c r="BQ6" s="4">
        <v>3.0</v>
      </c>
      <c r="BR6" s="4">
        <v>2.0</v>
      </c>
      <c r="BS6" s="4">
        <v>3.0</v>
      </c>
      <c r="BT6" s="4">
        <v>4.0</v>
      </c>
      <c r="BU6" s="4">
        <v>3.0</v>
      </c>
      <c r="BV6" s="4">
        <v>2.0</v>
      </c>
      <c r="BW6" s="4">
        <v>3.0</v>
      </c>
      <c r="BX6" s="4">
        <v>4.0</v>
      </c>
      <c r="BY6" s="4">
        <v>2.0</v>
      </c>
      <c r="BZ6" s="4">
        <v>3.0</v>
      </c>
      <c r="CA6" s="4">
        <v>3.0</v>
      </c>
      <c r="CB6" s="4">
        <v>2.0</v>
      </c>
      <c r="CC6" s="4">
        <v>3.0</v>
      </c>
      <c r="CD6" s="4">
        <v>3.0</v>
      </c>
      <c r="CE6" s="4">
        <v>2.0</v>
      </c>
      <c r="CF6" s="4">
        <v>3.0</v>
      </c>
      <c r="CG6" s="4">
        <v>2.0</v>
      </c>
      <c r="CH6" s="4">
        <v>3.0</v>
      </c>
      <c r="CI6" s="4">
        <v>3.0</v>
      </c>
      <c r="CJ6" s="4">
        <v>3.0</v>
      </c>
      <c r="CK6" s="4">
        <v>3.0</v>
      </c>
      <c r="CL6" s="4">
        <v>3.0</v>
      </c>
      <c r="CM6" s="4">
        <v>4.0</v>
      </c>
      <c r="CN6" s="4">
        <v>3.0</v>
      </c>
      <c r="CO6" s="4">
        <v>4.0</v>
      </c>
      <c r="CP6" s="4">
        <v>2.0</v>
      </c>
      <c r="CQ6" s="4">
        <v>2.0</v>
      </c>
      <c r="CR6" s="4">
        <v>2.0</v>
      </c>
      <c r="CS6" s="4">
        <v>3.0</v>
      </c>
      <c r="CT6" s="4">
        <v>2.0</v>
      </c>
      <c r="CU6" s="4">
        <v>3.0</v>
      </c>
      <c r="CV6" s="4">
        <v>3.0</v>
      </c>
      <c r="CW6" s="4">
        <v>3.0</v>
      </c>
      <c r="CX6" s="4">
        <v>4.0</v>
      </c>
      <c r="CY6" s="4">
        <v>3.0</v>
      </c>
      <c r="CZ6" s="4">
        <v>2.0</v>
      </c>
      <c r="DA6" s="4">
        <v>4.0</v>
      </c>
      <c r="DB6" s="4">
        <v>3.0</v>
      </c>
      <c r="DC6" s="4">
        <v>3.0</v>
      </c>
      <c r="DD6" s="4">
        <v>3.0</v>
      </c>
      <c r="DE6" s="4">
        <v>3.0</v>
      </c>
      <c r="DF6" s="4">
        <v>3.0</v>
      </c>
      <c r="DG6" s="4">
        <v>2.0</v>
      </c>
      <c r="DH6" s="4">
        <v>3.0</v>
      </c>
      <c r="DI6" s="4">
        <v>3.0</v>
      </c>
      <c r="DJ6" s="4">
        <v>2.0</v>
      </c>
      <c r="DK6" s="4">
        <v>4.0</v>
      </c>
      <c r="DL6" s="4">
        <v>2.0</v>
      </c>
      <c r="DM6" s="4">
        <v>3.0</v>
      </c>
      <c r="DN6" s="4">
        <v>4.0</v>
      </c>
      <c r="DO6" s="4">
        <v>2.0</v>
      </c>
      <c r="DP6" s="4">
        <v>2.0</v>
      </c>
      <c r="DQ6" s="4">
        <v>3.0</v>
      </c>
      <c r="DR6" s="4">
        <v>3.0</v>
      </c>
      <c r="DS6" s="4">
        <v>4.0</v>
      </c>
      <c r="DT6" s="4">
        <v>2.0</v>
      </c>
      <c r="DU6" s="4">
        <v>2.0</v>
      </c>
      <c r="DV6" s="4">
        <v>4.0</v>
      </c>
      <c r="DW6" s="4">
        <v>2.0</v>
      </c>
    </row>
    <row r="7" hidden="1">
      <c r="A7" s="3" t="s">
        <v>8</v>
      </c>
      <c r="B7" s="4" t="s">
        <v>11</v>
      </c>
      <c r="C7" s="4">
        <v>315.0</v>
      </c>
      <c r="D7" s="4">
        <v>420.0</v>
      </c>
      <c r="E7" s="4">
        <v>420.0</v>
      </c>
      <c r="F7" s="4">
        <v>420.0</v>
      </c>
      <c r="G7" s="4">
        <v>420.0</v>
      </c>
      <c r="H7" s="4">
        <v>980.0</v>
      </c>
      <c r="I7" s="4">
        <v>420.0</v>
      </c>
      <c r="J7" s="4">
        <v>420.0</v>
      </c>
      <c r="K7" s="4">
        <v>420.0</v>
      </c>
      <c r="L7" s="4">
        <v>315.0</v>
      </c>
      <c r="M7" s="4">
        <v>980.0</v>
      </c>
      <c r="N7" s="4">
        <v>420.0</v>
      </c>
      <c r="O7" s="4">
        <v>420.0</v>
      </c>
      <c r="P7" s="4">
        <v>420.0</v>
      </c>
      <c r="Q7" s="4">
        <v>420.0</v>
      </c>
      <c r="R7" s="4">
        <v>980.0</v>
      </c>
      <c r="S7" s="4">
        <v>420.0</v>
      </c>
      <c r="T7" s="4">
        <v>980.0</v>
      </c>
      <c r="U7" s="4">
        <v>980.0</v>
      </c>
      <c r="V7" s="4">
        <v>420.0</v>
      </c>
      <c r="W7" s="4">
        <v>980.0</v>
      </c>
      <c r="X7" s="4">
        <v>315.0</v>
      </c>
      <c r="Y7" s="4">
        <v>420.0</v>
      </c>
      <c r="Z7" s="4">
        <v>420.0</v>
      </c>
      <c r="AA7" s="4">
        <v>420.0</v>
      </c>
      <c r="AB7" s="4">
        <v>420.0</v>
      </c>
      <c r="AC7" s="4">
        <v>420.0</v>
      </c>
      <c r="AD7" s="4">
        <v>980.0</v>
      </c>
      <c r="AE7" s="4">
        <v>420.0</v>
      </c>
      <c r="AF7" s="4">
        <v>420.0</v>
      </c>
      <c r="AG7" s="4">
        <v>420.0</v>
      </c>
      <c r="AH7" s="4">
        <v>420.0</v>
      </c>
      <c r="AI7" s="4">
        <v>315.0</v>
      </c>
      <c r="AJ7" s="4">
        <v>420.0</v>
      </c>
      <c r="AK7" s="4">
        <v>420.0</v>
      </c>
      <c r="AL7" s="4">
        <v>420.0</v>
      </c>
      <c r="AM7" s="4">
        <v>420.0</v>
      </c>
      <c r="AN7" s="4">
        <v>420.0</v>
      </c>
      <c r="AO7" s="4">
        <v>980.0</v>
      </c>
      <c r="AP7" s="4">
        <v>980.0</v>
      </c>
      <c r="AQ7" s="4">
        <v>315.0</v>
      </c>
      <c r="AR7" s="4">
        <v>980.0</v>
      </c>
      <c r="AS7" s="4">
        <v>420.0</v>
      </c>
      <c r="AT7" s="4">
        <v>980.0</v>
      </c>
      <c r="AU7" s="4">
        <v>420.0</v>
      </c>
      <c r="AV7" s="4">
        <v>315.0</v>
      </c>
      <c r="AW7" s="4">
        <v>420.0</v>
      </c>
      <c r="AX7" s="4">
        <v>980.0</v>
      </c>
      <c r="AY7" s="4">
        <v>315.0</v>
      </c>
      <c r="AZ7" s="4">
        <v>315.0</v>
      </c>
      <c r="BA7" s="4">
        <v>420.0</v>
      </c>
      <c r="BB7" s="4">
        <v>980.0</v>
      </c>
      <c r="BC7" s="4">
        <v>420.0</v>
      </c>
      <c r="BD7" s="4">
        <v>980.0</v>
      </c>
      <c r="BE7" s="4">
        <v>420.0</v>
      </c>
      <c r="BF7" s="4">
        <v>315.0</v>
      </c>
      <c r="BG7" s="4">
        <v>315.0</v>
      </c>
      <c r="BH7" s="4">
        <v>980.0</v>
      </c>
      <c r="BI7" s="4">
        <v>420.0</v>
      </c>
      <c r="BJ7" s="4">
        <v>420.0</v>
      </c>
      <c r="BK7" s="4">
        <v>420.0</v>
      </c>
      <c r="BL7" s="4">
        <v>980.0</v>
      </c>
      <c r="BM7" s="4">
        <v>980.0</v>
      </c>
      <c r="BN7" s="4">
        <v>980.0</v>
      </c>
      <c r="BO7" s="4">
        <v>420.0</v>
      </c>
      <c r="BP7" s="4">
        <v>315.0</v>
      </c>
      <c r="BQ7" s="4">
        <v>420.0</v>
      </c>
      <c r="BR7" s="4">
        <v>420.0</v>
      </c>
      <c r="BS7" s="4">
        <v>315.0</v>
      </c>
      <c r="BT7" s="4">
        <v>420.0</v>
      </c>
      <c r="BU7" s="4">
        <v>980.0</v>
      </c>
      <c r="BV7" s="4">
        <v>420.0</v>
      </c>
      <c r="BW7" s="4">
        <v>980.0</v>
      </c>
      <c r="BX7" s="4">
        <v>420.0</v>
      </c>
      <c r="BY7" s="4">
        <v>420.0</v>
      </c>
      <c r="BZ7" s="4">
        <v>420.0</v>
      </c>
      <c r="CA7" s="4">
        <v>420.0</v>
      </c>
      <c r="CB7" s="4">
        <v>420.0</v>
      </c>
      <c r="CC7" s="4">
        <v>420.0</v>
      </c>
      <c r="CD7" s="4">
        <v>420.0</v>
      </c>
      <c r="CE7" s="4">
        <v>420.0</v>
      </c>
      <c r="CF7" s="4">
        <v>420.0</v>
      </c>
      <c r="CG7" s="4">
        <v>315.0</v>
      </c>
      <c r="CH7" s="4">
        <v>420.0</v>
      </c>
      <c r="CI7" s="4">
        <v>420.0</v>
      </c>
      <c r="CJ7" s="4">
        <v>315.0</v>
      </c>
      <c r="CK7" s="4">
        <v>420.0</v>
      </c>
      <c r="CL7" s="4">
        <v>420.0</v>
      </c>
      <c r="CM7" s="4">
        <v>980.0</v>
      </c>
      <c r="CN7" s="4">
        <v>420.0</v>
      </c>
      <c r="CO7" s="4">
        <v>420.0</v>
      </c>
      <c r="CP7" s="4">
        <v>420.0</v>
      </c>
      <c r="CQ7" s="4">
        <v>420.0</v>
      </c>
      <c r="CR7" s="4">
        <v>420.0</v>
      </c>
      <c r="CS7" s="4">
        <v>420.0</v>
      </c>
      <c r="CT7" s="4">
        <v>420.0</v>
      </c>
      <c r="CU7" s="4">
        <v>420.0</v>
      </c>
      <c r="CV7" s="4">
        <v>420.0</v>
      </c>
      <c r="CW7" s="4">
        <v>315.0</v>
      </c>
      <c r="CX7" s="4">
        <v>420.0</v>
      </c>
      <c r="CY7" s="4">
        <v>0.0</v>
      </c>
      <c r="CZ7" s="4">
        <v>420.0</v>
      </c>
      <c r="DA7" s="4">
        <v>420.0</v>
      </c>
      <c r="DB7" s="4">
        <v>420.0</v>
      </c>
      <c r="DC7" s="4">
        <v>420.0</v>
      </c>
      <c r="DD7" s="4">
        <v>420.0</v>
      </c>
      <c r="DE7" s="4">
        <v>315.0</v>
      </c>
      <c r="DF7" s="4">
        <v>420.0</v>
      </c>
      <c r="DG7" s="4">
        <v>420.0</v>
      </c>
      <c r="DH7" s="4">
        <v>420.0</v>
      </c>
      <c r="DI7" s="4">
        <v>315.0</v>
      </c>
      <c r="DJ7" s="4">
        <v>980.0</v>
      </c>
      <c r="DK7" s="4">
        <v>315.0</v>
      </c>
      <c r="DL7" s="4">
        <v>420.0</v>
      </c>
      <c r="DM7" s="4">
        <v>315.0</v>
      </c>
      <c r="DN7" s="4">
        <v>980.0</v>
      </c>
      <c r="DO7" s="4">
        <v>420.0</v>
      </c>
      <c r="DP7" s="4">
        <v>315.0</v>
      </c>
      <c r="DQ7" s="4">
        <v>420.0</v>
      </c>
      <c r="DR7" s="4">
        <v>420.0</v>
      </c>
      <c r="DS7" s="4">
        <v>420.0</v>
      </c>
      <c r="DT7" s="4">
        <v>315.0</v>
      </c>
      <c r="DU7" s="4">
        <v>420.0</v>
      </c>
      <c r="DV7" s="4">
        <v>420.0</v>
      </c>
      <c r="DW7" s="4">
        <v>315.0</v>
      </c>
    </row>
    <row r="8" hidden="1">
      <c r="A8" s="3" t="s">
        <v>6</v>
      </c>
      <c r="B8" s="4" t="s">
        <v>12</v>
      </c>
      <c r="C8" s="4">
        <v>1.0</v>
      </c>
      <c r="D8" s="4">
        <v>2.0</v>
      </c>
      <c r="E8" s="4">
        <v>2.0</v>
      </c>
      <c r="F8" s="4">
        <v>2.0</v>
      </c>
      <c r="G8" s="4">
        <v>2.0</v>
      </c>
      <c r="H8" s="4">
        <v>2.0</v>
      </c>
      <c r="I8" s="4">
        <v>2.0</v>
      </c>
      <c r="J8" s="4">
        <v>1.0</v>
      </c>
      <c r="K8" s="4">
        <v>1.0</v>
      </c>
      <c r="L8" s="4">
        <v>2.0</v>
      </c>
      <c r="M8" s="4">
        <v>2.0</v>
      </c>
      <c r="N8" s="4">
        <v>2.0</v>
      </c>
      <c r="O8" s="4">
        <v>2.0</v>
      </c>
      <c r="P8" s="4">
        <v>2.0</v>
      </c>
      <c r="Q8" s="4">
        <v>2.0</v>
      </c>
      <c r="R8" s="4">
        <v>2.0</v>
      </c>
      <c r="S8" s="4">
        <v>1.0</v>
      </c>
      <c r="T8" s="4">
        <v>2.0</v>
      </c>
      <c r="U8" s="4">
        <v>1.0</v>
      </c>
      <c r="V8" s="4">
        <v>2.0</v>
      </c>
      <c r="W8" s="4">
        <v>2.0</v>
      </c>
      <c r="X8" s="4">
        <v>1.0</v>
      </c>
      <c r="Y8" s="4">
        <v>1.0</v>
      </c>
      <c r="Z8" s="4">
        <v>2.0</v>
      </c>
      <c r="AA8" s="4">
        <v>2.0</v>
      </c>
      <c r="AB8" s="4">
        <v>2.0</v>
      </c>
      <c r="AC8" s="4">
        <v>1.0</v>
      </c>
      <c r="AD8" s="4">
        <v>2.0</v>
      </c>
      <c r="AE8" s="4">
        <v>2.0</v>
      </c>
      <c r="AF8" s="4">
        <v>2.0</v>
      </c>
      <c r="AG8" s="4">
        <v>2.0</v>
      </c>
      <c r="AH8" s="4">
        <v>2.0</v>
      </c>
      <c r="AI8" s="4">
        <v>2.0</v>
      </c>
      <c r="AJ8" s="4">
        <v>1.0</v>
      </c>
      <c r="AK8" s="4">
        <v>2.0</v>
      </c>
      <c r="AL8" s="4">
        <v>2.0</v>
      </c>
      <c r="AM8" s="4">
        <v>2.0</v>
      </c>
      <c r="AN8" s="4">
        <v>2.0</v>
      </c>
      <c r="AO8" s="4">
        <v>2.0</v>
      </c>
      <c r="AP8" s="4">
        <v>2.0</v>
      </c>
      <c r="AQ8" s="4">
        <v>1.0</v>
      </c>
      <c r="AR8" s="4">
        <v>2.0</v>
      </c>
      <c r="AS8" s="4">
        <v>2.0</v>
      </c>
      <c r="AT8" s="4">
        <v>1.0</v>
      </c>
      <c r="AU8" s="4">
        <v>2.0</v>
      </c>
      <c r="AV8" s="4">
        <v>2.0</v>
      </c>
      <c r="AW8" s="4">
        <v>1.0</v>
      </c>
      <c r="AX8" s="4">
        <v>2.0</v>
      </c>
      <c r="AY8" s="4">
        <v>1.0</v>
      </c>
      <c r="AZ8" s="4">
        <v>2.0</v>
      </c>
      <c r="BA8" s="4">
        <v>2.0</v>
      </c>
      <c r="BB8" s="4">
        <v>1.0</v>
      </c>
      <c r="BC8" s="4">
        <v>2.0</v>
      </c>
      <c r="BD8" s="4">
        <v>2.0</v>
      </c>
      <c r="BE8" s="4">
        <v>2.0</v>
      </c>
      <c r="BF8" s="4">
        <v>2.0</v>
      </c>
      <c r="BG8" s="4">
        <v>2.0</v>
      </c>
      <c r="BH8" s="4">
        <v>2.0</v>
      </c>
      <c r="BI8" s="4">
        <v>2.0</v>
      </c>
      <c r="BJ8" s="4">
        <v>2.0</v>
      </c>
      <c r="BK8" s="4">
        <v>2.0</v>
      </c>
      <c r="BL8" s="4">
        <v>2.0</v>
      </c>
      <c r="BM8" s="4">
        <v>2.0</v>
      </c>
      <c r="BN8" s="4">
        <v>2.0</v>
      </c>
      <c r="BO8" s="4">
        <v>1.0</v>
      </c>
      <c r="BP8" s="4">
        <v>2.0</v>
      </c>
      <c r="BQ8" s="4">
        <v>1.0</v>
      </c>
      <c r="BR8" s="4">
        <v>1.0</v>
      </c>
      <c r="BS8" s="4">
        <v>1.0</v>
      </c>
      <c r="BT8" s="4">
        <v>2.0</v>
      </c>
      <c r="BU8" s="4">
        <v>2.0</v>
      </c>
      <c r="BV8" s="4">
        <v>2.0</v>
      </c>
      <c r="BW8" s="4">
        <v>2.0</v>
      </c>
      <c r="BX8" s="4">
        <v>2.0</v>
      </c>
      <c r="BY8" s="4">
        <v>1.0</v>
      </c>
      <c r="BZ8" s="4">
        <v>2.0</v>
      </c>
      <c r="CA8" s="4">
        <v>1.0</v>
      </c>
      <c r="CB8" s="4">
        <v>1.0</v>
      </c>
      <c r="CC8" s="4">
        <v>2.0</v>
      </c>
      <c r="CD8" s="4">
        <v>2.0</v>
      </c>
      <c r="CE8" s="4">
        <v>2.0</v>
      </c>
      <c r="CF8" s="4">
        <v>1.0</v>
      </c>
      <c r="CG8" s="4">
        <v>2.0</v>
      </c>
      <c r="CH8" s="4">
        <v>2.0</v>
      </c>
      <c r="CI8" s="4">
        <v>2.0</v>
      </c>
      <c r="CJ8" s="4">
        <v>2.0</v>
      </c>
      <c r="CK8" s="4">
        <v>2.0</v>
      </c>
      <c r="CL8" s="4">
        <v>1.0</v>
      </c>
      <c r="CM8" s="4">
        <v>2.0</v>
      </c>
      <c r="CN8" s="4">
        <v>2.0</v>
      </c>
      <c r="CO8" s="4">
        <v>2.0</v>
      </c>
      <c r="CP8" s="4">
        <v>2.0</v>
      </c>
      <c r="CQ8" s="4">
        <v>2.0</v>
      </c>
      <c r="CR8" s="4">
        <v>2.0</v>
      </c>
      <c r="CS8" s="4">
        <v>2.0</v>
      </c>
      <c r="CT8" s="4">
        <v>2.0</v>
      </c>
      <c r="CU8" s="4">
        <v>2.0</v>
      </c>
      <c r="CV8" s="4">
        <v>2.0</v>
      </c>
      <c r="CW8" s="4">
        <v>1.0</v>
      </c>
      <c r="CX8" s="4">
        <v>1.0</v>
      </c>
      <c r="CY8" s="4">
        <v>2.0</v>
      </c>
      <c r="CZ8" s="4">
        <v>2.0</v>
      </c>
      <c r="DA8" s="4">
        <v>2.0</v>
      </c>
      <c r="DB8" s="4">
        <v>2.0</v>
      </c>
      <c r="DC8" s="4">
        <v>2.0</v>
      </c>
      <c r="DD8" s="4">
        <v>2.0</v>
      </c>
      <c r="DE8" s="4">
        <v>2.0</v>
      </c>
      <c r="DF8" s="4">
        <v>1.0</v>
      </c>
      <c r="DG8" s="4">
        <v>2.0</v>
      </c>
      <c r="DH8" s="4">
        <v>2.0</v>
      </c>
      <c r="DI8" s="4">
        <v>1.0</v>
      </c>
      <c r="DJ8" s="4">
        <v>2.0</v>
      </c>
      <c r="DK8" s="4">
        <v>2.0</v>
      </c>
      <c r="DL8" s="4">
        <v>1.0</v>
      </c>
      <c r="DM8" s="4">
        <v>2.0</v>
      </c>
      <c r="DN8" s="4">
        <v>2.0</v>
      </c>
      <c r="DO8" s="4">
        <v>2.0</v>
      </c>
      <c r="DP8" s="4">
        <v>2.0</v>
      </c>
      <c r="DQ8" s="4">
        <v>1.0</v>
      </c>
      <c r="DR8" s="4">
        <v>2.0</v>
      </c>
      <c r="DS8" s="4">
        <v>2.0</v>
      </c>
      <c r="DT8" s="4">
        <v>2.0</v>
      </c>
      <c r="DU8" s="4">
        <v>1.0</v>
      </c>
      <c r="DV8" s="4">
        <v>1.0</v>
      </c>
      <c r="DW8" s="4">
        <v>2.0</v>
      </c>
    </row>
    <row r="9">
      <c r="A9" s="3" t="s">
        <v>14</v>
      </c>
      <c r="B9" s="5" t="s">
        <v>13</v>
      </c>
      <c r="C9" s="5" t="s">
        <v>72</v>
      </c>
      <c r="D9" s="5" t="s">
        <v>85</v>
      </c>
      <c r="E9" s="5" t="s">
        <v>97</v>
      </c>
      <c r="F9" s="5" t="s">
        <v>107</v>
      </c>
      <c r="G9" s="5" t="s">
        <v>119</v>
      </c>
      <c r="H9" s="5" t="s">
        <v>130</v>
      </c>
      <c r="I9" s="5" t="s">
        <v>142</v>
      </c>
      <c r="J9" s="5" t="s">
        <v>154</v>
      </c>
      <c r="K9" s="5" t="s">
        <v>164</v>
      </c>
      <c r="L9" s="5" t="s">
        <v>174</v>
      </c>
      <c r="M9" s="5" t="s">
        <v>185</v>
      </c>
      <c r="N9" s="5" t="s">
        <v>195</v>
      </c>
      <c r="O9" s="5" t="s">
        <v>206</v>
      </c>
      <c r="P9" s="5" t="s">
        <v>218</v>
      </c>
      <c r="Q9" s="5" t="s">
        <v>228</v>
      </c>
      <c r="R9" s="5" t="s">
        <v>239</v>
      </c>
      <c r="S9" s="5" t="s">
        <v>248</v>
      </c>
      <c r="T9" s="5" t="s">
        <v>259</v>
      </c>
      <c r="U9" s="5" t="s">
        <v>270</v>
      </c>
      <c r="V9" s="5" t="s">
        <v>281</v>
      </c>
      <c r="W9" s="5" t="s">
        <v>291</v>
      </c>
      <c r="X9" s="5" t="s">
        <v>302</v>
      </c>
      <c r="Y9" s="5" t="s">
        <v>314</v>
      </c>
      <c r="Z9" s="5" t="s">
        <v>324</v>
      </c>
      <c r="AA9" s="5" t="s">
        <v>336</v>
      </c>
      <c r="AB9" s="5" t="s">
        <v>345</v>
      </c>
      <c r="AC9" s="5" t="s">
        <v>356</v>
      </c>
      <c r="AD9" s="5" t="s">
        <v>366</v>
      </c>
      <c r="AE9" s="5" t="s">
        <v>375</v>
      </c>
      <c r="AF9" s="5" t="s">
        <v>386</v>
      </c>
      <c r="AG9" s="5" t="s">
        <v>397</v>
      </c>
      <c r="AH9" s="5" t="s">
        <v>406</v>
      </c>
      <c r="AI9" s="5" t="s">
        <v>415</v>
      </c>
      <c r="AJ9" s="5" t="s">
        <v>425</v>
      </c>
      <c r="AK9" s="5" t="s">
        <v>434</v>
      </c>
      <c r="AL9" s="5" t="s">
        <v>445</v>
      </c>
      <c r="AM9" s="5" t="s">
        <v>455</v>
      </c>
      <c r="AN9" s="5" t="s">
        <v>465</v>
      </c>
      <c r="AO9" s="5" t="s">
        <v>472</v>
      </c>
      <c r="AP9" s="5" t="s">
        <v>481</v>
      </c>
      <c r="AQ9" s="5" t="s">
        <v>491</v>
      </c>
      <c r="AR9" s="5" t="s">
        <v>502</v>
      </c>
      <c r="AS9" s="5" t="s">
        <v>512</v>
      </c>
      <c r="AT9" s="5" t="s">
        <v>522</v>
      </c>
      <c r="AU9" s="5" t="s">
        <v>533</v>
      </c>
      <c r="AV9" s="5" t="s">
        <v>544</v>
      </c>
      <c r="AW9" s="5" t="s">
        <v>554</v>
      </c>
      <c r="AX9" s="5" t="s">
        <v>564</v>
      </c>
      <c r="AY9" s="5" t="s">
        <v>574</v>
      </c>
      <c r="AZ9" s="5" t="s">
        <v>583</v>
      </c>
      <c r="BA9" s="5" t="s">
        <v>593</v>
      </c>
      <c r="BB9" s="5" t="s">
        <v>601</v>
      </c>
      <c r="BC9" s="5" t="s">
        <v>610</v>
      </c>
      <c r="BD9" s="5" t="s">
        <v>618</v>
      </c>
      <c r="BE9" s="5" t="s">
        <v>629</v>
      </c>
      <c r="BF9" s="5" t="s">
        <v>637</v>
      </c>
      <c r="BG9" s="5" t="s">
        <v>647</v>
      </c>
      <c r="BH9" s="5" t="s">
        <v>656</v>
      </c>
      <c r="BI9" s="5" t="s">
        <v>667</v>
      </c>
      <c r="BJ9" s="5" t="s">
        <v>676</v>
      </c>
      <c r="BK9" s="5" t="s">
        <v>686</v>
      </c>
      <c r="BL9" s="5" t="s">
        <v>697</v>
      </c>
      <c r="BM9" s="5" t="s">
        <v>707</v>
      </c>
      <c r="BN9" s="5" t="s">
        <v>716</v>
      </c>
      <c r="BO9" s="5" t="s">
        <v>726</v>
      </c>
      <c r="BP9" s="5" t="s">
        <v>681</v>
      </c>
      <c r="BQ9" s="5" t="s">
        <v>744</v>
      </c>
      <c r="BR9" s="5" t="s">
        <v>751</v>
      </c>
      <c r="BS9" s="5" t="s">
        <v>762</v>
      </c>
      <c r="BT9" s="5" t="s">
        <v>771</v>
      </c>
      <c r="BU9" s="5" t="s">
        <v>780</v>
      </c>
      <c r="BV9" s="5" t="s">
        <v>791</v>
      </c>
      <c r="BW9" s="5" t="s">
        <v>800</v>
      </c>
      <c r="BX9" s="5" t="s">
        <v>810</v>
      </c>
      <c r="BY9" s="5" t="s">
        <v>74</v>
      </c>
      <c r="BZ9" s="5" t="s">
        <v>821</v>
      </c>
      <c r="CA9" s="5" t="s">
        <v>832</v>
      </c>
      <c r="CB9" s="5" t="s">
        <v>843</v>
      </c>
      <c r="CC9" s="5" t="s">
        <v>852</v>
      </c>
      <c r="CD9" s="5" t="s">
        <v>861</v>
      </c>
      <c r="CE9" s="5" t="s">
        <v>870</v>
      </c>
      <c r="CF9" s="5" t="s">
        <v>879</v>
      </c>
      <c r="CG9" s="5" t="s">
        <v>887</v>
      </c>
      <c r="CH9" s="5" t="s">
        <v>896</v>
      </c>
      <c r="CI9" s="5" t="s">
        <v>908</v>
      </c>
      <c r="CJ9" s="5" t="s">
        <v>920</v>
      </c>
      <c r="CK9" s="5" t="s">
        <v>928</v>
      </c>
      <c r="CL9" s="5" t="s">
        <v>939</v>
      </c>
      <c r="CM9" s="5" t="s">
        <v>948</v>
      </c>
      <c r="CN9" s="5" t="s">
        <v>957</v>
      </c>
      <c r="CO9" s="5" t="s">
        <v>968</v>
      </c>
      <c r="CP9" s="5" t="s">
        <v>977</v>
      </c>
      <c r="CQ9" s="5" t="s">
        <v>984</v>
      </c>
      <c r="CR9" s="5" t="s">
        <v>995</v>
      </c>
      <c r="CS9" s="5" t="s">
        <v>1004</v>
      </c>
      <c r="CT9" s="5" t="s">
        <v>1015</v>
      </c>
      <c r="CU9" s="5" t="s">
        <v>1024</v>
      </c>
      <c r="CV9" s="5" t="s">
        <v>1033</v>
      </c>
      <c r="CW9" s="5" t="s">
        <v>1041</v>
      </c>
      <c r="CX9" s="5" t="s">
        <v>1049</v>
      </c>
      <c r="CY9" s="5" t="s">
        <v>1058</v>
      </c>
      <c r="CZ9" s="5" t="s">
        <v>1069</v>
      </c>
      <c r="DA9" s="5" t="s">
        <v>1078</v>
      </c>
      <c r="DB9" s="5" t="s">
        <v>1085</v>
      </c>
      <c r="DC9" s="5" t="s">
        <v>1096</v>
      </c>
      <c r="DD9" s="5" t="s">
        <v>1106</v>
      </c>
      <c r="DE9" s="5" t="s">
        <v>1116</v>
      </c>
      <c r="DF9" s="5" t="s">
        <v>1126</v>
      </c>
      <c r="DG9" s="5" t="s">
        <v>1138</v>
      </c>
      <c r="DH9" s="5" t="s">
        <v>1146</v>
      </c>
      <c r="DI9" s="5" t="s">
        <v>1155</v>
      </c>
      <c r="DJ9" s="5" t="s">
        <v>1162</v>
      </c>
      <c r="DK9" s="5" t="s">
        <v>1168</v>
      </c>
      <c r="DL9" s="5" t="s">
        <v>1177</v>
      </c>
      <c r="DM9" s="5" t="s">
        <v>1184</v>
      </c>
      <c r="DN9" s="5" t="s">
        <v>1196</v>
      </c>
      <c r="DO9" s="5" t="s">
        <v>1206</v>
      </c>
      <c r="DP9" s="5" t="s">
        <v>1216</v>
      </c>
      <c r="DQ9" s="5" t="s">
        <v>1228</v>
      </c>
      <c r="DR9" s="5" t="s">
        <v>1237</v>
      </c>
      <c r="DS9" s="5" t="s">
        <v>1246</v>
      </c>
      <c r="DT9" s="5" t="s">
        <v>1253</v>
      </c>
      <c r="DU9" s="5" t="s">
        <v>1264</v>
      </c>
      <c r="DV9" s="5" t="s">
        <v>1273</v>
      </c>
      <c r="DW9" s="5" t="s">
        <v>1282</v>
      </c>
    </row>
    <row r="10">
      <c r="A10" s="3" t="s">
        <v>14</v>
      </c>
      <c r="B10" s="5" t="s">
        <v>15</v>
      </c>
      <c r="C10" s="5" t="s">
        <v>73</v>
      </c>
      <c r="D10" s="5" t="s">
        <v>86</v>
      </c>
      <c r="E10" s="5" t="s">
        <v>98</v>
      </c>
      <c r="F10" s="5" t="s">
        <v>108</v>
      </c>
      <c r="G10" s="5" t="s">
        <v>120</v>
      </c>
      <c r="H10" s="5" t="s">
        <v>131</v>
      </c>
      <c r="I10" s="5" t="s">
        <v>143</v>
      </c>
      <c r="J10" s="5" t="s">
        <v>155</v>
      </c>
      <c r="K10" s="5" t="s">
        <v>108</v>
      </c>
      <c r="L10" s="5" t="s">
        <v>175</v>
      </c>
      <c r="M10" s="5" t="s">
        <v>108</v>
      </c>
      <c r="N10" s="5" t="s">
        <v>196</v>
      </c>
      <c r="O10" s="5" t="s">
        <v>207</v>
      </c>
      <c r="P10" s="5" t="s">
        <v>219</v>
      </c>
      <c r="Q10" s="5" t="s">
        <v>229</v>
      </c>
      <c r="R10" s="5" t="s">
        <v>108</v>
      </c>
      <c r="S10" s="5" t="s">
        <v>249</v>
      </c>
      <c r="T10" s="5" t="s">
        <v>260</v>
      </c>
      <c r="U10" s="5" t="s">
        <v>271</v>
      </c>
      <c r="V10" s="5" t="s">
        <v>282</v>
      </c>
      <c r="W10" s="5" t="s">
        <v>292</v>
      </c>
      <c r="X10" s="5" t="s">
        <v>303</v>
      </c>
      <c r="Y10" s="5" t="s">
        <v>315</v>
      </c>
      <c r="Z10" s="5" t="s">
        <v>325</v>
      </c>
      <c r="AA10" s="5" t="s">
        <v>337</v>
      </c>
      <c r="AB10" s="5" t="s">
        <v>108</v>
      </c>
      <c r="AC10" s="5" t="s">
        <v>357</v>
      </c>
      <c r="AD10" s="5" t="s">
        <v>108</v>
      </c>
      <c r="AE10" s="5" t="s">
        <v>376</v>
      </c>
      <c r="AF10" s="5" t="s">
        <v>387</v>
      </c>
      <c r="AG10" s="5" t="s">
        <v>398</v>
      </c>
      <c r="AH10" s="5" t="s">
        <v>407</v>
      </c>
      <c r="AI10" s="5" t="s">
        <v>416</v>
      </c>
      <c r="AJ10" s="5" t="s">
        <v>426</v>
      </c>
      <c r="AK10" s="5" t="s">
        <v>435</v>
      </c>
      <c r="AL10" s="5" t="s">
        <v>446</v>
      </c>
      <c r="AM10" s="5" t="s">
        <v>108</v>
      </c>
      <c r="AN10" s="5" t="s">
        <v>249</v>
      </c>
      <c r="AO10" s="5" t="s">
        <v>473</v>
      </c>
      <c r="AP10" s="5" t="s">
        <v>482</v>
      </c>
      <c r="AQ10" s="5" t="s">
        <v>492</v>
      </c>
      <c r="AR10" s="5" t="s">
        <v>503</v>
      </c>
      <c r="AS10" s="5" t="s">
        <v>513</v>
      </c>
      <c r="AT10" s="5" t="s">
        <v>523</v>
      </c>
      <c r="AU10" s="5" t="s">
        <v>534</v>
      </c>
      <c r="AV10" s="5" t="s">
        <v>545</v>
      </c>
      <c r="AW10" s="5" t="s">
        <v>555</v>
      </c>
      <c r="AX10" s="5" t="s">
        <v>565</v>
      </c>
      <c r="AY10" s="5" t="s">
        <v>575</v>
      </c>
      <c r="AZ10" s="5" t="s">
        <v>584</v>
      </c>
      <c r="BA10" s="5" t="s">
        <v>143</v>
      </c>
      <c r="BB10" s="5" t="s">
        <v>602</v>
      </c>
      <c r="BC10" s="5" t="s">
        <v>611</v>
      </c>
      <c r="BD10" s="5" t="s">
        <v>619</v>
      </c>
      <c r="BE10" s="5" t="s">
        <v>630</v>
      </c>
      <c r="BF10" s="5" t="s">
        <v>638</v>
      </c>
      <c r="BG10" s="5" t="s">
        <v>648</v>
      </c>
      <c r="BH10" s="5" t="s">
        <v>657</v>
      </c>
      <c r="BI10" s="5" t="s">
        <v>668</v>
      </c>
      <c r="BJ10" s="5" t="s">
        <v>677</v>
      </c>
      <c r="BK10" s="5" t="s">
        <v>687</v>
      </c>
      <c r="BL10" s="5" t="s">
        <v>698</v>
      </c>
      <c r="BM10" s="5" t="s">
        <v>619</v>
      </c>
      <c r="BN10" s="5" t="s">
        <v>717</v>
      </c>
      <c r="BO10" s="5" t="s">
        <v>727</v>
      </c>
      <c r="BP10" s="5" t="s">
        <v>108</v>
      </c>
      <c r="BQ10" s="5" t="s">
        <v>717</v>
      </c>
      <c r="BR10" s="5" t="s">
        <v>108</v>
      </c>
      <c r="BS10" s="5" t="s">
        <v>763</v>
      </c>
      <c r="BT10" s="5" t="s">
        <v>772</v>
      </c>
      <c r="BU10" s="5" t="s">
        <v>781</v>
      </c>
      <c r="BV10" s="5" t="s">
        <v>792</v>
      </c>
      <c r="BW10" s="5" t="s">
        <v>801</v>
      </c>
      <c r="BX10" s="5" t="s">
        <v>473</v>
      </c>
      <c r="BY10" s="5" t="s">
        <v>74</v>
      </c>
      <c r="BZ10" s="5" t="s">
        <v>822</v>
      </c>
      <c r="CA10" s="5" t="s">
        <v>833</v>
      </c>
      <c r="CB10" s="5" t="s">
        <v>844</v>
      </c>
      <c r="CC10" s="5" t="s">
        <v>143</v>
      </c>
      <c r="CD10" s="5" t="s">
        <v>108</v>
      </c>
      <c r="CE10" s="5" t="s">
        <v>871</v>
      </c>
      <c r="CF10" s="5" t="s">
        <v>619</v>
      </c>
      <c r="CG10" s="5" t="s">
        <v>108</v>
      </c>
      <c r="CH10" s="5" t="s">
        <v>897</v>
      </c>
      <c r="CI10" s="5" t="s">
        <v>909</v>
      </c>
      <c r="CJ10" s="5" t="s">
        <v>921</v>
      </c>
      <c r="CK10" s="5" t="s">
        <v>619</v>
      </c>
      <c r="CL10" s="5" t="s">
        <v>940</v>
      </c>
      <c r="CM10" s="5" t="s">
        <v>72</v>
      </c>
      <c r="CN10" s="5" t="s">
        <v>958</v>
      </c>
      <c r="CO10" s="5" t="s">
        <v>108</v>
      </c>
      <c r="CP10" s="5" t="s">
        <v>833</v>
      </c>
      <c r="CQ10" s="5" t="s">
        <v>985</v>
      </c>
      <c r="CR10" s="5" t="s">
        <v>619</v>
      </c>
      <c r="CS10" s="5" t="s">
        <v>1005</v>
      </c>
      <c r="CT10" s="5" t="s">
        <v>1016</v>
      </c>
      <c r="CU10" s="5" t="s">
        <v>1025</v>
      </c>
      <c r="CV10" s="5" t="s">
        <v>1034</v>
      </c>
      <c r="CW10" s="5" t="s">
        <v>1042</v>
      </c>
      <c r="CX10" s="5" t="s">
        <v>1050</v>
      </c>
      <c r="CY10" s="5" t="s">
        <v>1059</v>
      </c>
      <c r="CZ10" s="5" t="s">
        <v>1070</v>
      </c>
      <c r="DA10" s="5" t="s">
        <v>1079</v>
      </c>
      <c r="DB10" s="5" t="s">
        <v>1086</v>
      </c>
      <c r="DC10" s="5" t="s">
        <v>1097</v>
      </c>
      <c r="DD10" s="5" t="s">
        <v>1107</v>
      </c>
      <c r="DE10" s="5" t="s">
        <v>1117</v>
      </c>
      <c r="DF10" s="5" t="s">
        <v>1127</v>
      </c>
      <c r="DG10" s="5" t="s">
        <v>985</v>
      </c>
      <c r="DH10" s="5" t="s">
        <v>1147</v>
      </c>
      <c r="DI10" s="5" t="s">
        <v>1156</v>
      </c>
      <c r="DJ10" s="5" t="s">
        <v>108</v>
      </c>
      <c r="DK10" s="5" t="s">
        <v>1169</v>
      </c>
      <c r="DL10" s="5" t="s">
        <v>1178</v>
      </c>
      <c r="DM10" s="5" t="s">
        <v>1185</v>
      </c>
      <c r="DN10" s="5" t="s">
        <v>1197</v>
      </c>
      <c r="DO10" s="5" t="s">
        <v>1207</v>
      </c>
      <c r="DP10" s="5" t="s">
        <v>1217</v>
      </c>
      <c r="DQ10" s="5" t="s">
        <v>325</v>
      </c>
      <c r="DR10" s="5" t="s">
        <v>1238</v>
      </c>
      <c r="DS10" s="5" t="s">
        <v>1178</v>
      </c>
      <c r="DT10" s="5" t="s">
        <v>1254</v>
      </c>
      <c r="DU10" s="5" t="s">
        <v>717</v>
      </c>
      <c r="DV10" s="5" t="s">
        <v>1274</v>
      </c>
      <c r="DW10" s="5" t="s">
        <v>1283</v>
      </c>
    </row>
    <row r="11" hidden="1">
      <c r="A11" s="3" t="s">
        <v>17</v>
      </c>
      <c r="B11" s="4" t="s">
        <v>16</v>
      </c>
      <c r="C11" s="4">
        <v>9.0</v>
      </c>
      <c r="D11" s="4">
        <v>1.0</v>
      </c>
      <c r="E11" s="4">
        <v>1.0</v>
      </c>
      <c r="F11" s="4">
        <v>2.0</v>
      </c>
      <c r="G11" s="4">
        <v>1.0</v>
      </c>
      <c r="H11" s="4">
        <v>4.0</v>
      </c>
      <c r="I11" s="4">
        <v>1.0</v>
      </c>
      <c r="J11" s="4">
        <v>1.0</v>
      </c>
      <c r="K11" s="4">
        <v>2.0</v>
      </c>
      <c r="L11" s="4">
        <v>1.0</v>
      </c>
      <c r="M11" s="4">
        <v>2.0</v>
      </c>
      <c r="N11" s="4">
        <v>3.0</v>
      </c>
      <c r="O11" s="4">
        <v>3.0</v>
      </c>
      <c r="P11" s="4">
        <v>1.0</v>
      </c>
      <c r="Q11" s="4">
        <v>2.0</v>
      </c>
      <c r="R11" s="4">
        <v>2.0</v>
      </c>
      <c r="S11" s="4">
        <v>1.0</v>
      </c>
      <c r="T11" s="4">
        <v>2.0</v>
      </c>
      <c r="U11" s="4">
        <v>3.0</v>
      </c>
      <c r="V11" s="4">
        <v>2.0</v>
      </c>
      <c r="W11" s="4">
        <v>7.0</v>
      </c>
      <c r="X11" s="4">
        <v>2.0</v>
      </c>
      <c r="Y11" s="4">
        <v>3.0</v>
      </c>
      <c r="Z11" s="4">
        <v>1.0</v>
      </c>
      <c r="AA11" s="4">
        <v>6.0</v>
      </c>
      <c r="AB11" s="4">
        <v>2.0</v>
      </c>
      <c r="AC11" s="4">
        <v>2.0</v>
      </c>
      <c r="AD11" s="4">
        <v>2.0</v>
      </c>
      <c r="AE11" s="4">
        <v>2.0</v>
      </c>
      <c r="AF11" s="4">
        <v>2.0</v>
      </c>
      <c r="AG11" s="4">
        <v>1.0</v>
      </c>
      <c r="AH11" s="4">
        <v>1.0</v>
      </c>
      <c r="AI11" s="4">
        <v>4.0</v>
      </c>
      <c r="AJ11" s="4">
        <v>2.0</v>
      </c>
      <c r="AK11" s="4">
        <v>2.0</v>
      </c>
      <c r="AL11" s="4">
        <v>2.0</v>
      </c>
      <c r="AM11" s="4">
        <v>2.0</v>
      </c>
      <c r="AN11" s="4">
        <v>1.0</v>
      </c>
      <c r="AO11" s="4">
        <v>2.0</v>
      </c>
      <c r="AP11" s="4">
        <v>9.0</v>
      </c>
      <c r="AQ11" s="4">
        <v>3.0</v>
      </c>
      <c r="AR11" s="4">
        <v>5.0</v>
      </c>
      <c r="AS11" s="4">
        <v>2.0</v>
      </c>
      <c r="AT11" s="4">
        <v>3.0</v>
      </c>
      <c r="AU11" s="4">
        <v>1.0</v>
      </c>
      <c r="AV11" s="4">
        <v>4.0</v>
      </c>
      <c r="AW11" s="4">
        <v>3.0</v>
      </c>
      <c r="AX11" s="4">
        <v>2.0</v>
      </c>
      <c r="AY11" s="4">
        <v>1.0</v>
      </c>
      <c r="AZ11" s="4">
        <v>5.0</v>
      </c>
      <c r="BA11" s="4">
        <v>1.0</v>
      </c>
      <c r="BB11" s="4">
        <v>5.0</v>
      </c>
      <c r="BC11" s="4">
        <v>2.0</v>
      </c>
      <c r="BD11" s="4">
        <v>2.0</v>
      </c>
      <c r="BE11" s="4">
        <v>1.0</v>
      </c>
      <c r="BF11" s="4">
        <v>2.0</v>
      </c>
      <c r="BG11" s="4">
        <v>2.0</v>
      </c>
      <c r="BH11" s="4">
        <v>9.0</v>
      </c>
      <c r="BI11" s="4">
        <v>1.0</v>
      </c>
      <c r="BJ11" s="4">
        <v>2.0</v>
      </c>
      <c r="BK11" s="4">
        <v>3.0</v>
      </c>
      <c r="BL11" s="4">
        <v>3.0</v>
      </c>
      <c r="BM11" s="4">
        <v>2.0</v>
      </c>
      <c r="BN11" s="4">
        <v>3.0</v>
      </c>
      <c r="BO11" s="4">
        <v>2.0</v>
      </c>
      <c r="BP11" s="4">
        <v>2.0</v>
      </c>
      <c r="BQ11" s="4">
        <v>3.0</v>
      </c>
      <c r="BR11" s="4">
        <v>2.0</v>
      </c>
      <c r="BS11" s="4">
        <v>1.0</v>
      </c>
      <c r="BT11" s="4">
        <v>2.0</v>
      </c>
      <c r="BU11" s="4">
        <v>2.0</v>
      </c>
      <c r="BV11" s="4">
        <v>2.0</v>
      </c>
      <c r="BW11" s="4">
        <v>2.0</v>
      </c>
      <c r="BX11" s="4">
        <v>2.0</v>
      </c>
      <c r="BY11" s="4">
        <v>9.0</v>
      </c>
      <c r="BZ11" s="4">
        <v>3.0</v>
      </c>
      <c r="CA11" s="4">
        <v>2.0</v>
      </c>
      <c r="CB11" s="4">
        <v>2.0</v>
      </c>
      <c r="CC11" s="4">
        <v>1.0</v>
      </c>
      <c r="CD11" s="4">
        <v>2.0</v>
      </c>
      <c r="CE11" s="4">
        <v>7.0</v>
      </c>
      <c r="CF11" s="4">
        <v>2.0</v>
      </c>
      <c r="CG11" s="4">
        <v>2.0</v>
      </c>
      <c r="CH11" s="4">
        <v>2.0</v>
      </c>
      <c r="CI11" s="4">
        <v>3.0</v>
      </c>
      <c r="CJ11" s="4">
        <v>1.0</v>
      </c>
      <c r="CK11" s="4">
        <v>2.0</v>
      </c>
      <c r="CL11" s="4">
        <v>3.0</v>
      </c>
      <c r="CM11" s="4">
        <v>9.0</v>
      </c>
      <c r="CN11" s="4">
        <v>1.0</v>
      </c>
      <c r="CO11" s="4">
        <v>2.0</v>
      </c>
      <c r="CP11" s="4">
        <v>2.0</v>
      </c>
      <c r="CQ11" s="4">
        <v>1.0</v>
      </c>
      <c r="CR11" s="4">
        <v>2.0</v>
      </c>
      <c r="CS11" s="4">
        <v>5.0</v>
      </c>
      <c r="CT11" s="4">
        <v>2.0</v>
      </c>
      <c r="CU11" s="4">
        <v>7.0</v>
      </c>
      <c r="CV11" s="4">
        <v>2.0</v>
      </c>
      <c r="CW11" s="4">
        <v>3.0</v>
      </c>
      <c r="CX11" s="4">
        <v>3.0</v>
      </c>
      <c r="CY11" s="4">
        <v>3.0</v>
      </c>
      <c r="CZ11" s="4">
        <v>2.0</v>
      </c>
      <c r="DA11" s="4">
        <v>3.0</v>
      </c>
      <c r="DB11" s="4">
        <v>8.0</v>
      </c>
      <c r="DC11" s="4">
        <v>2.0</v>
      </c>
      <c r="DD11" s="4">
        <v>2.0</v>
      </c>
      <c r="DE11" s="4">
        <v>9.0</v>
      </c>
      <c r="DF11" s="4">
        <v>9.0</v>
      </c>
      <c r="DG11" s="4">
        <v>9.0</v>
      </c>
      <c r="DH11" s="4">
        <v>9.0</v>
      </c>
      <c r="DI11" s="4">
        <v>9.0</v>
      </c>
      <c r="DJ11" s="4">
        <v>9.0</v>
      </c>
      <c r="DK11" s="4">
        <v>9.0</v>
      </c>
      <c r="DL11" s="4">
        <v>9.0</v>
      </c>
      <c r="DM11" s="4">
        <v>9.0</v>
      </c>
      <c r="DN11" s="4">
        <v>9.0</v>
      </c>
      <c r="DO11" s="4">
        <v>9.0</v>
      </c>
      <c r="DP11" s="4">
        <v>9.0</v>
      </c>
      <c r="DQ11" s="4">
        <v>9.0</v>
      </c>
      <c r="DR11" s="4">
        <v>9.0</v>
      </c>
      <c r="DS11" s="4">
        <v>9.0</v>
      </c>
      <c r="DT11" s="4">
        <v>9.0</v>
      </c>
      <c r="DU11" s="4">
        <v>9.0</v>
      </c>
      <c r="DV11" s="4">
        <v>9.0</v>
      </c>
      <c r="DW11" s="4">
        <v>9.0</v>
      </c>
    </row>
    <row r="12" hidden="1">
      <c r="A12" s="3" t="s">
        <v>17</v>
      </c>
      <c r="B12" s="4" t="s">
        <v>18</v>
      </c>
      <c r="C12" s="4">
        <v>2.0</v>
      </c>
      <c r="D12" s="4">
        <v>3.0</v>
      </c>
      <c r="E12" s="4">
        <v>1.0</v>
      </c>
      <c r="F12" s="4">
        <v>2.0</v>
      </c>
      <c r="G12" s="4">
        <v>1.0</v>
      </c>
      <c r="H12" s="4">
        <v>3.0</v>
      </c>
      <c r="I12" s="4">
        <v>2.0</v>
      </c>
      <c r="J12" s="4">
        <v>3.0</v>
      </c>
      <c r="K12" s="4">
        <v>3.0</v>
      </c>
      <c r="L12" s="4">
        <v>3.0</v>
      </c>
      <c r="M12" s="4">
        <v>1.0</v>
      </c>
      <c r="N12" s="4">
        <v>3.0</v>
      </c>
      <c r="O12" s="4">
        <v>5.0</v>
      </c>
      <c r="P12" s="4">
        <v>2.0</v>
      </c>
      <c r="Q12" s="4">
        <v>3.0</v>
      </c>
      <c r="R12" s="4">
        <v>4.0</v>
      </c>
      <c r="S12" s="4">
        <v>3.0</v>
      </c>
      <c r="T12" s="4">
        <v>3.0</v>
      </c>
      <c r="U12" s="4">
        <v>3.0</v>
      </c>
      <c r="V12" s="4">
        <v>4.0</v>
      </c>
      <c r="W12" s="4">
        <v>5.0</v>
      </c>
      <c r="X12" s="4">
        <v>3.0</v>
      </c>
      <c r="Y12" s="4">
        <v>5.0</v>
      </c>
      <c r="Z12" s="4">
        <v>4.0</v>
      </c>
      <c r="AA12" s="4">
        <v>1.0</v>
      </c>
      <c r="AB12" s="4">
        <v>3.0</v>
      </c>
      <c r="AC12" s="4">
        <v>3.0</v>
      </c>
      <c r="AD12" s="4">
        <v>4.0</v>
      </c>
      <c r="AE12" s="4">
        <v>2.0</v>
      </c>
      <c r="AF12" s="4">
        <v>3.0</v>
      </c>
      <c r="AG12" s="4">
        <v>3.0</v>
      </c>
      <c r="AH12" s="4">
        <v>2.0</v>
      </c>
      <c r="AI12" s="4">
        <v>5.0</v>
      </c>
      <c r="AJ12" s="4">
        <v>4.0</v>
      </c>
      <c r="AK12" s="4">
        <v>4.0</v>
      </c>
      <c r="AL12" s="4">
        <v>1.0</v>
      </c>
      <c r="AM12" s="4">
        <v>3.0</v>
      </c>
      <c r="AN12" s="4">
        <v>2.0</v>
      </c>
      <c r="AO12" s="4">
        <v>3.0</v>
      </c>
      <c r="AP12" s="4">
        <v>5.0</v>
      </c>
      <c r="AQ12" s="4">
        <v>3.0</v>
      </c>
      <c r="AR12" s="4">
        <v>2.0</v>
      </c>
      <c r="AS12" s="4">
        <v>4.0</v>
      </c>
      <c r="AT12" s="4">
        <v>3.0</v>
      </c>
      <c r="AU12" s="4">
        <v>1.0</v>
      </c>
      <c r="AV12" s="4">
        <v>3.0</v>
      </c>
      <c r="AW12" s="4">
        <v>3.0</v>
      </c>
      <c r="AX12" s="4">
        <v>4.0</v>
      </c>
      <c r="AY12" s="4">
        <v>4.0</v>
      </c>
      <c r="AZ12" s="4">
        <v>3.0</v>
      </c>
      <c r="BA12" s="4">
        <v>5.0</v>
      </c>
      <c r="BB12" s="4">
        <v>3.0</v>
      </c>
      <c r="BC12" s="4">
        <v>1.0</v>
      </c>
      <c r="BD12" s="4">
        <v>4.0</v>
      </c>
      <c r="BE12" s="4">
        <v>1.0</v>
      </c>
      <c r="BF12" s="4">
        <v>3.0</v>
      </c>
      <c r="BG12" s="4">
        <v>3.0</v>
      </c>
      <c r="BH12" s="4">
        <v>2.0</v>
      </c>
      <c r="BI12" s="4">
        <v>1.0</v>
      </c>
      <c r="BJ12" s="4">
        <v>2.0</v>
      </c>
      <c r="BK12" s="4">
        <v>2.0</v>
      </c>
      <c r="BL12" s="4">
        <v>2.0</v>
      </c>
      <c r="BM12" s="4">
        <v>3.0</v>
      </c>
      <c r="BN12" s="4">
        <v>3.0</v>
      </c>
      <c r="BO12" s="4">
        <v>1.0</v>
      </c>
      <c r="BP12" s="4">
        <v>2.0</v>
      </c>
      <c r="BQ12" s="4">
        <v>2.0</v>
      </c>
      <c r="BR12" s="4">
        <v>4.0</v>
      </c>
      <c r="BS12" s="4">
        <v>3.0</v>
      </c>
      <c r="BT12" s="4">
        <v>2.0</v>
      </c>
      <c r="BU12" s="4">
        <v>3.0</v>
      </c>
      <c r="BV12" s="4">
        <v>2.0</v>
      </c>
      <c r="BW12" s="4">
        <v>3.0</v>
      </c>
      <c r="BX12" s="4">
        <v>1.0</v>
      </c>
      <c r="BY12" s="4">
        <v>2.0</v>
      </c>
      <c r="BZ12" s="4">
        <v>3.0</v>
      </c>
      <c r="CA12" s="4">
        <v>2.0</v>
      </c>
      <c r="CB12" s="4">
        <v>2.0</v>
      </c>
      <c r="CC12" s="4">
        <v>2.0</v>
      </c>
      <c r="CD12" s="4">
        <v>5.0</v>
      </c>
      <c r="CE12" s="4">
        <v>3.0</v>
      </c>
      <c r="CF12" s="4">
        <v>3.0</v>
      </c>
      <c r="CG12" s="4"/>
      <c r="CH12" s="4">
        <v>2.0</v>
      </c>
      <c r="CI12" s="4">
        <v>1.0</v>
      </c>
      <c r="CJ12" s="4">
        <v>3.0</v>
      </c>
      <c r="CK12" s="4">
        <v>2.0</v>
      </c>
      <c r="CL12" s="4">
        <v>4.0</v>
      </c>
      <c r="CM12" s="4"/>
      <c r="CN12" s="4">
        <v>3.0</v>
      </c>
      <c r="CO12" s="4">
        <v>4.0</v>
      </c>
      <c r="CP12" s="4">
        <v>2.0</v>
      </c>
      <c r="CQ12" s="4">
        <v>2.0</v>
      </c>
      <c r="CR12" s="4">
        <v>4.0</v>
      </c>
      <c r="CS12" s="4">
        <v>2.0</v>
      </c>
      <c r="CT12" s="4">
        <v>3.0</v>
      </c>
      <c r="CU12" s="4">
        <v>2.0</v>
      </c>
      <c r="CV12" s="4">
        <v>3.0</v>
      </c>
      <c r="CW12" s="4">
        <v>4.0</v>
      </c>
      <c r="CX12" s="4">
        <v>4.0</v>
      </c>
      <c r="CY12" s="4">
        <v>3.0</v>
      </c>
      <c r="CZ12" s="4">
        <v>3.0</v>
      </c>
      <c r="DA12" s="4">
        <v>2.0</v>
      </c>
      <c r="DB12" s="4">
        <v>2.0</v>
      </c>
      <c r="DC12" s="4">
        <v>4.0</v>
      </c>
      <c r="DD12" s="4">
        <v>3.0</v>
      </c>
      <c r="DE12" s="4">
        <v>2.0</v>
      </c>
      <c r="DF12" s="4">
        <v>2.0</v>
      </c>
      <c r="DG12" s="4">
        <v>5.0</v>
      </c>
      <c r="DH12" s="4">
        <v>2.0</v>
      </c>
      <c r="DI12" s="4">
        <v>3.0</v>
      </c>
      <c r="DJ12" s="4">
        <v>2.0</v>
      </c>
      <c r="DK12" s="4">
        <v>1.0</v>
      </c>
      <c r="DL12" s="4">
        <v>2.0</v>
      </c>
      <c r="DM12" s="4">
        <v>3.0</v>
      </c>
      <c r="DN12" s="4">
        <v>4.0</v>
      </c>
      <c r="DO12" s="4">
        <v>3.0</v>
      </c>
      <c r="DP12" s="4">
        <v>3.0</v>
      </c>
      <c r="DQ12" s="4">
        <v>3.0</v>
      </c>
      <c r="DR12" s="4">
        <v>2.0</v>
      </c>
      <c r="DS12" s="4">
        <v>3.0</v>
      </c>
      <c r="DT12" s="4">
        <v>3.0</v>
      </c>
      <c r="DU12" s="4">
        <v>3.0</v>
      </c>
      <c r="DV12" s="4">
        <v>3.0</v>
      </c>
      <c r="DW12" s="4"/>
    </row>
    <row r="13" hidden="1">
      <c r="A13" s="3" t="s">
        <v>10</v>
      </c>
      <c r="B13" s="4" t="s">
        <v>19</v>
      </c>
      <c r="C13" s="4" t="s">
        <v>74</v>
      </c>
      <c r="D13" s="4">
        <v>1.0</v>
      </c>
      <c r="E13" s="4">
        <v>3.0</v>
      </c>
      <c r="F13" s="4">
        <v>2.0</v>
      </c>
      <c r="G13" s="4">
        <v>2.0</v>
      </c>
      <c r="H13" s="4" t="s">
        <v>74</v>
      </c>
      <c r="I13" s="4">
        <v>1.0</v>
      </c>
      <c r="J13" s="4">
        <v>1.0</v>
      </c>
      <c r="K13" s="4">
        <v>1.0</v>
      </c>
      <c r="L13" s="4">
        <v>1.0</v>
      </c>
      <c r="M13" s="4">
        <v>1.0</v>
      </c>
      <c r="N13" s="4">
        <v>1.0</v>
      </c>
      <c r="O13" s="4">
        <v>1.0</v>
      </c>
      <c r="P13" s="4">
        <v>1.0</v>
      </c>
      <c r="Q13" s="4">
        <v>1.0</v>
      </c>
      <c r="R13" s="4">
        <v>1.0</v>
      </c>
      <c r="S13" s="4" t="s">
        <v>74</v>
      </c>
      <c r="T13" s="4">
        <v>1.0</v>
      </c>
      <c r="U13" s="4">
        <v>1.0</v>
      </c>
      <c r="V13" s="4">
        <v>1.0</v>
      </c>
      <c r="W13" s="4">
        <v>1.0</v>
      </c>
      <c r="X13" s="4">
        <v>3.0</v>
      </c>
      <c r="Y13" s="4">
        <v>2.0</v>
      </c>
      <c r="Z13" s="4">
        <v>1.0</v>
      </c>
      <c r="AA13" s="4">
        <v>1.0</v>
      </c>
      <c r="AB13" s="4">
        <v>1.0</v>
      </c>
      <c r="AC13" s="4">
        <v>1.0</v>
      </c>
      <c r="AD13" s="4">
        <v>1.0</v>
      </c>
      <c r="AE13" s="4">
        <v>2.0</v>
      </c>
      <c r="AF13" s="4" t="s">
        <v>74</v>
      </c>
      <c r="AG13" s="4">
        <v>1.0</v>
      </c>
      <c r="AH13" s="4">
        <v>1.0</v>
      </c>
      <c r="AI13" s="4" t="s">
        <v>74</v>
      </c>
      <c r="AJ13" s="4">
        <v>2.0</v>
      </c>
      <c r="AK13" s="4">
        <v>1.0</v>
      </c>
      <c r="AL13" s="4">
        <v>1.0</v>
      </c>
      <c r="AM13" s="4" t="s">
        <v>74</v>
      </c>
      <c r="AN13" s="4">
        <v>6.0</v>
      </c>
      <c r="AO13" s="4">
        <v>1.0</v>
      </c>
      <c r="AP13" s="4">
        <v>1.0</v>
      </c>
      <c r="AQ13" s="4">
        <v>1.0</v>
      </c>
      <c r="AR13" s="4">
        <v>1.0</v>
      </c>
      <c r="AS13" s="4">
        <v>1.0</v>
      </c>
      <c r="AT13" s="4">
        <v>1.0</v>
      </c>
      <c r="AU13" s="4">
        <v>1.0</v>
      </c>
      <c r="AV13" s="4">
        <v>1.0</v>
      </c>
      <c r="AW13" s="4">
        <v>1.0</v>
      </c>
      <c r="AX13" s="4">
        <v>1.0</v>
      </c>
      <c r="AY13" s="4">
        <v>1.0</v>
      </c>
      <c r="AZ13" s="4">
        <v>2.0</v>
      </c>
      <c r="BA13" s="4">
        <v>1.0</v>
      </c>
      <c r="BB13" s="4">
        <v>1.0</v>
      </c>
      <c r="BC13" s="4">
        <v>1.0</v>
      </c>
      <c r="BD13" s="4">
        <v>1.0</v>
      </c>
      <c r="BE13" s="4">
        <v>2.0</v>
      </c>
      <c r="BF13" s="4" t="s">
        <v>74</v>
      </c>
      <c r="BG13" s="4">
        <v>1.0</v>
      </c>
      <c r="BH13" s="4">
        <v>1.0</v>
      </c>
      <c r="BI13" s="4">
        <v>2.0</v>
      </c>
      <c r="BJ13" s="4">
        <v>1.0</v>
      </c>
      <c r="BK13" s="4">
        <v>1.0</v>
      </c>
      <c r="BL13" s="4" t="s">
        <v>74</v>
      </c>
      <c r="BM13" s="4">
        <v>1.0</v>
      </c>
      <c r="BN13" s="4">
        <v>2.0</v>
      </c>
      <c r="BO13" s="4">
        <v>1.0</v>
      </c>
      <c r="BP13" s="4">
        <v>2.0</v>
      </c>
      <c r="BQ13" s="4">
        <v>1.0</v>
      </c>
      <c r="BR13" s="4">
        <v>1.0</v>
      </c>
      <c r="BS13" s="4">
        <v>1.0</v>
      </c>
      <c r="BT13" s="4" t="s">
        <v>74</v>
      </c>
      <c r="BU13" s="4">
        <v>1.0</v>
      </c>
      <c r="BV13" s="4">
        <v>1.0</v>
      </c>
      <c r="BW13" s="4">
        <v>1.0</v>
      </c>
      <c r="BX13" s="4">
        <v>1.0</v>
      </c>
      <c r="BY13" s="4">
        <v>4.0</v>
      </c>
      <c r="BZ13" s="4">
        <v>1.0</v>
      </c>
      <c r="CA13" s="4">
        <v>1.0</v>
      </c>
      <c r="CB13" s="4">
        <v>1.0</v>
      </c>
      <c r="CC13" s="4">
        <v>1.0</v>
      </c>
      <c r="CD13" s="4">
        <v>1.0</v>
      </c>
      <c r="CE13" s="4">
        <v>1.0</v>
      </c>
      <c r="CF13" s="4">
        <v>1.0</v>
      </c>
      <c r="CG13" s="4">
        <v>1.0</v>
      </c>
      <c r="CH13" s="4">
        <v>1.0</v>
      </c>
      <c r="CI13" s="4">
        <v>1.0</v>
      </c>
      <c r="CJ13" s="4">
        <v>1.0</v>
      </c>
      <c r="CK13" s="4">
        <v>1.0</v>
      </c>
      <c r="CL13" s="4">
        <v>1.0</v>
      </c>
      <c r="CM13" s="4">
        <v>1.0</v>
      </c>
      <c r="CN13" s="4" t="s">
        <v>74</v>
      </c>
      <c r="CO13" s="4" t="s">
        <v>74</v>
      </c>
      <c r="CP13" s="4">
        <v>1.0</v>
      </c>
      <c r="CQ13" s="4">
        <v>1.0</v>
      </c>
      <c r="CR13" s="4">
        <v>1.0</v>
      </c>
      <c r="CS13" s="4" t="s">
        <v>74</v>
      </c>
      <c r="CT13" s="4">
        <v>1.0</v>
      </c>
      <c r="CU13" s="4">
        <v>2.0</v>
      </c>
      <c r="CV13" s="4">
        <v>1.0</v>
      </c>
      <c r="CW13" s="4">
        <v>6.0</v>
      </c>
      <c r="CX13" s="4">
        <v>2.0</v>
      </c>
      <c r="CY13" s="4">
        <v>1.0</v>
      </c>
      <c r="CZ13" s="4">
        <v>1.0</v>
      </c>
      <c r="DA13" s="4">
        <v>1.0</v>
      </c>
      <c r="DB13" s="4">
        <v>1.0</v>
      </c>
      <c r="DC13" s="4">
        <v>1.0</v>
      </c>
      <c r="DD13" s="4">
        <v>1.0</v>
      </c>
      <c r="DE13" s="4" t="s">
        <v>74</v>
      </c>
      <c r="DF13" s="4">
        <v>1.0</v>
      </c>
      <c r="DG13" s="4">
        <v>1.0</v>
      </c>
      <c r="DH13" s="4">
        <v>1.0</v>
      </c>
      <c r="DI13" s="4">
        <v>2.0</v>
      </c>
      <c r="DJ13" s="4" t="s">
        <v>74</v>
      </c>
      <c r="DK13" s="4">
        <v>1.0</v>
      </c>
      <c r="DL13" s="4">
        <v>1.0</v>
      </c>
      <c r="DM13" s="4">
        <v>4.0</v>
      </c>
      <c r="DN13" s="4">
        <v>1.0</v>
      </c>
      <c r="DO13" s="4" t="s">
        <v>74</v>
      </c>
      <c r="DP13" s="4">
        <v>4.0</v>
      </c>
      <c r="DQ13" s="4">
        <v>1.0</v>
      </c>
      <c r="DR13" s="4">
        <v>5.0</v>
      </c>
      <c r="DS13" s="4">
        <v>1.0</v>
      </c>
      <c r="DT13" s="4" t="s">
        <v>74</v>
      </c>
      <c r="DU13" s="4" t="s">
        <v>74</v>
      </c>
      <c r="DV13" s="4">
        <v>1.0</v>
      </c>
      <c r="DW13" s="4">
        <v>3.0</v>
      </c>
    </row>
    <row r="14">
      <c r="A14" s="3" t="s">
        <v>14</v>
      </c>
      <c r="B14" s="5" t="s">
        <v>20</v>
      </c>
      <c r="C14" s="5" t="s">
        <v>75</v>
      </c>
      <c r="D14" s="5" t="s">
        <v>87</v>
      </c>
      <c r="E14" s="5" t="s">
        <v>99</v>
      </c>
      <c r="F14" s="5" t="s">
        <v>109</v>
      </c>
      <c r="G14" s="5" t="s">
        <v>121</v>
      </c>
      <c r="H14" s="5" t="s">
        <v>132</v>
      </c>
      <c r="I14" s="5" t="s">
        <v>144</v>
      </c>
      <c r="J14" s="5" t="s">
        <v>156</v>
      </c>
      <c r="K14" s="5" t="s">
        <v>165</v>
      </c>
      <c r="L14" s="5" t="s">
        <v>176</v>
      </c>
      <c r="M14" s="5" t="s">
        <v>186</v>
      </c>
      <c r="N14" s="5" t="s">
        <v>197</v>
      </c>
      <c r="O14" s="5" t="s">
        <v>208</v>
      </c>
      <c r="P14" s="5" t="s">
        <v>220</v>
      </c>
      <c r="Q14" s="5" t="s">
        <v>230</v>
      </c>
      <c r="R14" s="5" t="s">
        <v>240</v>
      </c>
      <c r="S14" s="5" t="s">
        <v>250</v>
      </c>
      <c r="T14" s="5" t="s">
        <v>261</v>
      </c>
      <c r="U14" s="5" t="s">
        <v>272</v>
      </c>
      <c r="V14" s="5" t="s">
        <v>283</v>
      </c>
      <c r="W14" s="5" t="s">
        <v>293</v>
      </c>
      <c r="X14" s="5" t="s">
        <v>304</v>
      </c>
      <c r="Y14" s="5" t="s">
        <v>316</v>
      </c>
      <c r="Z14" s="5" t="s">
        <v>326</v>
      </c>
      <c r="AA14" s="5" t="s">
        <v>338</v>
      </c>
      <c r="AB14" s="5" t="s">
        <v>346</v>
      </c>
      <c r="AC14" s="5" t="s">
        <v>358</v>
      </c>
      <c r="AD14" s="5" t="s">
        <v>367</v>
      </c>
      <c r="AE14" s="5" t="s">
        <v>377</v>
      </c>
      <c r="AF14" s="5" t="s">
        <v>388</v>
      </c>
      <c r="AG14" s="5" t="s">
        <v>399</v>
      </c>
      <c r="AH14" s="5" t="s">
        <v>408</v>
      </c>
      <c r="AI14" s="5" t="s">
        <v>417</v>
      </c>
      <c r="AJ14" s="5" t="s">
        <v>427</v>
      </c>
      <c r="AK14" s="5" t="s">
        <v>436</v>
      </c>
      <c r="AL14" s="5" t="s">
        <v>447</v>
      </c>
      <c r="AM14" s="5" t="s">
        <v>456</v>
      </c>
      <c r="AN14" s="5" t="s">
        <v>466</v>
      </c>
      <c r="AO14" s="5" t="s">
        <v>474</v>
      </c>
      <c r="AP14" s="5" t="s">
        <v>483</v>
      </c>
      <c r="AQ14" s="5" t="s">
        <v>493</v>
      </c>
      <c r="AR14" s="5" t="s">
        <v>504</v>
      </c>
      <c r="AS14" s="5" t="s">
        <v>514</v>
      </c>
      <c r="AT14" s="5" t="s">
        <v>524</v>
      </c>
      <c r="AU14" s="5" t="s">
        <v>535</v>
      </c>
      <c r="AV14" s="5" t="s">
        <v>546</v>
      </c>
      <c r="AW14" s="5" t="s">
        <v>556</v>
      </c>
      <c r="AX14" s="5" t="s">
        <v>566</v>
      </c>
      <c r="AY14" s="5" t="s">
        <v>576</v>
      </c>
      <c r="AZ14" s="5" t="s">
        <v>585</v>
      </c>
      <c r="BA14" s="5" t="s">
        <v>594</v>
      </c>
      <c r="BB14" s="5" t="s">
        <v>603</v>
      </c>
      <c r="BC14" s="5" t="s">
        <v>612</v>
      </c>
      <c r="BD14" s="5" t="s">
        <v>620</v>
      </c>
      <c r="BE14" s="5" t="s">
        <v>631</v>
      </c>
      <c r="BF14" s="5" t="s">
        <v>639</v>
      </c>
      <c r="BG14" s="5" t="s">
        <v>649</v>
      </c>
      <c r="BH14" s="5" t="s">
        <v>658</v>
      </c>
      <c r="BI14" s="5" t="s">
        <v>669</v>
      </c>
      <c r="BJ14" s="5" t="s">
        <v>678</v>
      </c>
      <c r="BK14" s="5" t="s">
        <v>688</v>
      </c>
      <c r="BL14" s="5" t="s">
        <v>699</v>
      </c>
      <c r="BM14" s="5" t="s">
        <v>708</v>
      </c>
      <c r="BN14" s="5" t="s">
        <v>718</v>
      </c>
      <c r="BO14" s="5" t="s">
        <v>728</v>
      </c>
      <c r="BP14" s="5" t="s">
        <v>737</v>
      </c>
      <c r="BQ14" s="5" t="s">
        <v>745</v>
      </c>
      <c r="BR14" s="5" t="s">
        <v>752</v>
      </c>
      <c r="BS14" s="5" t="s">
        <v>764</v>
      </c>
      <c r="BT14" s="5" t="s">
        <v>773</v>
      </c>
      <c r="BU14" s="5" t="s">
        <v>782</v>
      </c>
      <c r="BV14" s="5" t="s">
        <v>793</v>
      </c>
      <c r="BW14" s="5" t="s">
        <v>802</v>
      </c>
      <c r="BX14" s="5" t="s">
        <v>811</v>
      </c>
      <c r="BY14" s="5" t="s">
        <v>74</v>
      </c>
      <c r="BZ14" s="5" t="s">
        <v>823</v>
      </c>
      <c r="CA14" s="5" t="s">
        <v>834</v>
      </c>
      <c r="CB14" s="5" t="s">
        <v>845</v>
      </c>
      <c r="CC14" s="5" t="s">
        <v>853</v>
      </c>
      <c r="CD14" s="5" t="s">
        <v>862</v>
      </c>
      <c r="CE14" s="5" t="s">
        <v>872</v>
      </c>
      <c r="CF14" s="5" t="s">
        <v>880</v>
      </c>
      <c r="CG14" s="5" t="s">
        <v>888</v>
      </c>
      <c r="CH14" s="5" t="s">
        <v>898</v>
      </c>
      <c r="CI14" s="5" t="s">
        <v>910</v>
      </c>
      <c r="CJ14" s="5" t="s">
        <v>922</v>
      </c>
      <c r="CK14" s="5" t="s">
        <v>929</v>
      </c>
      <c r="CL14" s="5" t="s">
        <v>941</v>
      </c>
      <c r="CM14" s="5" t="s">
        <v>949</v>
      </c>
      <c r="CN14" s="5" t="s">
        <v>959</v>
      </c>
      <c r="CO14" s="5" t="s">
        <v>969</v>
      </c>
      <c r="CP14" s="5" t="s">
        <v>978</v>
      </c>
      <c r="CQ14" s="5" t="s">
        <v>986</v>
      </c>
      <c r="CR14" s="5" t="s">
        <v>996</v>
      </c>
      <c r="CS14" s="5" t="s">
        <v>1006</v>
      </c>
      <c r="CT14" s="5" t="s">
        <v>1017</v>
      </c>
      <c r="CU14" s="5" t="s">
        <v>1026</v>
      </c>
      <c r="CV14" s="5" t="s">
        <v>1035</v>
      </c>
      <c r="CW14" s="5" t="s">
        <v>1043</v>
      </c>
      <c r="CX14" s="5" t="s">
        <v>1051</v>
      </c>
      <c r="CY14" s="5" t="s">
        <v>1060</v>
      </c>
      <c r="CZ14" s="5" t="s">
        <v>1071</v>
      </c>
      <c r="DA14" s="5" t="s">
        <v>1080</v>
      </c>
      <c r="DB14" s="5" t="s">
        <v>1087</v>
      </c>
      <c r="DC14" s="5" t="s">
        <v>1098</v>
      </c>
      <c r="DD14" s="5" t="s">
        <v>1108</v>
      </c>
      <c r="DE14" s="5" t="s">
        <v>1118</v>
      </c>
      <c r="DF14" s="5" t="s">
        <v>1128</v>
      </c>
      <c r="DG14" s="5" t="s">
        <v>1139</v>
      </c>
      <c r="DH14" s="5" t="s">
        <v>1148</v>
      </c>
      <c r="DI14" s="5" t="s">
        <v>1157</v>
      </c>
      <c r="DJ14" s="5" t="s">
        <v>1163</v>
      </c>
      <c r="DK14" s="5" t="s">
        <v>1170</v>
      </c>
      <c r="DL14" s="5" t="s">
        <v>1179</v>
      </c>
      <c r="DM14" s="5" t="s">
        <v>1186</v>
      </c>
      <c r="DN14" s="5" t="s">
        <v>1198</v>
      </c>
      <c r="DO14" s="5" t="s">
        <v>1208</v>
      </c>
      <c r="DP14" s="5" t="s">
        <v>1218</v>
      </c>
      <c r="DQ14" s="5" t="s">
        <v>1229</v>
      </c>
      <c r="DR14" s="5" t="s">
        <v>1239</v>
      </c>
      <c r="DS14" s="5" t="s">
        <v>1247</v>
      </c>
      <c r="DT14" s="5" t="s">
        <v>1255</v>
      </c>
      <c r="DU14" s="5" t="s">
        <v>1265</v>
      </c>
      <c r="DV14" s="5" t="s">
        <v>1275</v>
      </c>
      <c r="DW14" s="5" t="s">
        <v>1284</v>
      </c>
    </row>
    <row r="15" hidden="1">
      <c r="A15" s="3" t="s">
        <v>10</v>
      </c>
      <c r="B15" s="4" t="s">
        <v>21</v>
      </c>
      <c r="C15" s="4">
        <v>1.0</v>
      </c>
      <c r="D15" s="4">
        <v>2.0</v>
      </c>
      <c r="E15" s="4">
        <v>3.0</v>
      </c>
      <c r="F15" s="4">
        <v>2.0</v>
      </c>
      <c r="G15" s="4">
        <v>2.0</v>
      </c>
      <c r="H15" s="4">
        <v>2.0</v>
      </c>
      <c r="I15" s="4">
        <v>3.0</v>
      </c>
      <c r="J15" s="4">
        <v>1.0</v>
      </c>
      <c r="K15" s="4">
        <v>1.0</v>
      </c>
      <c r="L15" s="4">
        <v>1.0</v>
      </c>
      <c r="M15" s="4">
        <v>1.0</v>
      </c>
      <c r="N15" s="4">
        <v>1.0</v>
      </c>
      <c r="O15" s="4">
        <v>1.0</v>
      </c>
      <c r="P15" s="4">
        <v>2.0</v>
      </c>
      <c r="Q15" s="4">
        <v>1.0</v>
      </c>
      <c r="R15" s="4">
        <v>2.0</v>
      </c>
      <c r="S15" s="4">
        <v>1.0</v>
      </c>
      <c r="T15" s="4">
        <v>3.0</v>
      </c>
      <c r="U15" s="4">
        <v>1.0</v>
      </c>
      <c r="V15" s="4">
        <v>2.0</v>
      </c>
      <c r="W15" s="4">
        <v>2.0</v>
      </c>
      <c r="X15" s="4">
        <v>2.0</v>
      </c>
      <c r="Y15" s="4">
        <v>1.0</v>
      </c>
      <c r="Z15" s="4">
        <v>1.0</v>
      </c>
      <c r="AA15" s="4">
        <v>1.0</v>
      </c>
      <c r="AB15" s="4">
        <v>1.0</v>
      </c>
      <c r="AC15" s="4">
        <v>1.0</v>
      </c>
      <c r="AD15" s="4">
        <v>1.0</v>
      </c>
      <c r="AE15" s="4">
        <v>2.0</v>
      </c>
      <c r="AF15" s="4">
        <v>2.0</v>
      </c>
      <c r="AG15" s="4">
        <v>1.0</v>
      </c>
      <c r="AH15" s="4">
        <v>2.0</v>
      </c>
      <c r="AI15" s="4">
        <v>2.0</v>
      </c>
      <c r="AJ15" s="4">
        <v>2.0</v>
      </c>
      <c r="AK15" s="4">
        <v>2.0</v>
      </c>
      <c r="AL15" s="4">
        <v>3.0</v>
      </c>
      <c r="AM15" s="4">
        <v>2.0</v>
      </c>
      <c r="AN15" s="4">
        <v>2.0</v>
      </c>
      <c r="AO15" s="4">
        <v>1.0</v>
      </c>
      <c r="AP15" s="4">
        <v>2.0</v>
      </c>
      <c r="AQ15" s="4">
        <v>3.0</v>
      </c>
      <c r="AR15" s="4">
        <v>4.0</v>
      </c>
      <c r="AS15" s="4">
        <v>2.0</v>
      </c>
      <c r="AT15" s="4">
        <v>2.0</v>
      </c>
      <c r="AU15" s="4">
        <v>1.0</v>
      </c>
      <c r="AV15" s="4">
        <v>1.0</v>
      </c>
      <c r="AW15" s="4">
        <v>2.0</v>
      </c>
      <c r="AX15" s="4">
        <v>2.0</v>
      </c>
      <c r="AY15" s="4">
        <v>2.0</v>
      </c>
      <c r="AZ15" s="4">
        <v>2.0</v>
      </c>
      <c r="BA15" s="4">
        <v>1.0</v>
      </c>
      <c r="BB15" s="4">
        <v>4.0</v>
      </c>
      <c r="BC15" s="4">
        <v>3.0</v>
      </c>
      <c r="BD15" s="4">
        <v>4.0</v>
      </c>
      <c r="BE15" s="4">
        <v>1.0</v>
      </c>
      <c r="BF15" s="4">
        <v>2.0</v>
      </c>
      <c r="BG15" s="4">
        <v>1.0</v>
      </c>
      <c r="BH15" s="4">
        <v>1.0</v>
      </c>
      <c r="BI15" s="4">
        <v>3.0</v>
      </c>
      <c r="BJ15" s="4">
        <v>3.0</v>
      </c>
      <c r="BK15" s="4">
        <v>1.0</v>
      </c>
      <c r="BL15" s="4">
        <v>1.0</v>
      </c>
      <c r="BM15" s="4">
        <v>1.0</v>
      </c>
      <c r="BN15" s="4">
        <v>1.0</v>
      </c>
      <c r="BO15" s="4">
        <v>1.0</v>
      </c>
      <c r="BP15" s="4">
        <v>2.0</v>
      </c>
      <c r="BQ15" s="4">
        <v>1.0</v>
      </c>
      <c r="BR15" s="4">
        <v>2.0</v>
      </c>
      <c r="BS15" s="4">
        <v>1.0</v>
      </c>
      <c r="BT15" s="4">
        <v>2.0</v>
      </c>
      <c r="BU15" s="4">
        <v>1.0</v>
      </c>
      <c r="BV15" s="4">
        <v>1.0</v>
      </c>
      <c r="BW15" s="4">
        <v>2.0</v>
      </c>
      <c r="BX15" s="4">
        <v>2.0</v>
      </c>
      <c r="BY15" s="4">
        <v>4.0</v>
      </c>
      <c r="BZ15" s="4">
        <v>1.0</v>
      </c>
      <c r="CA15" s="4">
        <v>2.0</v>
      </c>
      <c r="CB15" s="4">
        <v>2.0</v>
      </c>
      <c r="CC15" s="4">
        <v>3.0</v>
      </c>
      <c r="CD15" s="4">
        <v>2.0</v>
      </c>
      <c r="CE15" s="4">
        <v>2.0</v>
      </c>
      <c r="CF15" s="4">
        <v>2.0</v>
      </c>
      <c r="CG15" s="4">
        <v>4.0</v>
      </c>
      <c r="CH15" s="4">
        <v>2.0</v>
      </c>
      <c r="CI15" s="4">
        <v>1.0</v>
      </c>
      <c r="CJ15" s="4">
        <v>3.0</v>
      </c>
      <c r="CK15" s="4">
        <v>1.0</v>
      </c>
      <c r="CL15" s="4">
        <v>2.0</v>
      </c>
      <c r="CM15" s="4">
        <v>2.0</v>
      </c>
      <c r="CN15" s="4">
        <v>2.0</v>
      </c>
      <c r="CO15" s="4">
        <v>1.0</v>
      </c>
      <c r="CP15" s="4">
        <v>2.0</v>
      </c>
      <c r="CQ15" s="4">
        <v>2.0</v>
      </c>
      <c r="CR15" s="4">
        <v>2.0</v>
      </c>
      <c r="CS15" s="4">
        <v>1.0</v>
      </c>
      <c r="CT15" s="4">
        <v>2.0</v>
      </c>
      <c r="CU15" s="4">
        <v>2.0</v>
      </c>
      <c r="CV15" s="4">
        <v>1.0</v>
      </c>
      <c r="CW15" s="4">
        <v>2.0</v>
      </c>
      <c r="CX15" s="4">
        <v>2.0</v>
      </c>
      <c r="CY15" s="4">
        <v>1.0</v>
      </c>
      <c r="CZ15" s="4">
        <v>2.0</v>
      </c>
      <c r="DA15" s="4">
        <v>1.0</v>
      </c>
      <c r="DB15" s="4">
        <v>1.0</v>
      </c>
      <c r="DC15" s="4">
        <v>2.0</v>
      </c>
      <c r="DD15" s="4">
        <v>2.0</v>
      </c>
      <c r="DE15" s="4">
        <v>1.0</v>
      </c>
      <c r="DF15" s="4">
        <v>1.0</v>
      </c>
      <c r="DG15" s="4">
        <v>1.0</v>
      </c>
      <c r="DH15" s="4">
        <v>2.0</v>
      </c>
      <c r="DI15" s="4">
        <v>2.0</v>
      </c>
      <c r="DJ15" s="4">
        <v>1.0</v>
      </c>
      <c r="DK15" s="4">
        <v>1.0</v>
      </c>
      <c r="DL15" s="4">
        <v>2.0</v>
      </c>
      <c r="DM15" s="4">
        <v>2.0</v>
      </c>
      <c r="DN15" s="4">
        <v>2.0</v>
      </c>
      <c r="DO15" s="4">
        <v>2.0</v>
      </c>
      <c r="DP15" s="4">
        <v>1.0</v>
      </c>
      <c r="DQ15" s="4">
        <v>2.0</v>
      </c>
      <c r="DR15" s="4">
        <v>2.0</v>
      </c>
      <c r="DS15" s="4">
        <v>2.0</v>
      </c>
      <c r="DT15" s="4">
        <v>2.0</v>
      </c>
      <c r="DU15" s="4">
        <v>2.0</v>
      </c>
      <c r="DV15" s="4">
        <v>1.0</v>
      </c>
      <c r="DW15" s="4">
        <v>1.0</v>
      </c>
    </row>
    <row r="16" hidden="1">
      <c r="A16" s="3" t="s">
        <v>6</v>
      </c>
      <c r="B16" s="4" t="s">
        <v>22</v>
      </c>
      <c r="C16" s="4">
        <v>1.0</v>
      </c>
      <c r="D16" s="4">
        <v>2.0</v>
      </c>
      <c r="E16" s="4">
        <v>1.0</v>
      </c>
      <c r="F16" s="4">
        <v>2.0</v>
      </c>
      <c r="G16" s="4">
        <v>2.0</v>
      </c>
      <c r="H16" s="4">
        <v>2.0</v>
      </c>
      <c r="I16" s="4">
        <v>1.0</v>
      </c>
      <c r="J16" s="4">
        <v>2.0</v>
      </c>
      <c r="K16" s="4">
        <v>1.0</v>
      </c>
      <c r="L16" s="4">
        <v>1.0</v>
      </c>
      <c r="M16" s="4">
        <v>2.0</v>
      </c>
      <c r="N16" s="4">
        <v>1.0</v>
      </c>
      <c r="O16" s="4">
        <v>2.0</v>
      </c>
      <c r="P16" s="4">
        <v>2.0</v>
      </c>
      <c r="Q16" s="4">
        <v>2.0</v>
      </c>
      <c r="R16" s="4">
        <v>2.0</v>
      </c>
      <c r="S16" s="4">
        <v>1.0</v>
      </c>
      <c r="T16" s="4">
        <v>2.0</v>
      </c>
      <c r="U16" s="4">
        <v>1.0</v>
      </c>
      <c r="V16" s="4">
        <v>2.0</v>
      </c>
      <c r="W16" s="4">
        <v>2.0</v>
      </c>
      <c r="X16" s="4"/>
      <c r="Y16" s="4">
        <v>1.0</v>
      </c>
      <c r="Z16" s="4">
        <v>1.0</v>
      </c>
      <c r="AA16" s="4">
        <v>2.0</v>
      </c>
      <c r="AB16" s="4">
        <v>1.0</v>
      </c>
      <c r="AC16" s="4">
        <v>1.0</v>
      </c>
      <c r="AD16" s="4">
        <v>2.0</v>
      </c>
      <c r="AE16" s="4">
        <v>1.0</v>
      </c>
      <c r="AF16" s="4">
        <v>2.0</v>
      </c>
      <c r="AG16" s="4">
        <v>1.0</v>
      </c>
      <c r="AH16" s="4">
        <v>2.0</v>
      </c>
      <c r="AI16" s="4">
        <v>2.0</v>
      </c>
      <c r="AJ16" s="4">
        <v>1.0</v>
      </c>
      <c r="AK16" s="4">
        <v>1.0</v>
      </c>
      <c r="AL16" s="4">
        <v>1.0</v>
      </c>
      <c r="AM16" s="4">
        <v>2.0</v>
      </c>
      <c r="AN16" s="4">
        <v>2.0</v>
      </c>
      <c r="AO16" s="4">
        <v>1.0</v>
      </c>
      <c r="AP16" s="4">
        <v>2.0</v>
      </c>
      <c r="AQ16" s="4">
        <v>2.0</v>
      </c>
      <c r="AR16" s="4">
        <v>1.0</v>
      </c>
      <c r="AS16" s="4">
        <v>2.0</v>
      </c>
      <c r="AT16" s="4">
        <v>1.0</v>
      </c>
      <c r="AU16" s="4">
        <v>1.0</v>
      </c>
      <c r="AV16" s="4">
        <v>1.0</v>
      </c>
      <c r="AW16" s="4">
        <v>2.0</v>
      </c>
      <c r="AX16" s="4">
        <v>1.0</v>
      </c>
      <c r="AY16" s="4">
        <v>2.0</v>
      </c>
      <c r="AZ16" s="4">
        <v>1.0</v>
      </c>
      <c r="BA16" s="4">
        <v>1.0</v>
      </c>
      <c r="BB16" s="4">
        <v>1.0</v>
      </c>
      <c r="BC16" s="4">
        <v>1.0</v>
      </c>
      <c r="BD16" s="4">
        <v>2.0</v>
      </c>
      <c r="BE16" s="4">
        <v>1.0</v>
      </c>
      <c r="BF16" s="4">
        <v>2.0</v>
      </c>
      <c r="BG16" s="4">
        <v>1.0</v>
      </c>
      <c r="BH16" s="4">
        <v>1.0</v>
      </c>
      <c r="BI16" s="4">
        <v>2.0</v>
      </c>
      <c r="BJ16" s="4">
        <v>2.0</v>
      </c>
      <c r="BK16" s="4">
        <v>2.0</v>
      </c>
      <c r="BL16" s="4">
        <v>1.0</v>
      </c>
      <c r="BM16" s="4">
        <v>1.0</v>
      </c>
      <c r="BN16" s="4"/>
      <c r="BO16" s="4">
        <v>1.0</v>
      </c>
      <c r="BP16" s="4">
        <v>1.0</v>
      </c>
      <c r="BQ16" s="4">
        <v>2.0</v>
      </c>
      <c r="BR16" s="4">
        <v>2.0</v>
      </c>
      <c r="BS16" s="4">
        <v>2.0</v>
      </c>
      <c r="BT16" s="4">
        <v>2.0</v>
      </c>
      <c r="BU16" s="4">
        <v>1.0</v>
      </c>
      <c r="BV16" s="4">
        <v>1.0</v>
      </c>
      <c r="BW16" s="4">
        <v>2.0</v>
      </c>
      <c r="BX16" s="4">
        <v>2.0</v>
      </c>
      <c r="BY16" s="4">
        <v>2.0</v>
      </c>
      <c r="BZ16" s="4">
        <v>1.0</v>
      </c>
      <c r="CA16" s="4">
        <v>2.0</v>
      </c>
      <c r="CB16" s="4">
        <v>2.0</v>
      </c>
      <c r="CC16" s="4">
        <v>1.0</v>
      </c>
      <c r="CD16" s="4">
        <v>2.0</v>
      </c>
      <c r="CE16" s="4">
        <v>2.0</v>
      </c>
      <c r="CF16" s="4">
        <v>2.0</v>
      </c>
      <c r="CG16" s="4">
        <v>2.0</v>
      </c>
      <c r="CH16" s="4">
        <v>1.0</v>
      </c>
      <c r="CI16" s="4">
        <v>2.0</v>
      </c>
      <c r="CJ16" s="4">
        <v>2.0</v>
      </c>
      <c r="CK16" s="4">
        <v>2.0</v>
      </c>
      <c r="CL16" s="4">
        <v>2.0</v>
      </c>
      <c r="CM16" s="4">
        <v>2.0</v>
      </c>
      <c r="CN16" s="4">
        <v>1.0</v>
      </c>
      <c r="CO16" s="4">
        <v>2.0</v>
      </c>
      <c r="CP16" s="4">
        <v>2.0</v>
      </c>
      <c r="CQ16" s="4">
        <v>2.0</v>
      </c>
      <c r="CR16" s="4">
        <v>2.0</v>
      </c>
      <c r="CS16" s="4">
        <v>2.0</v>
      </c>
      <c r="CT16" s="4">
        <v>2.0</v>
      </c>
      <c r="CU16" s="4">
        <v>2.0</v>
      </c>
      <c r="CV16" s="4">
        <v>2.0</v>
      </c>
      <c r="CW16" s="4">
        <v>2.0</v>
      </c>
      <c r="CX16" s="4">
        <v>1.0</v>
      </c>
      <c r="CY16" s="4">
        <v>1.0</v>
      </c>
      <c r="CZ16" s="4">
        <v>2.0</v>
      </c>
      <c r="DA16" s="4">
        <v>2.0</v>
      </c>
      <c r="DB16" s="4">
        <v>1.0</v>
      </c>
      <c r="DC16" s="4">
        <v>2.0</v>
      </c>
      <c r="DD16" s="4">
        <v>2.0</v>
      </c>
      <c r="DE16" s="4">
        <v>1.0</v>
      </c>
      <c r="DF16" s="4">
        <v>1.0</v>
      </c>
      <c r="DG16" s="4">
        <v>2.0</v>
      </c>
      <c r="DH16" s="4">
        <v>2.0</v>
      </c>
      <c r="DI16" s="4">
        <v>1.0</v>
      </c>
      <c r="DJ16" s="4">
        <v>2.0</v>
      </c>
      <c r="DK16" s="4">
        <v>1.0</v>
      </c>
      <c r="DL16" s="4">
        <v>2.0</v>
      </c>
      <c r="DM16" s="4">
        <v>2.0</v>
      </c>
      <c r="DN16" s="4">
        <v>2.0</v>
      </c>
      <c r="DO16" s="4">
        <v>1.0</v>
      </c>
      <c r="DP16" s="4">
        <v>1.0</v>
      </c>
      <c r="DQ16" s="4">
        <v>1.0</v>
      </c>
      <c r="DR16" s="4">
        <v>1.0</v>
      </c>
      <c r="DS16" s="4">
        <v>2.0</v>
      </c>
      <c r="DT16" s="4">
        <v>1.0</v>
      </c>
      <c r="DU16" s="4">
        <v>1.0</v>
      </c>
      <c r="DV16" s="4">
        <v>2.0</v>
      </c>
      <c r="DW16" s="4">
        <v>1.0</v>
      </c>
    </row>
    <row r="17">
      <c r="A17" s="3" t="s">
        <v>14</v>
      </c>
      <c r="B17" s="5" t="s">
        <v>23</v>
      </c>
      <c r="C17" s="5" t="s">
        <v>76</v>
      </c>
      <c r="D17" s="5" t="s">
        <v>88</v>
      </c>
      <c r="E17" s="5" t="s">
        <v>100</v>
      </c>
      <c r="F17" s="5" t="s">
        <v>110</v>
      </c>
      <c r="G17" s="5" t="s">
        <v>122</v>
      </c>
      <c r="H17" s="5" t="s">
        <v>133</v>
      </c>
      <c r="I17" s="5" t="s">
        <v>145</v>
      </c>
      <c r="J17" s="5" t="s">
        <v>157</v>
      </c>
      <c r="K17" s="5" t="s">
        <v>166</v>
      </c>
      <c r="L17" s="5" t="s">
        <v>177</v>
      </c>
      <c r="M17" s="5" t="s">
        <v>187</v>
      </c>
      <c r="N17" s="5" t="s">
        <v>198</v>
      </c>
      <c r="O17" s="5" t="s">
        <v>209</v>
      </c>
      <c r="P17" s="5" t="s">
        <v>221</v>
      </c>
      <c r="Q17" s="5" t="s">
        <v>231</v>
      </c>
      <c r="R17" s="5" t="s">
        <v>241</v>
      </c>
      <c r="S17" s="5" t="s">
        <v>251</v>
      </c>
      <c r="T17" s="5" t="s">
        <v>262</v>
      </c>
      <c r="U17" s="5" t="s">
        <v>273</v>
      </c>
      <c r="V17" s="5" t="s">
        <v>284</v>
      </c>
      <c r="W17" s="5" t="s">
        <v>294</v>
      </c>
      <c r="X17" s="5" t="s">
        <v>305</v>
      </c>
      <c r="Y17" s="5" t="s">
        <v>317</v>
      </c>
      <c r="Z17" s="5" t="s">
        <v>327</v>
      </c>
      <c r="AA17" s="5" t="s">
        <v>339</v>
      </c>
      <c r="AB17" s="5" t="s">
        <v>347</v>
      </c>
      <c r="AC17" s="5" t="s">
        <v>359</v>
      </c>
      <c r="AD17" s="5" t="s">
        <v>368</v>
      </c>
      <c r="AE17" s="5" t="s">
        <v>378</v>
      </c>
      <c r="AF17" s="5" t="s">
        <v>389</v>
      </c>
      <c r="AG17" s="5" t="s">
        <v>400</v>
      </c>
      <c r="AH17" s="5" t="s">
        <v>241</v>
      </c>
      <c r="AI17" s="5" t="s">
        <v>418</v>
      </c>
      <c r="AJ17" s="5" t="s">
        <v>428</v>
      </c>
      <c r="AK17" s="5" t="s">
        <v>437</v>
      </c>
      <c r="AL17" s="5" t="s">
        <v>448</v>
      </c>
      <c r="AM17" s="5" t="s">
        <v>457</v>
      </c>
      <c r="AN17" s="5" t="s">
        <v>467</v>
      </c>
      <c r="AO17" s="5" t="s">
        <v>475</v>
      </c>
      <c r="AP17" s="5" t="s">
        <v>484</v>
      </c>
      <c r="AQ17" s="5" t="s">
        <v>494</v>
      </c>
      <c r="AR17" s="5" t="s">
        <v>505</v>
      </c>
      <c r="AS17" s="5" t="s">
        <v>515</v>
      </c>
      <c r="AT17" s="5" t="s">
        <v>525</v>
      </c>
      <c r="AU17" s="5" t="s">
        <v>536</v>
      </c>
      <c r="AV17" s="5" t="s">
        <v>547</v>
      </c>
      <c r="AW17" s="5" t="s">
        <v>557</v>
      </c>
      <c r="AX17" s="5" t="s">
        <v>567</v>
      </c>
      <c r="AY17" s="5" t="s">
        <v>577</v>
      </c>
      <c r="AZ17" s="5" t="s">
        <v>586</v>
      </c>
      <c r="BA17" s="5" t="s">
        <v>595</v>
      </c>
      <c r="BB17" s="5" t="s">
        <v>604</v>
      </c>
      <c r="BC17" s="5" t="s">
        <v>613</v>
      </c>
      <c r="BD17" s="5" t="s">
        <v>621</v>
      </c>
      <c r="BE17" s="5" t="s">
        <v>632</v>
      </c>
      <c r="BF17" s="5" t="s">
        <v>640</v>
      </c>
      <c r="BG17" s="5" t="s">
        <v>650</v>
      </c>
      <c r="BH17" s="5" t="s">
        <v>659</v>
      </c>
      <c r="BI17" s="5" t="s">
        <v>670</v>
      </c>
      <c r="BJ17" s="5" t="s">
        <v>679</v>
      </c>
      <c r="BK17" s="5" t="s">
        <v>689</v>
      </c>
      <c r="BL17" s="5" t="s">
        <v>700</v>
      </c>
      <c r="BM17" s="5" t="s">
        <v>709</v>
      </c>
      <c r="BN17" s="5" t="s">
        <v>621</v>
      </c>
      <c r="BO17" s="5" t="s">
        <v>729</v>
      </c>
      <c r="BP17" s="5" t="s">
        <v>738</v>
      </c>
      <c r="BQ17" s="5" t="s">
        <v>746</v>
      </c>
      <c r="BR17" s="5" t="s">
        <v>753</v>
      </c>
      <c r="BS17" s="5" t="s">
        <v>765</v>
      </c>
      <c r="BT17" s="5" t="s">
        <v>774</v>
      </c>
      <c r="BU17" s="5" t="s">
        <v>783</v>
      </c>
      <c r="BV17" s="5" t="s">
        <v>794</v>
      </c>
      <c r="BW17" s="5" t="s">
        <v>803</v>
      </c>
      <c r="BX17" s="5" t="s">
        <v>812</v>
      </c>
      <c r="BY17" s="5" t="s">
        <v>621</v>
      </c>
      <c r="BZ17" s="5" t="s">
        <v>824</v>
      </c>
      <c r="CA17" s="5" t="s">
        <v>835</v>
      </c>
      <c r="CB17" s="5" t="s">
        <v>846</v>
      </c>
      <c r="CC17" s="5" t="s">
        <v>854</v>
      </c>
      <c r="CD17" s="5" t="s">
        <v>863</v>
      </c>
      <c r="CE17" s="5" t="s">
        <v>873</v>
      </c>
      <c r="CF17" s="5" t="s">
        <v>881</v>
      </c>
      <c r="CG17" s="5" t="s">
        <v>889</v>
      </c>
      <c r="CH17" s="5" t="s">
        <v>899</v>
      </c>
      <c r="CI17" s="5" t="s">
        <v>911</v>
      </c>
      <c r="CJ17" s="5" t="s">
        <v>923</v>
      </c>
      <c r="CK17" s="5" t="s">
        <v>930</v>
      </c>
      <c r="CL17" s="5" t="s">
        <v>942</v>
      </c>
      <c r="CM17" s="5" t="s">
        <v>950</v>
      </c>
      <c r="CN17" s="5" t="s">
        <v>960</v>
      </c>
      <c r="CO17" s="5" t="s">
        <v>970</v>
      </c>
      <c r="CP17" s="5" t="s">
        <v>979</v>
      </c>
      <c r="CQ17" s="5" t="s">
        <v>987</v>
      </c>
      <c r="CR17" s="5" t="s">
        <v>997</v>
      </c>
      <c r="CS17" s="5" t="s">
        <v>1007</v>
      </c>
      <c r="CT17" s="5" t="s">
        <v>1018</v>
      </c>
      <c r="CU17" s="5" t="s">
        <v>1027</v>
      </c>
      <c r="CV17" s="5" t="s">
        <v>1036</v>
      </c>
      <c r="CW17" s="5" t="s">
        <v>1044</v>
      </c>
      <c r="CX17" s="5" t="s">
        <v>1052</v>
      </c>
      <c r="CY17" s="5" t="s">
        <v>1061</v>
      </c>
      <c r="CZ17" s="5" t="s">
        <v>1072</v>
      </c>
      <c r="DA17" s="5" t="s">
        <v>1081</v>
      </c>
      <c r="DB17" s="5" t="s">
        <v>1088</v>
      </c>
      <c r="DC17" s="5" t="s">
        <v>1099</v>
      </c>
      <c r="DD17" s="5" t="s">
        <v>1109</v>
      </c>
      <c r="DE17" s="5" t="s">
        <v>1119</v>
      </c>
      <c r="DF17" s="5" t="s">
        <v>1129</v>
      </c>
      <c r="DG17" s="5" t="s">
        <v>1140</v>
      </c>
      <c r="DH17" s="5" t="s">
        <v>1149</v>
      </c>
      <c r="DI17" s="5" t="s">
        <v>1158</v>
      </c>
      <c r="DJ17" s="5" t="s">
        <v>1164</v>
      </c>
      <c r="DK17" s="5" t="s">
        <v>1171</v>
      </c>
      <c r="DL17" s="5" t="s">
        <v>1180</v>
      </c>
      <c r="DM17" s="5" t="s">
        <v>1187</v>
      </c>
      <c r="DN17" s="5" t="s">
        <v>1199</v>
      </c>
      <c r="DO17" s="5" t="s">
        <v>1209</v>
      </c>
      <c r="DP17" s="5" t="s">
        <v>1219</v>
      </c>
      <c r="DQ17" s="5" t="s">
        <v>1230</v>
      </c>
      <c r="DR17" s="5" t="s">
        <v>1240</v>
      </c>
      <c r="DS17" s="5" t="s">
        <v>1248</v>
      </c>
      <c r="DT17" s="5" t="s">
        <v>1256</v>
      </c>
      <c r="DU17" s="5" t="s">
        <v>1266</v>
      </c>
      <c r="DV17" s="5" t="s">
        <v>1276</v>
      </c>
      <c r="DW17" s="5" t="s">
        <v>1285</v>
      </c>
    </row>
    <row r="18" hidden="1">
      <c r="A18" s="3" t="s">
        <v>17</v>
      </c>
      <c r="B18" s="4" t="s">
        <v>24</v>
      </c>
      <c r="C18" s="4">
        <v>1.0</v>
      </c>
      <c r="D18" s="4">
        <v>1.0</v>
      </c>
      <c r="E18" s="4">
        <v>1.0</v>
      </c>
      <c r="F18" s="4">
        <v>1.0</v>
      </c>
      <c r="G18" s="4">
        <v>3.0</v>
      </c>
      <c r="H18" s="4">
        <v>1.0</v>
      </c>
      <c r="I18" s="4">
        <v>2.0</v>
      </c>
      <c r="J18" s="4">
        <v>2.0</v>
      </c>
      <c r="K18" s="4">
        <v>2.0</v>
      </c>
      <c r="L18" s="4">
        <v>1.0</v>
      </c>
      <c r="M18" s="4">
        <v>3.0</v>
      </c>
      <c r="N18" s="4">
        <v>4.0</v>
      </c>
      <c r="O18" s="4">
        <v>2.0</v>
      </c>
      <c r="P18" s="4">
        <v>1.0</v>
      </c>
      <c r="Q18" s="4">
        <v>3.0</v>
      </c>
      <c r="R18" s="4">
        <v>3.0</v>
      </c>
      <c r="S18" s="4">
        <v>2.0</v>
      </c>
      <c r="T18" s="4">
        <v>1.0</v>
      </c>
      <c r="U18" s="4">
        <v>4.0</v>
      </c>
      <c r="V18" s="4">
        <v>3.0</v>
      </c>
      <c r="W18" s="4">
        <v>1.0</v>
      </c>
      <c r="X18" s="4">
        <v>1.0</v>
      </c>
      <c r="Y18" s="4">
        <v>1.0</v>
      </c>
      <c r="Z18" s="4">
        <v>1.0</v>
      </c>
      <c r="AA18" s="4">
        <v>1.0</v>
      </c>
      <c r="AB18" s="4">
        <v>3.0</v>
      </c>
      <c r="AC18" s="4">
        <v>1.0</v>
      </c>
      <c r="AD18" s="4">
        <v>2.0</v>
      </c>
      <c r="AE18" s="4">
        <v>1.0</v>
      </c>
      <c r="AF18" s="4">
        <v>1.0</v>
      </c>
      <c r="AG18" s="4">
        <v>1.0</v>
      </c>
      <c r="AH18" s="4">
        <v>3.0</v>
      </c>
      <c r="AI18" s="4">
        <v>1.0</v>
      </c>
      <c r="AJ18" s="4">
        <v>1.0</v>
      </c>
      <c r="AK18" s="4">
        <v>1.0</v>
      </c>
      <c r="AL18" s="4">
        <v>1.0</v>
      </c>
      <c r="AM18" s="4">
        <v>1.0</v>
      </c>
      <c r="AN18" s="4">
        <v>1.0</v>
      </c>
      <c r="AO18" s="4">
        <v>1.0</v>
      </c>
      <c r="AP18" s="4">
        <v>1.0</v>
      </c>
      <c r="AQ18" s="4">
        <v>1.0</v>
      </c>
      <c r="AR18" s="4">
        <v>1.0</v>
      </c>
      <c r="AS18" s="4">
        <v>1.0</v>
      </c>
      <c r="AT18" s="4">
        <v>2.0</v>
      </c>
      <c r="AU18" s="4">
        <v>2.0</v>
      </c>
      <c r="AV18" s="4">
        <v>2.0</v>
      </c>
      <c r="AW18" s="4">
        <v>1.0</v>
      </c>
      <c r="AX18" s="4">
        <v>1.0</v>
      </c>
      <c r="AY18" s="4">
        <v>1.0</v>
      </c>
      <c r="AZ18" s="4">
        <v>1.0</v>
      </c>
      <c r="BA18" s="4">
        <v>2.0</v>
      </c>
      <c r="BB18" s="4">
        <v>1.0</v>
      </c>
      <c r="BC18" s="4">
        <v>1.0</v>
      </c>
      <c r="BD18" s="4">
        <v>3.0</v>
      </c>
      <c r="BE18" s="4">
        <v>2.0</v>
      </c>
      <c r="BF18" s="4">
        <v>4.0</v>
      </c>
      <c r="BG18" s="4">
        <v>2.0</v>
      </c>
      <c r="BH18" s="4">
        <v>2.0</v>
      </c>
      <c r="BI18" s="4">
        <v>1.0</v>
      </c>
      <c r="BJ18" s="4">
        <v>1.0</v>
      </c>
      <c r="BK18" s="4">
        <v>3.0</v>
      </c>
      <c r="BL18" s="4">
        <v>2.0</v>
      </c>
      <c r="BM18" s="4">
        <v>2.0</v>
      </c>
      <c r="BN18" s="4">
        <v>3.0</v>
      </c>
      <c r="BO18" s="4">
        <v>1.0</v>
      </c>
      <c r="BP18" s="4">
        <v>1.0</v>
      </c>
      <c r="BQ18" s="4">
        <v>1.0</v>
      </c>
      <c r="BR18" s="4">
        <v>1.0</v>
      </c>
      <c r="BS18" s="4">
        <v>1.0</v>
      </c>
      <c r="BT18" s="4">
        <v>1.0</v>
      </c>
      <c r="BU18" s="4">
        <v>1.0</v>
      </c>
      <c r="BV18" s="4">
        <v>1.0</v>
      </c>
      <c r="BW18" s="4">
        <v>1.0</v>
      </c>
      <c r="BX18" s="4">
        <v>2.0</v>
      </c>
      <c r="BY18" s="4">
        <v>3.0</v>
      </c>
      <c r="BZ18" s="4">
        <v>1.0</v>
      </c>
      <c r="CA18" s="4">
        <v>1.0</v>
      </c>
      <c r="CB18" s="4">
        <v>2.0</v>
      </c>
      <c r="CC18" s="4">
        <v>1.0</v>
      </c>
      <c r="CD18" s="4">
        <v>1.0</v>
      </c>
      <c r="CE18" s="4">
        <v>1.0</v>
      </c>
      <c r="CF18" s="4">
        <v>1.0</v>
      </c>
      <c r="CG18" s="4">
        <v>1.0</v>
      </c>
      <c r="CH18" s="4">
        <v>1.0</v>
      </c>
      <c r="CI18" s="4">
        <v>2.0</v>
      </c>
      <c r="CJ18" s="4">
        <v>1.0</v>
      </c>
      <c r="CK18" s="4">
        <v>2.0</v>
      </c>
      <c r="CL18" s="4">
        <v>1.0</v>
      </c>
      <c r="CM18" s="4">
        <v>2.0</v>
      </c>
      <c r="CN18" s="4">
        <v>2.0</v>
      </c>
      <c r="CO18" s="4">
        <v>2.0</v>
      </c>
      <c r="CP18" s="4">
        <v>1.0</v>
      </c>
      <c r="CQ18" s="4">
        <v>2.0</v>
      </c>
      <c r="CR18" s="4">
        <v>1.0</v>
      </c>
      <c r="CS18" s="4">
        <v>1.0</v>
      </c>
      <c r="CT18" s="4">
        <v>1.0</v>
      </c>
      <c r="CU18" s="4">
        <v>2.0</v>
      </c>
      <c r="CV18" s="4">
        <v>2.0</v>
      </c>
      <c r="CW18" s="4">
        <v>2.0</v>
      </c>
      <c r="CX18" s="4">
        <v>2.0</v>
      </c>
      <c r="CY18" s="4">
        <v>1.0</v>
      </c>
      <c r="CZ18" s="4">
        <v>1.0</v>
      </c>
      <c r="DA18" s="4">
        <v>2.0</v>
      </c>
      <c r="DB18" s="4">
        <v>1.0</v>
      </c>
      <c r="DC18" s="4">
        <v>1.0</v>
      </c>
      <c r="DD18" s="4">
        <v>1.0</v>
      </c>
      <c r="DE18" s="4">
        <v>2.0</v>
      </c>
      <c r="DF18" s="4">
        <v>1.0</v>
      </c>
      <c r="DG18" s="4">
        <v>1.0</v>
      </c>
      <c r="DH18" s="4">
        <v>2.0</v>
      </c>
      <c r="DI18" s="4">
        <v>1.0</v>
      </c>
      <c r="DJ18" s="4">
        <v>2.0</v>
      </c>
      <c r="DK18" s="4">
        <v>2.0</v>
      </c>
      <c r="DL18" s="4">
        <v>1.0</v>
      </c>
      <c r="DM18" s="4">
        <v>1.0</v>
      </c>
      <c r="DN18" s="4">
        <v>1.0</v>
      </c>
      <c r="DO18" s="4">
        <v>1.0</v>
      </c>
      <c r="DP18" s="4">
        <v>2.0</v>
      </c>
      <c r="DQ18" s="4">
        <v>2.0</v>
      </c>
      <c r="DR18" s="4">
        <v>2.0</v>
      </c>
      <c r="DS18" s="4">
        <v>1.0</v>
      </c>
      <c r="DT18" s="4">
        <v>1.0</v>
      </c>
      <c r="DU18" s="4">
        <v>1.0</v>
      </c>
      <c r="DV18" s="4">
        <v>1.0</v>
      </c>
      <c r="DW18" s="4">
        <v>2.0</v>
      </c>
    </row>
    <row r="19" hidden="1">
      <c r="A19" s="3" t="s">
        <v>17</v>
      </c>
      <c r="B19" s="4" t="s">
        <v>25</v>
      </c>
      <c r="C19" s="4">
        <v>1.0</v>
      </c>
      <c r="D19" s="4">
        <v>2.0</v>
      </c>
      <c r="E19" s="4">
        <v>3.0</v>
      </c>
      <c r="F19" s="4">
        <v>3.0</v>
      </c>
      <c r="G19" s="4">
        <v>4.0</v>
      </c>
      <c r="H19" s="4">
        <v>3.0</v>
      </c>
      <c r="I19" s="4">
        <v>5.0</v>
      </c>
      <c r="J19" s="4">
        <v>5.0</v>
      </c>
      <c r="K19" s="4">
        <v>8.0</v>
      </c>
      <c r="L19" s="4">
        <v>3.0</v>
      </c>
      <c r="M19" s="4">
        <v>4.0</v>
      </c>
      <c r="N19" s="4">
        <v>5.0</v>
      </c>
      <c r="O19" s="4">
        <v>5.0</v>
      </c>
      <c r="P19" s="4">
        <v>3.0</v>
      </c>
      <c r="Q19" s="4">
        <v>4.0</v>
      </c>
      <c r="R19" s="4">
        <v>4.0</v>
      </c>
      <c r="S19" s="4">
        <v>5.0</v>
      </c>
      <c r="T19" s="4">
        <v>2.0</v>
      </c>
      <c r="U19" s="4">
        <v>6.0</v>
      </c>
      <c r="V19" s="4">
        <v>4.0</v>
      </c>
      <c r="W19" s="4">
        <v>3.0</v>
      </c>
      <c r="X19" s="4">
        <v>8.0</v>
      </c>
      <c r="Y19" s="4">
        <v>3.0</v>
      </c>
      <c r="Z19" s="4">
        <v>7.0</v>
      </c>
      <c r="AA19" s="4">
        <v>2.0</v>
      </c>
      <c r="AB19" s="4">
        <v>4.0</v>
      </c>
      <c r="AC19" s="4">
        <v>3.0</v>
      </c>
      <c r="AD19" s="4">
        <v>5.0</v>
      </c>
      <c r="AE19" s="4">
        <v>3.0</v>
      </c>
      <c r="AF19" s="4">
        <v>3.0</v>
      </c>
      <c r="AG19" s="4">
        <v>7.0</v>
      </c>
      <c r="AH19" s="4">
        <v>4.0</v>
      </c>
      <c r="AI19" s="4">
        <v>3.0</v>
      </c>
      <c r="AJ19" s="4">
        <v>3.0</v>
      </c>
      <c r="AK19" s="4">
        <v>3.0</v>
      </c>
      <c r="AL19" s="4">
        <v>3.0</v>
      </c>
      <c r="AM19" s="4">
        <v>8.0</v>
      </c>
      <c r="AN19" s="4">
        <v>3.0</v>
      </c>
      <c r="AO19" s="4">
        <v>2.0</v>
      </c>
      <c r="AP19" s="4">
        <v>2.0</v>
      </c>
      <c r="AQ19" s="4">
        <v>9.0</v>
      </c>
      <c r="AR19" s="4">
        <v>3.0</v>
      </c>
      <c r="AS19" s="4">
        <v>3.0</v>
      </c>
      <c r="AT19" s="4">
        <v>5.0</v>
      </c>
      <c r="AU19" s="4">
        <v>4.0</v>
      </c>
      <c r="AV19" s="4">
        <v>5.0</v>
      </c>
      <c r="AW19" s="4">
        <v>2.0</v>
      </c>
      <c r="AX19" s="4">
        <v>3.0</v>
      </c>
      <c r="AY19" s="4">
        <v>3.0</v>
      </c>
      <c r="AZ19" s="4">
        <v>3.0</v>
      </c>
      <c r="BA19" s="4">
        <v>5.0</v>
      </c>
      <c r="BB19" s="4">
        <v>3.0</v>
      </c>
      <c r="BC19" s="4">
        <v>3.0</v>
      </c>
      <c r="BD19" s="4">
        <v>4.0</v>
      </c>
      <c r="BE19" s="4">
        <v>5.0</v>
      </c>
      <c r="BF19" s="4">
        <v>10.0</v>
      </c>
      <c r="BG19" s="4">
        <v>5.0</v>
      </c>
      <c r="BH19" s="4">
        <v>5.0</v>
      </c>
      <c r="BI19" s="4">
        <v>11.0</v>
      </c>
      <c r="BJ19" s="4">
        <v>11.0</v>
      </c>
      <c r="BK19" s="4">
        <v>4.0</v>
      </c>
      <c r="BL19" s="4">
        <v>5.0</v>
      </c>
      <c r="BM19" s="4">
        <v>5.0</v>
      </c>
      <c r="BN19" s="4">
        <v>4.0</v>
      </c>
      <c r="BO19" s="4">
        <v>3.0</v>
      </c>
      <c r="BP19" s="4">
        <v>11.0</v>
      </c>
      <c r="BQ19" s="4">
        <v>3.0</v>
      </c>
      <c r="BR19" s="4">
        <v>3.0</v>
      </c>
      <c r="BS19" s="4">
        <v>3.0</v>
      </c>
      <c r="BT19" s="4">
        <v>3.0</v>
      </c>
      <c r="BU19" s="4">
        <v>8.0</v>
      </c>
      <c r="BV19" s="4">
        <v>11.0</v>
      </c>
      <c r="BW19" s="4">
        <v>3.0</v>
      </c>
      <c r="BX19" s="4">
        <v>12.0</v>
      </c>
      <c r="BY19" s="4">
        <v>4.0</v>
      </c>
      <c r="BZ19" s="4">
        <v>3.0</v>
      </c>
      <c r="CA19" s="4">
        <v>3.0</v>
      </c>
      <c r="CB19" s="4">
        <v>13.0</v>
      </c>
      <c r="CC19" s="4">
        <v>2.0</v>
      </c>
      <c r="CD19" s="4">
        <v>7.0</v>
      </c>
      <c r="CE19" s="4">
        <v>3.0</v>
      </c>
      <c r="CF19" s="4">
        <v>3.0</v>
      </c>
      <c r="CG19" s="4">
        <v>3.0</v>
      </c>
      <c r="CH19" s="4">
        <v>2.0</v>
      </c>
      <c r="CI19" s="4">
        <v>5.0</v>
      </c>
      <c r="CJ19" s="4">
        <v>2.0</v>
      </c>
      <c r="CK19" s="4">
        <v>5.0</v>
      </c>
      <c r="CL19" s="4">
        <v>3.0</v>
      </c>
      <c r="CM19" s="4">
        <v>5.0</v>
      </c>
      <c r="CN19" s="4">
        <v>5.0</v>
      </c>
      <c r="CO19" s="4">
        <v>5.0</v>
      </c>
      <c r="CP19" s="4">
        <v>3.0</v>
      </c>
      <c r="CQ19" s="4">
        <v>5.0</v>
      </c>
      <c r="CR19" s="4">
        <v>2.0</v>
      </c>
      <c r="CS19" s="4">
        <v>3.0</v>
      </c>
      <c r="CT19" s="4">
        <v>2.0</v>
      </c>
      <c r="CU19" s="4">
        <v>5.0</v>
      </c>
      <c r="CV19" s="4">
        <v>5.0</v>
      </c>
      <c r="CW19" s="4">
        <v>5.0</v>
      </c>
      <c r="CX19" s="4">
        <v>5.0</v>
      </c>
      <c r="CY19" s="4">
        <v>3.0</v>
      </c>
      <c r="CZ19" s="4">
        <v>11.0</v>
      </c>
      <c r="DA19" s="4">
        <v>5.0</v>
      </c>
      <c r="DB19" s="4">
        <v>3.0</v>
      </c>
      <c r="DC19" s="4">
        <v>2.0</v>
      </c>
      <c r="DD19" s="4">
        <v>10.0</v>
      </c>
      <c r="DE19" s="4">
        <v>12.0</v>
      </c>
      <c r="DF19" s="4">
        <v>2.0</v>
      </c>
      <c r="DG19" s="4">
        <v>2.0</v>
      </c>
      <c r="DH19" s="4">
        <v>5.0</v>
      </c>
      <c r="DI19" s="4">
        <v>3.0</v>
      </c>
      <c r="DJ19" s="4">
        <v>5.0</v>
      </c>
      <c r="DK19" s="4">
        <v>5.0</v>
      </c>
      <c r="DL19" s="4">
        <v>2.0</v>
      </c>
      <c r="DM19" s="4">
        <v>10.0</v>
      </c>
      <c r="DN19" s="4">
        <v>3.0</v>
      </c>
      <c r="DO19" s="4">
        <v>3.0</v>
      </c>
      <c r="DP19" s="4">
        <v>5.0</v>
      </c>
      <c r="DQ19" s="4">
        <v>5.0</v>
      </c>
      <c r="DR19" s="4">
        <v>5.0</v>
      </c>
      <c r="DS19" s="4">
        <v>3.0</v>
      </c>
      <c r="DT19" s="4">
        <v>3.0</v>
      </c>
      <c r="DU19" s="4">
        <v>3.0</v>
      </c>
      <c r="DV19" s="4">
        <v>8.0</v>
      </c>
      <c r="DW19" s="4">
        <v>5.0</v>
      </c>
    </row>
    <row r="20" hidden="1">
      <c r="A20" s="3" t="s">
        <v>17</v>
      </c>
      <c r="B20" s="4" t="s">
        <v>26</v>
      </c>
      <c r="C20" s="4">
        <v>3.0</v>
      </c>
      <c r="D20" s="4">
        <v>2.0</v>
      </c>
      <c r="E20" s="4">
        <v>2.0</v>
      </c>
      <c r="F20" s="4">
        <v>2.0</v>
      </c>
      <c r="G20" s="4">
        <v>2.0</v>
      </c>
      <c r="H20" s="4">
        <v>1.0</v>
      </c>
      <c r="I20" s="4">
        <v>2.0</v>
      </c>
      <c r="J20" s="4">
        <v>2.0</v>
      </c>
      <c r="K20" s="4">
        <v>5.0</v>
      </c>
      <c r="L20" s="4">
        <v>3.0</v>
      </c>
      <c r="M20" s="4">
        <v>2.0</v>
      </c>
      <c r="N20" s="4">
        <v>1.0</v>
      </c>
      <c r="O20" s="4">
        <v>1.0</v>
      </c>
      <c r="P20" s="4">
        <v>4.0</v>
      </c>
      <c r="Q20" s="4">
        <v>2.0</v>
      </c>
      <c r="R20" s="4">
        <v>4.0</v>
      </c>
      <c r="S20" s="4">
        <v>1.0</v>
      </c>
      <c r="T20" s="4">
        <v>2.0</v>
      </c>
      <c r="U20" s="4">
        <v>3.0</v>
      </c>
      <c r="V20" s="4">
        <v>2.0</v>
      </c>
      <c r="W20" s="4">
        <v>4.0</v>
      </c>
      <c r="X20" s="4">
        <v>1.0</v>
      </c>
      <c r="Y20" s="4">
        <v>1.0</v>
      </c>
      <c r="Z20" s="4">
        <v>2.0</v>
      </c>
      <c r="AA20" s="4">
        <v>4.0</v>
      </c>
      <c r="AB20" s="4">
        <v>2.0</v>
      </c>
      <c r="AC20" s="4">
        <v>2.0</v>
      </c>
      <c r="AD20" s="4">
        <v>2.0</v>
      </c>
      <c r="AE20" s="4">
        <v>2.0</v>
      </c>
      <c r="AF20" s="4">
        <v>5.0</v>
      </c>
      <c r="AG20" s="4">
        <v>3.0</v>
      </c>
      <c r="AH20" s="4">
        <v>2.0</v>
      </c>
      <c r="AI20" s="4">
        <v>3.0</v>
      </c>
      <c r="AJ20" s="4">
        <v>2.0</v>
      </c>
      <c r="AK20" s="4">
        <v>3.0</v>
      </c>
      <c r="AL20" s="4">
        <v>2.0</v>
      </c>
      <c r="AM20" s="4">
        <v>4.0</v>
      </c>
      <c r="AN20" s="4">
        <v>2.0</v>
      </c>
      <c r="AO20" s="4">
        <v>2.0</v>
      </c>
      <c r="AP20" s="4">
        <v>5.0</v>
      </c>
      <c r="AQ20" s="4">
        <v>2.0</v>
      </c>
      <c r="AR20" s="4">
        <v>4.0</v>
      </c>
      <c r="AS20" s="4">
        <v>2.0</v>
      </c>
      <c r="AT20" s="4">
        <v>1.0</v>
      </c>
      <c r="AU20" s="4">
        <v>2.0</v>
      </c>
      <c r="AV20" s="4">
        <v>2.0</v>
      </c>
      <c r="AW20" s="4">
        <v>2.0</v>
      </c>
      <c r="AX20" s="4">
        <v>2.0</v>
      </c>
      <c r="AY20" s="4">
        <v>2.0</v>
      </c>
      <c r="AZ20" s="4">
        <v>2.0</v>
      </c>
      <c r="BA20" s="4">
        <v>2.0</v>
      </c>
      <c r="BB20" s="4">
        <v>3.0</v>
      </c>
      <c r="BC20" s="4">
        <v>5.0</v>
      </c>
      <c r="BD20" s="4">
        <v>3.0</v>
      </c>
      <c r="BE20" s="4">
        <v>3.0</v>
      </c>
      <c r="BF20" s="4">
        <v>5.0</v>
      </c>
      <c r="BG20" s="4">
        <v>4.0</v>
      </c>
      <c r="BH20" s="4">
        <v>3.0</v>
      </c>
      <c r="BI20" s="4">
        <v>2.0</v>
      </c>
      <c r="BJ20" s="4">
        <v>2.0</v>
      </c>
      <c r="BK20" s="4">
        <v>5.0</v>
      </c>
      <c r="BL20" s="4">
        <v>2.0</v>
      </c>
      <c r="BM20" s="4">
        <v>5.0</v>
      </c>
      <c r="BN20" s="4">
        <v>4.0</v>
      </c>
      <c r="BO20" s="4">
        <v>3.0</v>
      </c>
      <c r="BP20" s="4">
        <v>3.0</v>
      </c>
      <c r="BQ20" s="4">
        <v>2.0</v>
      </c>
      <c r="BR20" s="4">
        <v>3.0</v>
      </c>
      <c r="BS20" s="4">
        <v>1.0</v>
      </c>
      <c r="BT20" s="4">
        <v>2.0</v>
      </c>
      <c r="BU20" s="4">
        <v>1.0</v>
      </c>
      <c r="BV20" s="4">
        <v>1.0</v>
      </c>
      <c r="BW20" s="4">
        <v>1.0</v>
      </c>
      <c r="BX20" s="4">
        <v>4.0</v>
      </c>
      <c r="BY20" s="4">
        <v>1.0</v>
      </c>
      <c r="BZ20" s="4">
        <v>2.0</v>
      </c>
      <c r="CA20" s="4">
        <v>2.0</v>
      </c>
      <c r="CB20" s="4">
        <v>2.0</v>
      </c>
      <c r="CC20" s="4">
        <v>2.0</v>
      </c>
      <c r="CD20" s="4">
        <v>1.0</v>
      </c>
      <c r="CE20" s="4">
        <v>3.0</v>
      </c>
      <c r="CF20" s="4">
        <v>3.0</v>
      </c>
      <c r="CG20" s="4">
        <v>5.0</v>
      </c>
      <c r="CH20" s="4">
        <v>2.0</v>
      </c>
      <c r="CI20" s="4">
        <v>2.0</v>
      </c>
      <c r="CJ20" s="4">
        <v>3.0</v>
      </c>
      <c r="CK20" s="4">
        <v>1.0</v>
      </c>
      <c r="CL20" s="4">
        <v>2.0</v>
      </c>
      <c r="CM20" s="4">
        <v>1.0</v>
      </c>
      <c r="CN20" s="4">
        <v>2.0</v>
      </c>
      <c r="CO20" s="4">
        <v>2.0</v>
      </c>
      <c r="CP20" s="4">
        <v>3.0</v>
      </c>
      <c r="CQ20" s="4">
        <v>5.0</v>
      </c>
      <c r="CR20" s="4">
        <v>2.0</v>
      </c>
      <c r="CS20" s="4">
        <v>2.0</v>
      </c>
      <c r="CT20" s="4">
        <v>2.0</v>
      </c>
      <c r="CU20" s="4">
        <v>2.0</v>
      </c>
      <c r="CV20" s="4">
        <v>2.0</v>
      </c>
      <c r="CW20" s="4">
        <v>5.0</v>
      </c>
      <c r="CX20" s="4">
        <v>3.0</v>
      </c>
      <c r="CY20" s="4">
        <v>2.0</v>
      </c>
      <c r="CZ20" s="4">
        <v>2.0</v>
      </c>
      <c r="DA20" s="4">
        <v>3.0</v>
      </c>
      <c r="DB20" s="4">
        <v>2.0</v>
      </c>
      <c r="DC20" s="4">
        <v>2.0</v>
      </c>
      <c r="DD20" s="4">
        <v>3.0</v>
      </c>
      <c r="DE20" s="4">
        <v>5.0</v>
      </c>
      <c r="DF20" s="4">
        <v>2.0</v>
      </c>
      <c r="DG20" s="4">
        <v>2.0</v>
      </c>
      <c r="DH20" s="4">
        <v>3.0</v>
      </c>
      <c r="DI20" s="4">
        <v>4.0</v>
      </c>
      <c r="DJ20" s="4">
        <v>2.0</v>
      </c>
      <c r="DK20" s="4">
        <v>4.0</v>
      </c>
      <c r="DL20" s="4">
        <v>3.0</v>
      </c>
      <c r="DM20" s="4">
        <v>3.0</v>
      </c>
      <c r="DN20" s="4">
        <v>2.0</v>
      </c>
      <c r="DO20" s="4">
        <v>4.0</v>
      </c>
      <c r="DP20" s="4">
        <v>2.0</v>
      </c>
      <c r="DQ20" s="4">
        <v>2.0</v>
      </c>
      <c r="DR20" s="4">
        <v>2.0</v>
      </c>
      <c r="DS20" s="4">
        <v>2.0</v>
      </c>
      <c r="DT20" s="4">
        <v>4.0</v>
      </c>
      <c r="DU20" s="4">
        <v>3.0</v>
      </c>
      <c r="DV20" s="4">
        <v>5.0</v>
      </c>
      <c r="DW20" s="4">
        <v>1.0</v>
      </c>
    </row>
    <row r="21" hidden="1">
      <c r="A21" s="3" t="s">
        <v>3</v>
      </c>
      <c r="B21" s="4" t="s">
        <v>27</v>
      </c>
      <c r="C21" s="4">
        <v>3.0</v>
      </c>
      <c r="D21" s="4">
        <v>2.0</v>
      </c>
      <c r="E21" s="4">
        <v>3.0</v>
      </c>
      <c r="F21" s="4">
        <v>3.0</v>
      </c>
      <c r="G21" s="4">
        <v>2.0</v>
      </c>
      <c r="H21" s="4">
        <v>3.0</v>
      </c>
      <c r="I21" s="4">
        <v>3.0</v>
      </c>
      <c r="J21" s="4">
        <v>2.0</v>
      </c>
      <c r="K21" s="4">
        <v>2.0</v>
      </c>
      <c r="L21" s="4">
        <v>3.0</v>
      </c>
      <c r="M21" s="4">
        <v>1.0</v>
      </c>
      <c r="N21" s="4">
        <v>2.0</v>
      </c>
      <c r="O21" s="4">
        <v>3.0</v>
      </c>
      <c r="P21" s="4">
        <v>2.0</v>
      </c>
      <c r="Q21" s="4">
        <v>3.0</v>
      </c>
      <c r="R21" s="4">
        <v>3.0</v>
      </c>
      <c r="S21" s="4">
        <v>2.0</v>
      </c>
      <c r="T21" s="4">
        <v>3.0</v>
      </c>
      <c r="U21" s="4">
        <v>2.0</v>
      </c>
      <c r="V21" s="4">
        <v>3.0</v>
      </c>
      <c r="W21" s="4">
        <v>2.0</v>
      </c>
      <c r="X21" s="4">
        <v>2.0</v>
      </c>
      <c r="Y21" s="4">
        <v>2.0</v>
      </c>
      <c r="Z21" s="4">
        <v>2.0</v>
      </c>
      <c r="AA21" s="4">
        <v>3.0</v>
      </c>
      <c r="AB21" s="4">
        <v>3.0</v>
      </c>
      <c r="AC21" s="4">
        <v>2.0</v>
      </c>
      <c r="AD21" s="4">
        <v>3.0</v>
      </c>
      <c r="AE21" s="4">
        <v>2.0</v>
      </c>
      <c r="AF21" s="4">
        <v>3.0</v>
      </c>
      <c r="AG21" s="4">
        <v>2.0</v>
      </c>
      <c r="AH21" s="4">
        <v>3.0</v>
      </c>
      <c r="AI21" s="4">
        <v>2.0</v>
      </c>
      <c r="AJ21" s="4">
        <v>3.0</v>
      </c>
      <c r="AK21" s="4">
        <v>3.0</v>
      </c>
      <c r="AL21" s="4">
        <v>3.0</v>
      </c>
      <c r="AM21" s="4">
        <v>2.0</v>
      </c>
      <c r="AN21" s="4">
        <v>2.0</v>
      </c>
      <c r="AO21" s="4">
        <v>3.0</v>
      </c>
      <c r="AP21" s="4">
        <v>3.0</v>
      </c>
      <c r="AQ21" s="4">
        <v>3.0</v>
      </c>
      <c r="AR21" s="4">
        <v>2.0</v>
      </c>
      <c r="AS21" s="4">
        <v>2.0</v>
      </c>
      <c r="AT21" s="4">
        <v>4.0</v>
      </c>
      <c r="AU21" s="4">
        <v>2.0</v>
      </c>
      <c r="AV21" s="4">
        <v>2.0</v>
      </c>
      <c r="AW21" s="4">
        <v>2.0</v>
      </c>
      <c r="AX21" s="4">
        <v>4.0</v>
      </c>
      <c r="AY21" s="4">
        <v>3.0</v>
      </c>
      <c r="AZ21" s="4">
        <v>4.0</v>
      </c>
      <c r="BA21" s="4">
        <v>3.0</v>
      </c>
      <c r="BB21" s="4">
        <v>3.0</v>
      </c>
      <c r="BC21" s="4">
        <v>4.0</v>
      </c>
      <c r="BD21" s="4">
        <v>4.0</v>
      </c>
      <c r="BE21" s="4">
        <v>3.0</v>
      </c>
      <c r="BF21" s="4">
        <v>3.0</v>
      </c>
      <c r="BG21" s="4">
        <v>3.0</v>
      </c>
      <c r="BH21" s="4">
        <v>2.0</v>
      </c>
      <c r="BI21" s="4">
        <v>2.0</v>
      </c>
      <c r="BJ21" s="4">
        <v>3.0</v>
      </c>
      <c r="BK21" s="4">
        <v>3.0</v>
      </c>
      <c r="BL21" s="4">
        <v>2.0</v>
      </c>
      <c r="BM21" s="4">
        <v>2.0</v>
      </c>
      <c r="BN21" s="4">
        <v>3.0</v>
      </c>
      <c r="BO21" s="4">
        <v>2.0</v>
      </c>
      <c r="BP21" s="4">
        <v>3.0</v>
      </c>
      <c r="BQ21" s="4">
        <v>3.0</v>
      </c>
      <c r="BR21" s="4">
        <v>2.0</v>
      </c>
      <c r="BS21" s="4">
        <v>3.0</v>
      </c>
      <c r="BT21" s="4">
        <v>3.0</v>
      </c>
      <c r="BU21" s="4">
        <v>2.0</v>
      </c>
      <c r="BV21" s="4">
        <v>2.0</v>
      </c>
      <c r="BW21" s="4">
        <v>2.0</v>
      </c>
      <c r="BX21" s="4">
        <v>3.0</v>
      </c>
      <c r="BY21" s="4">
        <v>3.0</v>
      </c>
      <c r="BZ21" s="4">
        <v>2.0</v>
      </c>
      <c r="CA21" s="4">
        <v>2.0</v>
      </c>
      <c r="CB21" s="4">
        <v>2.0</v>
      </c>
      <c r="CC21" s="4">
        <v>2.0</v>
      </c>
      <c r="CD21" s="4">
        <v>3.0</v>
      </c>
      <c r="CE21" s="4">
        <v>2.0</v>
      </c>
      <c r="CF21" s="4">
        <v>3.0</v>
      </c>
      <c r="CG21" s="4">
        <v>3.0</v>
      </c>
      <c r="CH21" s="4">
        <v>4.0</v>
      </c>
      <c r="CI21" s="4">
        <v>3.0</v>
      </c>
      <c r="CJ21" s="4">
        <v>2.0</v>
      </c>
      <c r="CK21" s="4">
        <v>3.0</v>
      </c>
      <c r="CL21" s="4">
        <v>2.0</v>
      </c>
      <c r="CM21" s="4">
        <v>2.0</v>
      </c>
      <c r="CN21" s="4">
        <v>2.0</v>
      </c>
      <c r="CO21" s="4">
        <v>3.0</v>
      </c>
      <c r="CP21" s="4">
        <v>2.0</v>
      </c>
      <c r="CQ21" s="4">
        <v>2.0</v>
      </c>
      <c r="CR21" s="4">
        <v>3.0</v>
      </c>
      <c r="CS21" s="4">
        <v>4.0</v>
      </c>
      <c r="CT21" s="4">
        <v>3.0</v>
      </c>
      <c r="CU21" s="4">
        <v>2.0</v>
      </c>
      <c r="CV21" s="4">
        <v>2.0</v>
      </c>
      <c r="CW21" s="4">
        <v>3.0</v>
      </c>
      <c r="CX21" s="4">
        <v>2.0</v>
      </c>
      <c r="CY21" s="4">
        <v>2.0</v>
      </c>
      <c r="CZ21" s="4">
        <v>2.0</v>
      </c>
      <c r="DA21" s="4">
        <v>3.0</v>
      </c>
      <c r="DB21" s="4">
        <v>2.0</v>
      </c>
      <c r="DC21" s="4">
        <v>2.0</v>
      </c>
      <c r="DD21" s="4">
        <v>4.0</v>
      </c>
      <c r="DE21" s="4">
        <v>4.0</v>
      </c>
      <c r="DF21" s="4">
        <v>2.0</v>
      </c>
      <c r="DG21" s="4">
        <v>3.0</v>
      </c>
      <c r="DH21" s="4">
        <v>2.0</v>
      </c>
      <c r="DI21" s="4">
        <v>3.0</v>
      </c>
      <c r="DJ21" s="4">
        <v>2.0</v>
      </c>
      <c r="DK21" s="4">
        <v>3.0</v>
      </c>
      <c r="DL21" s="4">
        <v>2.0</v>
      </c>
      <c r="DM21" s="4">
        <v>3.0</v>
      </c>
      <c r="DN21" s="4">
        <v>2.0</v>
      </c>
      <c r="DO21" s="4">
        <v>3.0</v>
      </c>
      <c r="DP21" s="4">
        <v>2.0</v>
      </c>
      <c r="DQ21" s="4">
        <v>2.0</v>
      </c>
      <c r="DR21" s="4">
        <v>2.0</v>
      </c>
      <c r="DS21" s="4">
        <v>1.0</v>
      </c>
      <c r="DT21" s="4">
        <v>3.0</v>
      </c>
      <c r="DU21" s="4">
        <v>3.0</v>
      </c>
      <c r="DV21" s="4">
        <v>2.0</v>
      </c>
      <c r="DW21" s="4">
        <v>2.0</v>
      </c>
    </row>
    <row r="22" hidden="1">
      <c r="A22" s="3" t="s">
        <v>10</v>
      </c>
      <c r="B22" s="4" t="s">
        <v>28</v>
      </c>
      <c r="C22" s="4">
        <v>1.0</v>
      </c>
      <c r="D22" s="4">
        <v>4.0</v>
      </c>
      <c r="E22" s="4">
        <v>5.0</v>
      </c>
      <c r="F22" s="4">
        <v>5.0</v>
      </c>
      <c r="G22" s="4">
        <v>4.0</v>
      </c>
      <c r="H22" s="4">
        <v>4.0</v>
      </c>
      <c r="I22" s="4">
        <v>5.0</v>
      </c>
      <c r="J22" s="4">
        <v>2.0</v>
      </c>
      <c r="K22" s="4">
        <v>5.0</v>
      </c>
      <c r="L22" s="4">
        <v>5.0</v>
      </c>
      <c r="M22" s="4">
        <v>5.0</v>
      </c>
      <c r="N22" s="4">
        <v>5.0</v>
      </c>
      <c r="O22" s="4">
        <v>4.0</v>
      </c>
      <c r="P22" s="4">
        <v>5.0</v>
      </c>
      <c r="Q22" s="4">
        <v>4.0</v>
      </c>
      <c r="R22" s="4">
        <v>1.0</v>
      </c>
      <c r="S22" s="4">
        <v>2.0</v>
      </c>
      <c r="T22" s="4">
        <v>4.0</v>
      </c>
      <c r="U22" s="4">
        <v>1.0</v>
      </c>
      <c r="V22" s="4">
        <v>3.0</v>
      </c>
      <c r="W22" s="4">
        <v>4.0</v>
      </c>
      <c r="X22" s="4">
        <v>3.0</v>
      </c>
      <c r="Y22" s="4">
        <v>3.0</v>
      </c>
      <c r="Z22" s="4">
        <v>5.0</v>
      </c>
      <c r="AA22" s="4">
        <v>4.0</v>
      </c>
      <c r="AB22" s="4">
        <v>2.0</v>
      </c>
      <c r="AC22" s="4">
        <v>2.0</v>
      </c>
      <c r="AD22" s="4">
        <v>3.0</v>
      </c>
      <c r="AE22" s="4">
        <v>2.0</v>
      </c>
      <c r="AF22" s="4">
        <v>5.0</v>
      </c>
      <c r="AG22" s="4">
        <v>4.0</v>
      </c>
      <c r="AH22" s="4">
        <v>5.0</v>
      </c>
      <c r="AI22" s="4">
        <v>5.0</v>
      </c>
      <c r="AJ22" s="4">
        <v>4.0</v>
      </c>
      <c r="AK22" s="4">
        <v>2.0</v>
      </c>
      <c r="AL22" s="4">
        <v>2.0</v>
      </c>
      <c r="AM22" s="4">
        <v>4.0</v>
      </c>
      <c r="AN22" s="4">
        <v>4.0</v>
      </c>
      <c r="AO22" s="4">
        <v>4.0</v>
      </c>
      <c r="AP22" s="4">
        <v>3.0</v>
      </c>
      <c r="AQ22" s="4">
        <v>4.0</v>
      </c>
      <c r="AR22" s="4">
        <v>4.0</v>
      </c>
      <c r="AS22" s="4">
        <v>3.0</v>
      </c>
      <c r="AT22" s="4">
        <v>5.0</v>
      </c>
      <c r="AU22" s="4">
        <v>5.0</v>
      </c>
      <c r="AV22" s="4">
        <v>5.0</v>
      </c>
      <c r="AW22" s="4">
        <v>4.0</v>
      </c>
      <c r="AX22" s="4">
        <v>3.0</v>
      </c>
      <c r="AY22" s="4">
        <v>4.0</v>
      </c>
      <c r="AZ22" s="4">
        <v>3.0</v>
      </c>
      <c r="BA22" s="4">
        <v>2.0</v>
      </c>
      <c r="BB22" s="4">
        <v>5.0</v>
      </c>
      <c r="BC22" s="4">
        <v>4.0</v>
      </c>
      <c r="BD22" s="4">
        <v>3.0</v>
      </c>
      <c r="BE22" s="4">
        <v>5.0</v>
      </c>
      <c r="BF22" s="4">
        <v>3.0</v>
      </c>
      <c r="BG22" s="4">
        <v>5.0</v>
      </c>
      <c r="BH22" s="4">
        <v>2.0</v>
      </c>
      <c r="BI22" s="4">
        <v>5.0</v>
      </c>
      <c r="BJ22" s="4">
        <v>5.0</v>
      </c>
      <c r="BK22" s="4">
        <v>5.0</v>
      </c>
      <c r="BL22" s="4">
        <v>4.0</v>
      </c>
      <c r="BM22" s="4">
        <v>2.0</v>
      </c>
      <c r="BN22" s="4">
        <v>5.0</v>
      </c>
      <c r="BO22" s="4">
        <v>4.0</v>
      </c>
      <c r="BP22" s="4">
        <v>3.0</v>
      </c>
      <c r="BQ22" s="4">
        <v>3.0</v>
      </c>
      <c r="BR22" s="4">
        <v>5.0</v>
      </c>
      <c r="BS22" s="4">
        <v>4.0</v>
      </c>
      <c r="BT22" s="4">
        <v>2.0</v>
      </c>
      <c r="BU22" s="4">
        <v>5.0</v>
      </c>
      <c r="BV22" s="4">
        <v>5.0</v>
      </c>
      <c r="BW22" s="4">
        <v>4.0</v>
      </c>
      <c r="BX22" s="4">
        <v>3.0</v>
      </c>
      <c r="BY22" s="4">
        <v>3.0</v>
      </c>
      <c r="BZ22" s="4">
        <v>5.0</v>
      </c>
      <c r="CA22" s="4">
        <v>2.0</v>
      </c>
      <c r="CB22" s="4">
        <v>1.0</v>
      </c>
      <c r="CC22" s="4">
        <v>3.0</v>
      </c>
      <c r="CD22" s="4">
        <v>5.0</v>
      </c>
      <c r="CE22" s="4">
        <v>4.0</v>
      </c>
      <c r="CF22" s="4">
        <v>4.0</v>
      </c>
      <c r="CG22" s="4">
        <v>4.0</v>
      </c>
      <c r="CH22" s="4">
        <v>5.0</v>
      </c>
      <c r="CI22" s="4">
        <v>5.0</v>
      </c>
      <c r="CJ22" s="4">
        <v>3.0</v>
      </c>
      <c r="CK22" s="4">
        <v>4.0</v>
      </c>
      <c r="CL22" s="4">
        <v>3.0</v>
      </c>
      <c r="CM22" s="4">
        <v>5.0</v>
      </c>
      <c r="CN22" s="4">
        <v>5.0</v>
      </c>
      <c r="CO22" s="4">
        <v>3.0</v>
      </c>
      <c r="CP22" s="4">
        <v>2.0</v>
      </c>
      <c r="CQ22" s="4">
        <v>1.0</v>
      </c>
      <c r="CR22" s="4">
        <v>5.0</v>
      </c>
      <c r="CS22" s="4">
        <v>5.0</v>
      </c>
      <c r="CT22" s="4">
        <v>4.0</v>
      </c>
      <c r="CU22" s="4">
        <v>4.0</v>
      </c>
      <c r="CV22" s="4">
        <v>3.0</v>
      </c>
      <c r="CW22" s="4">
        <v>5.0</v>
      </c>
      <c r="CX22" s="4">
        <v>3.0</v>
      </c>
      <c r="CY22" s="4">
        <v>5.0</v>
      </c>
      <c r="CZ22" s="4">
        <v>5.0</v>
      </c>
      <c r="DA22" s="4">
        <v>5.0</v>
      </c>
      <c r="DB22" s="4">
        <v>5.0</v>
      </c>
      <c r="DC22" s="4">
        <v>4.0</v>
      </c>
      <c r="DD22" s="4">
        <v>4.0</v>
      </c>
      <c r="DE22" s="4">
        <v>5.0</v>
      </c>
      <c r="DF22" s="4">
        <v>4.0</v>
      </c>
      <c r="DG22" s="4">
        <v>2.0</v>
      </c>
      <c r="DH22" s="4">
        <v>2.0</v>
      </c>
      <c r="DI22" s="4">
        <v>3.0</v>
      </c>
      <c r="DJ22" s="4">
        <v>3.0</v>
      </c>
      <c r="DK22" s="4">
        <v>5.0</v>
      </c>
      <c r="DL22" s="4">
        <v>3.0</v>
      </c>
      <c r="DM22" s="4">
        <v>4.0</v>
      </c>
      <c r="DN22" s="4">
        <v>2.0</v>
      </c>
      <c r="DO22" s="4">
        <v>4.0</v>
      </c>
      <c r="DP22" s="4">
        <v>4.0</v>
      </c>
      <c r="DQ22" s="4">
        <v>4.0</v>
      </c>
      <c r="DR22" s="4">
        <v>5.0</v>
      </c>
      <c r="DS22" s="4">
        <v>4.0</v>
      </c>
      <c r="DT22" s="4">
        <v>3.0</v>
      </c>
      <c r="DU22" s="4">
        <v>5.0</v>
      </c>
      <c r="DV22" s="4">
        <v>2.0</v>
      </c>
      <c r="DW22" s="4">
        <v>3.0</v>
      </c>
    </row>
    <row r="23" hidden="1">
      <c r="A23" s="3" t="s">
        <v>30</v>
      </c>
      <c r="B23" s="4" t="s">
        <v>29</v>
      </c>
      <c r="C23" s="4">
        <v>1.0</v>
      </c>
      <c r="D23" s="4">
        <v>1.0</v>
      </c>
      <c r="E23" s="4">
        <v>2.0</v>
      </c>
      <c r="F23" s="4">
        <v>3.0</v>
      </c>
      <c r="G23" s="4">
        <v>1.0</v>
      </c>
      <c r="H23" s="4">
        <v>2.0</v>
      </c>
      <c r="I23" s="4">
        <v>1.0</v>
      </c>
      <c r="J23" s="4">
        <v>2.0</v>
      </c>
      <c r="K23" s="4" t="s">
        <v>74</v>
      </c>
      <c r="L23" s="4">
        <v>1.0</v>
      </c>
      <c r="M23" s="4">
        <v>1.0</v>
      </c>
      <c r="N23" s="4">
        <v>1.0</v>
      </c>
      <c r="O23" s="4">
        <v>3.0</v>
      </c>
      <c r="P23" s="4">
        <v>2.0</v>
      </c>
      <c r="Q23" s="4">
        <v>2.0</v>
      </c>
      <c r="R23" s="4">
        <v>1.0</v>
      </c>
      <c r="S23" s="4">
        <v>2.0</v>
      </c>
      <c r="T23" s="4">
        <v>1.0</v>
      </c>
      <c r="U23" s="4">
        <v>3.0</v>
      </c>
      <c r="V23" s="4">
        <v>2.0</v>
      </c>
      <c r="W23" s="4">
        <v>1.0</v>
      </c>
      <c r="X23" s="4">
        <v>1.0</v>
      </c>
      <c r="Y23" s="4">
        <v>1.0</v>
      </c>
      <c r="Z23" s="4">
        <v>3.0</v>
      </c>
      <c r="AA23" s="4" t="s">
        <v>74</v>
      </c>
      <c r="AB23" s="4">
        <v>1.0</v>
      </c>
      <c r="AC23" s="4">
        <v>1.0</v>
      </c>
      <c r="AD23" s="4">
        <v>1.0</v>
      </c>
      <c r="AE23" s="4">
        <v>2.0</v>
      </c>
      <c r="AF23" s="4">
        <v>2.0</v>
      </c>
      <c r="AG23" s="4">
        <v>2.0</v>
      </c>
      <c r="AH23" s="4">
        <v>2.0</v>
      </c>
      <c r="AI23" s="4" t="s">
        <v>74</v>
      </c>
      <c r="AJ23" s="4">
        <v>3.0</v>
      </c>
      <c r="AK23" s="4">
        <v>1.0</v>
      </c>
      <c r="AL23" s="4">
        <v>1.0</v>
      </c>
      <c r="AM23" s="4">
        <v>1.0</v>
      </c>
      <c r="AN23" s="4">
        <v>3.0</v>
      </c>
      <c r="AO23" s="4">
        <v>2.0</v>
      </c>
      <c r="AP23" s="4">
        <v>1.0</v>
      </c>
      <c r="AQ23" s="4">
        <v>1.0</v>
      </c>
      <c r="AR23" s="4">
        <v>1.0</v>
      </c>
      <c r="AS23" s="4" t="s">
        <v>74</v>
      </c>
      <c r="AT23" s="4" t="s">
        <v>74</v>
      </c>
      <c r="AU23" s="4">
        <v>1.0</v>
      </c>
      <c r="AV23" s="4" t="s">
        <v>74</v>
      </c>
      <c r="AW23" s="4">
        <v>2.0</v>
      </c>
      <c r="AX23" s="4">
        <v>1.0</v>
      </c>
      <c r="AY23" s="4">
        <v>1.0</v>
      </c>
      <c r="AZ23" s="4">
        <v>2.0</v>
      </c>
      <c r="BA23" s="4">
        <v>1.0</v>
      </c>
      <c r="BB23" s="4">
        <v>1.0</v>
      </c>
      <c r="BC23" s="4">
        <v>1.0</v>
      </c>
      <c r="BD23" s="4" t="s">
        <v>74</v>
      </c>
      <c r="BE23" s="4">
        <v>1.0</v>
      </c>
      <c r="BF23" s="4">
        <v>1.0</v>
      </c>
      <c r="BG23" s="4">
        <v>1.0</v>
      </c>
      <c r="BH23" s="4">
        <v>1.0</v>
      </c>
      <c r="BI23" s="4">
        <v>2.0</v>
      </c>
      <c r="BJ23" s="4" t="s">
        <v>74</v>
      </c>
      <c r="BK23" s="4">
        <v>1.0</v>
      </c>
      <c r="BL23" s="4">
        <v>2.0</v>
      </c>
      <c r="BM23" s="4">
        <v>1.0</v>
      </c>
      <c r="BN23" s="4">
        <v>1.0</v>
      </c>
      <c r="BO23" s="4">
        <v>1.0</v>
      </c>
      <c r="BP23" s="4">
        <v>2.0</v>
      </c>
      <c r="BQ23" s="4" t="s">
        <v>74</v>
      </c>
      <c r="BR23" s="4">
        <v>2.0</v>
      </c>
      <c r="BS23" s="4">
        <v>1.0</v>
      </c>
      <c r="BT23" s="4">
        <v>2.0</v>
      </c>
      <c r="BU23" s="4">
        <v>2.0</v>
      </c>
      <c r="BV23" s="4">
        <v>1.0</v>
      </c>
      <c r="BW23" s="4">
        <v>2.0</v>
      </c>
      <c r="BX23" s="4">
        <v>1.0</v>
      </c>
      <c r="BY23" s="4">
        <v>2.0</v>
      </c>
      <c r="BZ23" s="4">
        <v>1.0</v>
      </c>
      <c r="CA23" s="4">
        <v>2.0</v>
      </c>
      <c r="CB23" s="4">
        <v>2.0</v>
      </c>
      <c r="CC23" s="4">
        <v>1.0</v>
      </c>
      <c r="CD23" s="4">
        <v>1.0</v>
      </c>
      <c r="CE23" s="4">
        <v>2.0</v>
      </c>
      <c r="CF23" s="4">
        <v>1.0</v>
      </c>
      <c r="CG23" s="4">
        <v>1.0</v>
      </c>
      <c r="CH23" s="4" t="s">
        <v>74</v>
      </c>
      <c r="CI23" s="4">
        <v>1.0</v>
      </c>
      <c r="CJ23" s="4">
        <v>3.0</v>
      </c>
      <c r="CK23" s="4">
        <v>2.0</v>
      </c>
      <c r="CL23" s="4">
        <v>1.0</v>
      </c>
      <c r="CM23" s="4">
        <v>1.0</v>
      </c>
      <c r="CN23" s="4">
        <v>1.0</v>
      </c>
      <c r="CO23" s="4">
        <v>1.0</v>
      </c>
      <c r="CP23" s="4">
        <v>2.0</v>
      </c>
      <c r="CQ23" s="4">
        <v>3.0</v>
      </c>
      <c r="CR23" s="4">
        <v>3.0</v>
      </c>
      <c r="CS23" s="4">
        <v>1.0</v>
      </c>
      <c r="CT23" s="4">
        <v>1.0</v>
      </c>
      <c r="CU23" s="4">
        <v>2.0</v>
      </c>
      <c r="CV23" s="4">
        <v>1.0</v>
      </c>
      <c r="CW23" s="4">
        <v>2.0</v>
      </c>
      <c r="CX23" s="4" t="s">
        <v>74</v>
      </c>
      <c r="CY23" s="4">
        <v>2.0</v>
      </c>
      <c r="CZ23" s="4">
        <v>3.0</v>
      </c>
      <c r="DA23" s="4">
        <v>1.0</v>
      </c>
      <c r="DB23" s="4">
        <v>2.0</v>
      </c>
      <c r="DC23" s="4" t="s">
        <v>74</v>
      </c>
      <c r="DD23" s="4">
        <v>2.0</v>
      </c>
      <c r="DE23" s="4">
        <v>2.0</v>
      </c>
      <c r="DF23" s="4">
        <v>1.0</v>
      </c>
      <c r="DG23" s="4">
        <v>1.0</v>
      </c>
      <c r="DH23" s="4">
        <v>3.0</v>
      </c>
      <c r="DI23" s="4">
        <v>2.0</v>
      </c>
      <c r="DJ23" s="4">
        <v>2.0</v>
      </c>
      <c r="DK23" s="4">
        <v>1.0</v>
      </c>
      <c r="DL23" s="4">
        <v>2.0</v>
      </c>
      <c r="DM23" s="4">
        <v>2.0</v>
      </c>
      <c r="DN23" s="4">
        <v>1.0</v>
      </c>
      <c r="DO23" s="4">
        <v>2.0</v>
      </c>
      <c r="DP23" s="4" t="s">
        <v>74</v>
      </c>
      <c r="DQ23" s="4">
        <v>2.0</v>
      </c>
      <c r="DR23" s="4">
        <v>2.0</v>
      </c>
      <c r="DS23" s="4">
        <v>2.0</v>
      </c>
      <c r="DT23" s="4">
        <v>2.0</v>
      </c>
      <c r="DU23" s="4">
        <v>2.0</v>
      </c>
      <c r="DV23" s="4">
        <v>1.0</v>
      </c>
      <c r="DW23" s="4">
        <v>2.0</v>
      </c>
    </row>
    <row r="24" hidden="1">
      <c r="A24" s="3" t="s">
        <v>3</v>
      </c>
      <c r="B24" s="4" t="s">
        <v>31</v>
      </c>
      <c r="C24" s="4">
        <v>5.0</v>
      </c>
      <c r="D24" s="4">
        <v>2.0</v>
      </c>
      <c r="E24" s="4">
        <v>2.0</v>
      </c>
      <c r="F24" s="4">
        <v>2.0</v>
      </c>
      <c r="G24" s="4">
        <v>4.0</v>
      </c>
      <c r="H24" s="4">
        <v>1.0</v>
      </c>
      <c r="I24" s="4">
        <v>4.0</v>
      </c>
      <c r="J24" s="4">
        <v>3.0</v>
      </c>
      <c r="K24" s="4">
        <v>5.0</v>
      </c>
      <c r="L24" s="4">
        <v>5.0</v>
      </c>
      <c r="M24" s="4">
        <v>2.0</v>
      </c>
      <c r="N24" s="4">
        <v>3.0</v>
      </c>
      <c r="O24" s="4">
        <v>3.0</v>
      </c>
      <c r="P24" s="4">
        <v>2.0</v>
      </c>
      <c r="Q24" s="4">
        <v>4.0</v>
      </c>
      <c r="R24" s="4">
        <v>5.0</v>
      </c>
      <c r="S24" s="4">
        <v>1.0</v>
      </c>
      <c r="T24" s="4">
        <v>2.0</v>
      </c>
      <c r="U24" s="4">
        <v>5.0</v>
      </c>
      <c r="V24" s="4">
        <v>5.0</v>
      </c>
      <c r="W24" s="4">
        <v>5.0</v>
      </c>
      <c r="X24" s="4">
        <v>4.0</v>
      </c>
      <c r="Y24" s="4">
        <v>4.0</v>
      </c>
      <c r="Z24" s="4">
        <v>4.0</v>
      </c>
      <c r="AA24" s="4">
        <v>3.0</v>
      </c>
      <c r="AB24" s="4">
        <v>4.0</v>
      </c>
      <c r="AC24" s="4">
        <v>4.0</v>
      </c>
      <c r="AD24" s="4">
        <v>5.0</v>
      </c>
      <c r="AE24" s="4">
        <v>4.0</v>
      </c>
      <c r="AF24" s="4">
        <v>5.0</v>
      </c>
      <c r="AG24" s="4">
        <v>2.0</v>
      </c>
      <c r="AH24" s="4">
        <v>4.0</v>
      </c>
      <c r="AI24" s="4">
        <v>5.0</v>
      </c>
      <c r="AJ24" s="4">
        <v>4.0</v>
      </c>
      <c r="AK24" s="4">
        <v>4.0</v>
      </c>
      <c r="AL24" s="4">
        <v>4.0</v>
      </c>
      <c r="AM24" s="4">
        <v>5.0</v>
      </c>
      <c r="AN24" s="4">
        <v>2.0</v>
      </c>
      <c r="AO24" s="4">
        <v>4.0</v>
      </c>
      <c r="AP24" s="4">
        <v>5.0</v>
      </c>
      <c r="AQ24" s="4">
        <v>4.0</v>
      </c>
      <c r="AR24" s="4">
        <v>2.0</v>
      </c>
      <c r="AS24" s="4">
        <v>4.0</v>
      </c>
      <c r="AT24" s="4">
        <v>2.0</v>
      </c>
      <c r="AU24" s="4">
        <v>4.0</v>
      </c>
      <c r="AV24" s="4">
        <v>4.0</v>
      </c>
      <c r="AW24" s="4">
        <v>3.0</v>
      </c>
      <c r="AX24" s="4">
        <v>5.0</v>
      </c>
      <c r="AY24" s="4">
        <v>4.0</v>
      </c>
      <c r="AZ24" s="4">
        <v>2.0</v>
      </c>
      <c r="BA24" s="4">
        <v>3.0</v>
      </c>
      <c r="BB24" s="4">
        <v>2.0</v>
      </c>
      <c r="BC24" s="4">
        <v>3.0</v>
      </c>
      <c r="BD24" s="4">
        <v>2.0</v>
      </c>
      <c r="BE24" s="4">
        <v>4.0</v>
      </c>
      <c r="BF24" s="4">
        <v>1.0</v>
      </c>
      <c r="BG24" s="4">
        <v>4.0</v>
      </c>
      <c r="BH24" s="4">
        <v>2.0</v>
      </c>
      <c r="BI24" s="4">
        <v>4.0</v>
      </c>
      <c r="BJ24" s="4">
        <v>4.0</v>
      </c>
      <c r="BK24" s="4">
        <v>4.0</v>
      </c>
      <c r="BL24" s="4">
        <v>2.0</v>
      </c>
      <c r="BM24" s="4">
        <v>2.0</v>
      </c>
      <c r="BN24" s="4">
        <v>4.0</v>
      </c>
      <c r="BO24" s="4">
        <v>2.0</v>
      </c>
      <c r="BP24" s="4">
        <v>5.0</v>
      </c>
      <c r="BQ24" s="4">
        <v>2.0</v>
      </c>
      <c r="BR24" s="4">
        <v>2.0</v>
      </c>
      <c r="BS24" s="4">
        <v>5.0</v>
      </c>
      <c r="BT24" s="4">
        <v>4.0</v>
      </c>
      <c r="BU24" s="4">
        <v>4.0</v>
      </c>
      <c r="BV24" s="4">
        <v>2.0</v>
      </c>
      <c r="BW24" s="4" t="s">
        <v>74</v>
      </c>
      <c r="BX24" s="4">
        <v>4.0</v>
      </c>
      <c r="BY24" s="4">
        <v>1.0</v>
      </c>
      <c r="BZ24" s="4">
        <v>4.0</v>
      </c>
      <c r="CA24" s="4">
        <v>2.0</v>
      </c>
      <c r="CB24" s="4">
        <v>2.0</v>
      </c>
      <c r="CC24" s="4">
        <v>2.0</v>
      </c>
      <c r="CD24" s="4">
        <v>3.0</v>
      </c>
      <c r="CE24" s="4">
        <v>2.0</v>
      </c>
      <c r="CF24" s="4">
        <v>4.0</v>
      </c>
      <c r="CG24" s="4">
        <v>4.0</v>
      </c>
      <c r="CH24" s="4">
        <v>2.0</v>
      </c>
      <c r="CI24" s="4">
        <v>4.0</v>
      </c>
      <c r="CJ24" s="4">
        <v>5.0</v>
      </c>
      <c r="CK24" s="4">
        <v>2.0</v>
      </c>
      <c r="CL24" s="4">
        <v>4.0</v>
      </c>
      <c r="CM24" s="4">
        <v>2.0</v>
      </c>
      <c r="CN24" s="4">
        <v>4.0</v>
      </c>
      <c r="CO24" s="4">
        <v>2.0</v>
      </c>
      <c r="CP24" s="4">
        <v>5.0</v>
      </c>
      <c r="CQ24" s="4">
        <v>2.0</v>
      </c>
      <c r="CR24" s="4">
        <v>5.0</v>
      </c>
      <c r="CS24" s="4">
        <v>4.0</v>
      </c>
      <c r="CT24" s="4">
        <v>4.0</v>
      </c>
      <c r="CU24" s="4">
        <v>2.0</v>
      </c>
      <c r="CV24" s="4">
        <v>5.0</v>
      </c>
      <c r="CW24" s="4">
        <v>4.0</v>
      </c>
      <c r="CX24" s="4">
        <v>3.0</v>
      </c>
      <c r="CY24" s="4">
        <v>2.0</v>
      </c>
      <c r="CZ24" s="4">
        <v>4.0</v>
      </c>
      <c r="DA24" s="4">
        <v>5.0</v>
      </c>
      <c r="DB24" s="4">
        <v>4.0</v>
      </c>
      <c r="DC24" s="4">
        <v>4.0</v>
      </c>
      <c r="DD24" s="4">
        <v>4.0</v>
      </c>
      <c r="DE24" s="4">
        <v>5.0</v>
      </c>
      <c r="DF24" s="4">
        <v>3.0</v>
      </c>
      <c r="DG24" s="4">
        <v>4.0</v>
      </c>
      <c r="DH24" s="4">
        <v>5.0</v>
      </c>
      <c r="DI24" s="4">
        <v>4.0</v>
      </c>
      <c r="DJ24" s="4">
        <v>2.0</v>
      </c>
      <c r="DK24" s="4">
        <v>5.0</v>
      </c>
      <c r="DL24" s="4">
        <v>4.0</v>
      </c>
      <c r="DM24" s="4">
        <v>5.0</v>
      </c>
      <c r="DN24" s="4">
        <v>5.0</v>
      </c>
      <c r="DO24" s="4">
        <v>3.0</v>
      </c>
      <c r="DP24" s="4">
        <v>2.0</v>
      </c>
      <c r="DQ24" s="4">
        <v>2.0</v>
      </c>
      <c r="DR24" s="4">
        <v>5.0</v>
      </c>
      <c r="DS24" s="4">
        <v>4.0</v>
      </c>
      <c r="DT24" s="4">
        <v>5.0</v>
      </c>
      <c r="DU24" s="4">
        <v>5.0</v>
      </c>
      <c r="DV24" s="4">
        <v>3.0</v>
      </c>
      <c r="DW24" s="4">
        <v>4.0</v>
      </c>
    </row>
    <row r="25" hidden="1">
      <c r="A25" s="3" t="s">
        <v>3</v>
      </c>
      <c r="B25" s="5" t="s">
        <v>32</v>
      </c>
      <c r="C25" s="5" t="s">
        <v>77</v>
      </c>
      <c r="D25" s="5" t="s">
        <v>89</v>
      </c>
      <c r="E25" s="5" t="s">
        <v>101</v>
      </c>
      <c r="F25" s="5" t="s">
        <v>111</v>
      </c>
      <c r="G25" s="5" t="s">
        <v>123</v>
      </c>
      <c r="H25" s="5" t="s">
        <v>134</v>
      </c>
      <c r="I25" s="5" t="s">
        <v>146</v>
      </c>
      <c r="J25" s="5" t="s">
        <v>158</v>
      </c>
      <c r="K25" s="5" t="s">
        <v>167</v>
      </c>
      <c r="L25" s="5" t="s">
        <v>178</v>
      </c>
      <c r="M25" s="5" t="s">
        <v>188</v>
      </c>
      <c r="N25" s="5" t="s">
        <v>199</v>
      </c>
      <c r="O25" s="5" t="s">
        <v>210</v>
      </c>
      <c r="P25" s="5" t="s">
        <v>222</v>
      </c>
      <c r="Q25" s="5" t="s">
        <v>232</v>
      </c>
      <c r="R25" s="5" t="s">
        <v>242</v>
      </c>
      <c r="S25" s="5" t="s">
        <v>252</v>
      </c>
      <c r="T25" s="5" t="s">
        <v>263</v>
      </c>
      <c r="U25" s="5" t="s">
        <v>274</v>
      </c>
      <c r="V25" s="5" t="s">
        <v>285</v>
      </c>
      <c r="W25" s="5" t="s">
        <v>295</v>
      </c>
      <c r="X25" s="5" t="s">
        <v>306</v>
      </c>
      <c r="Y25" s="5" t="s">
        <v>318</v>
      </c>
      <c r="Z25" s="5" t="s">
        <v>328</v>
      </c>
      <c r="AA25" s="5" t="s">
        <v>340</v>
      </c>
      <c r="AB25" s="5" t="s">
        <v>348</v>
      </c>
      <c r="AC25" s="5" t="s">
        <v>360</v>
      </c>
      <c r="AD25" s="5" t="s">
        <v>369</v>
      </c>
      <c r="AE25" s="5" t="s">
        <v>379</v>
      </c>
      <c r="AF25" s="5" t="s">
        <v>390</v>
      </c>
      <c r="AG25" s="5" t="s">
        <v>74</v>
      </c>
      <c r="AH25" s="5" t="s">
        <v>409</v>
      </c>
      <c r="AI25" s="5" t="s">
        <v>419</v>
      </c>
      <c r="AJ25" s="5" t="s">
        <v>429</v>
      </c>
      <c r="AK25" s="5" t="s">
        <v>438</v>
      </c>
      <c r="AL25" s="5" t="s">
        <v>449</v>
      </c>
      <c r="AM25" s="5" t="s">
        <v>458</v>
      </c>
      <c r="AN25" s="5" t="s">
        <v>252</v>
      </c>
      <c r="AO25" s="5" t="s">
        <v>476</v>
      </c>
      <c r="AP25" s="5" t="s">
        <v>485</v>
      </c>
      <c r="AQ25" s="5" t="s">
        <v>495</v>
      </c>
      <c r="AR25" s="5" t="s">
        <v>506</v>
      </c>
      <c r="AS25" s="5" t="s">
        <v>516</v>
      </c>
      <c r="AT25" s="5" t="s">
        <v>526</v>
      </c>
      <c r="AU25" s="5" t="s">
        <v>379</v>
      </c>
      <c r="AV25" s="5" t="s">
        <v>548</v>
      </c>
      <c r="AW25" s="5" t="s">
        <v>558</v>
      </c>
      <c r="AX25" s="5" t="s">
        <v>495</v>
      </c>
      <c r="AY25" s="5" t="s">
        <v>578</v>
      </c>
      <c r="AZ25" s="5" t="s">
        <v>587</v>
      </c>
      <c r="BA25" s="5" t="s">
        <v>596</v>
      </c>
      <c r="BB25" s="5" t="s">
        <v>605</v>
      </c>
      <c r="BC25" s="5" t="s">
        <v>614</v>
      </c>
      <c r="BD25" s="5" t="s">
        <v>622</v>
      </c>
      <c r="BE25" s="5" t="s">
        <v>633</v>
      </c>
      <c r="BF25" s="5" t="s">
        <v>641</v>
      </c>
      <c r="BG25" s="5" t="s">
        <v>651</v>
      </c>
      <c r="BH25" s="5" t="s">
        <v>660</v>
      </c>
      <c r="BI25" s="5" t="s">
        <v>290</v>
      </c>
      <c r="BJ25" s="5" t="s">
        <v>680</v>
      </c>
      <c r="BK25" s="5" t="s">
        <v>690</v>
      </c>
      <c r="BL25" s="5" t="s">
        <v>701</v>
      </c>
      <c r="BM25" s="5" t="s">
        <v>710</v>
      </c>
      <c r="BN25" s="5" t="s">
        <v>719</v>
      </c>
      <c r="BO25" s="5" t="s">
        <v>730</v>
      </c>
      <c r="BP25" s="5" t="s">
        <v>369</v>
      </c>
      <c r="BQ25" s="5" t="s">
        <v>111</v>
      </c>
      <c r="BR25" s="5" t="s">
        <v>754</v>
      </c>
      <c r="BS25" s="5" t="s">
        <v>369</v>
      </c>
      <c r="BT25" s="5" t="s">
        <v>775</v>
      </c>
      <c r="BU25" s="5" t="s">
        <v>784</v>
      </c>
      <c r="BV25" s="5" t="s">
        <v>795</v>
      </c>
      <c r="BW25" s="5" t="s">
        <v>804</v>
      </c>
      <c r="BX25" s="5" t="s">
        <v>813</v>
      </c>
      <c r="BY25" s="5" t="s">
        <v>819</v>
      </c>
      <c r="BZ25" s="5" t="s">
        <v>825</v>
      </c>
      <c r="CA25" s="5" t="s">
        <v>836</v>
      </c>
      <c r="CB25" s="5" t="s">
        <v>836</v>
      </c>
      <c r="CC25" s="5" t="s">
        <v>89</v>
      </c>
      <c r="CD25" s="5" t="s">
        <v>864</v>
      </c>
      <c r="CE25" s="5" t="s">
        <v>804</v>
      </c>
      <c r="CF25" s="5" t="s">
        <v>123</v>
      </c>
      <c r="CG25" s="5" t="s">
        <v>890</v>
      </c>
      <c r="CH25" s="5" t="s">
        <v>900</v>
      </c>
      <c r="CI25" s="5" t="s">
        <v>912</v>
      </c>
      <c r="CJ25" s="5" t="s">
        <v>419</v>
      </c>
      <c r="CK25" s="5" t="s">
        <v>931</v>
      </c>
      <c r="CL25" s="5" t="s">
        <v>274</v>
      </c>
      <c r="CM25" s="5" t="s">
        <v>951</v>
      </c>
      <c r="CN25" s="5" t="s">
        <v>961</v>
      </c>
      <c r="CO25" s="5" t="s">
        <v>759</v>
      </c>
      <c r="CP25" s="5" t="s">
        <v>301</v>
      </c>
      <c r="CQ25" s="5" t="s">
        <v>754</v>
      </c>
      <c r="CR25" s="5" t="s">
        <v>998</v>
      </c>
      <c r="CS25" s="5" t="s">
        <v>1008</v>
      </c>
      <c r="CT25" s="5" t="s">
        <v>1019</v>
      </c>
      <c r="CU25" s="5" t="s">
        <v>1028</v>
      </c>
      <c r="CV25" s="5" t="s">
        <v>74</v>
      </c>
      <c r="CW25" s="5" t="s">
        <v>222</v>
      </c>
      <c r="CX25" s="5" t="s">
        <v>222</v>
      </c>
      <c r="CY25" s="5" t="s">
        <v>1062</v>
      </c>
      <c r="CZ25" s="5" t="s">
        <v>651</v>
      </c>
      <c r="DA25" s="5" t="s">
        <v>1082</v>
      </c>
      <c r="DB25" s="5" t="s">
        <v>1089</v>
      </c>
      <c r="DC25" s="5" t="s">
        <v>222</v>
      </c>
      <c r="DD25" s="5" t="s">
        <v>1110</v>
      </c>
      <c r="DE25" s="5" t="s">
        <v>1120</v>
      </c>
      <c r="DF25" s="5" t="s">
        <v>1130</v>
      </c>
      <c r="DG25" s="5" t="s">
        <v>666</v>
      </c>
      <c r="DH25" s="5" t="s">
        <v>1150</v>
      </c>
      <c r="DI25" s="5" t="s">
        <v>1130</v>
      </c>
      <c r="DJ25" s="5" t="s">
        <v>74</v>
      </c>
      <c r="DK25" s="5" t="s">
        <v>1082</v>
      </c>
      <c r="DL25" s="5" t="s">
        <v>301</v>
      </c>
      <c r="DM25" s="5" t="s">
        <v>1188</v>
      </c>
      <c r="DN25" s="5" t="s">
        <v>1200</v>
      </c>
      <c r="DO25" s="5" t="s">
        <v>1210</v>
      </c>
      <c r="DP25" s="5" t="s">
        <v>1220</v>
      </c>
      <c r="DQ25" s="5" t="s">
        <v>1231</v>
      </c>
      <c r="DR25" s="5" t="s">
        <v>1241</v>
      </c>
      <c r="DS25" s="5" t="s">
        <v>318</v>
      </c>
      <c r="DT25" s="5" t="s">
        <v>1257</v>
      </c>
      <c r="DU25" s="5" t="s">
        <v>1267</v>
      </c>
      <c r="DV25" s="5" t="s">
        <v>1277</v>
      </c>
      <c r="DW25" s="5" t="s">
        <v>152</v>
      </c>
    </row>
    <row r="26">
      <c r="A26" s="3" t="s">
        <v>14</v>
      </c>
      <c r="B26" s="5" t="s">
        <v>33</v>
      </c>
      <c r="C26" s="5" t="s">
        <v>78</v>
      </c>
      <c r="D26" s="5" t="s">
        <v>90</v>
      </c>
      <c r="E26" s="5" t="s">
        <v>90</v>
      </c>
      <c r="F26" s="5" t="s">
        <v>112</v>
      </c>
      <c r="G26" s="5" t="s">
        <v>90</v>
      </c>
      <c r="H26" s="5" t="s">
        <v>135</v>
      </c>
      <c r="I26" s="5" t="s">
        <v>147</v>
      </c>
      <c r="J26" s="5" t="s">
        <v>159</v>
      </c>
      <c r="K26" s="5" t="s">
        <v>168</v>
      </c>
      <c r="L26" s="5" t="s">
        <v>90</v>
      </c>
      <c r="M26" s="5" t="s">
        <v>189</v>
      </c>
      <c r="N26" s="5" t="s">
        <v>90</v>
      </c>
      <c r="O26" s="5" t="s">
        <v>211</v>
      </c>
      <c r="P26" s="5" t="s">
        <v>90</v>
      </c>
      <c r="Q26" s="5" t="s">
        <v>211</v>
      </c>
      <c r="R26" s="5" t="s">
        <v>243</v>
      </c>
      <c r="S26" s="5" t="s">
        <v>253</v>
      </c>
      <c r="T26" s="5" t="s">
        <v>264</v>
      </c>
      <c r="U26" s="5" t="s">
        <v>275</v>
      </c>
      <c r="V26" s="5" t="s">
        <v>90</v>
      </c>
      <c r="W26" s="5" t="s">
        <v>296</v>
      </c>
      <c r="X26" s="5" t="s">
        <v>307</v>
      </c>
      <c r="Y26" s="5" t="s">
        <v>90</v>
      </c>
      <c r="Z26" s="5" t="s">
        <v>329</v>
      </c>
      <c r="AA26" s="5" t="s">
        <v>211</v>
      </c>
      <c r="AB26" s="5" t="s">
        <v>349</v>
      </c>
      <c r="AC26" s="5" t="s">
        <v>243</v>
      </c>
      <c r="AD26" s="5" t="s">
        <v>296</v>
      </c>
      <c r="AE26" s="5" t="s">
        <v>380</v>
      </c>
      <c r="AF26" s="5" t="s">
        <v>391</v>
      </c>
      <c r="AG26" s="5" t="s">
        <v>296</v>
      </c>
      <c r="AH26" s="5" t="s">
        <v>90</v>
      </c>
      <c r="AI26" s="5" t="s">
        <v>420</v>
      </c>
      <c r="AJ26" s="5" t="s">
        <v>90</v>
      </c>
      <c r="AK26" s="5" t="s">
        <v>439</v>
      </c>
      <c r="AL26" s="5" t="s">
        <v>264</v>
      </c>
      <c r="AM26" s="5" t="s">
        <v>459</v>
      </c>
      <c r="AN26" s="5" t="s">
        <v>90</v>
      </c>
      <c r="AO26" s="5" t="s">
        <v>90</v>
      </c>
      <c r="AP26" s="5" t="s">
        <v>296</v>
      </c>
      <c r="AQ26" s="5" t="s">
        <v>90</v>
      </c>
      <c r="AR26" s="5" t="s">
        <v>90</v>
      </c>
      <c r="AS26" s="5" t="s">
        <v>90</v>
      </c>
      <c r="AT26" s="5" t="s">
        <v>211</v>
      </c>
      <c r="AU26" s="5" t="s">
        <v>537</v>
      </c>
      <c r="AV26" s="5" t="s">
        <v>549</v>
      </c>
      <c r="AW26" s="5" t="s">
        <v>90</v>
      </c>
      <c r="AX26" s="5" t="s">
        <v>90</v>
      </c>
      <c r="AY26" s="5" t="s">
        <v>329</v>
      </c>
      <c r="AZ26" s="5" t="s">
        <v>90</v>
      </c>
      <c r="BA26" s="5" t="s">
        <v>597</v>
      </c>
      <c r="BB26" s="5" t="s">
        <v>606</v>
      </c>
      <c r="BC26" s="5" t="s">
        <v>296</v>
      </c>
      <c r="BD26" s="5" t="s">
        <v>623</v>
      </c>
      <c r="BE26" s="5" t="s">
        <v>90</v>
      </c>
      <c r="BF26" s="5" t="s">
        <v>90</v>
      </c>
      <c r="BG26" s="5" t="s">
        <v>147</v>
      </c>
      <c r="BH26" s="5" t="s">
        <v>661</v>
      </c>
      <c r="BI26" s="5" t="s">
        <v>296</v>
      </c>
      <c r="BJ26" s="5" t="s">
        <v>90</v>
      </c>
      <c r="BK26" s="5" t="s">
        <v>296</v>
      </c>
      <c r="BL26" s="5" t="s">
        <v>296</v>
      </c>
      <c r="BM26" s="5" t="s">
        <v>90</v>
      </c>
      <c r="BN26" s="5" t="s">
        <v>90</v>
      </c>
      <c r="BO26" s="5" t="s">
        <v>731</v>
      </c>
      <c r="BP26" s="5" t="s">
        <v>90</v>
      </c>
      <c r="BQ26" s="5" t="s">
        <v>597</v>
      </c>
      <c r="BR26" s="5" t="s">
        <v>90</v>
      </c>
      <c r="BS26" s="5" t="s">
        <v>90</v>
      </c>
      <c r="BT26" s="5" t="s">
        <v>90</v>
      </c>
      <c r="BU26" s="5" t="s">
        <v>90</v>
      </c>
      <c r="BV26" s="5" t="s">
        <v>90</v>
      </c>
      <c r="BW26" s="5" t="s">
        <v>805</v>
      </c>
      <c r="BX26" s="5" t="s">
        <v>296</v>
      </c>
      <c r="BY26" s="5" t="s">
        <v>621</v>
      </c>
      <c r="BZ26" s="5" t="s">
        <v>90</v>
      </c>
      <c r="CA26" s="5" t="s">
        <v>597</v>
      </c>
      <c r="CB26" s="5" t="s">
        <v>597</v>
      </c>
      <c r="CC26" s="5" t="s">
        <v>855</v>
      </c>
      <c r="CD26" s="5" t="s">
        <v>211</v>
      </c>
      <c r="CE26" s="5" t="s">
        <v>90</v>
      </c>
      <c r="CF26" s="5" t="s">
        <v>90</v>
      </c>
      <c r="CG26" s="5" t="s">
        <v>90</v>
      </c>
      <c r="CH26" s="5" t="s">
        <v>901</v>
      </c>
      <c r="CI26" s="5" t="s">
        <v>913</v>
      </c>
      <c r="CJ26" s="5" t="s">
        <v>329</v>
      </c>
      <c r="CK26" s="5" t="s">
        <v>932</v>
      </c>
      <c r="CL26" s="5" t="s">
        <v>943</v>
      </c>
      <c r="CM26" s="5" t="s">
        <v>296</v>
      </c>
      <c r="CN26" s="5" t="s">
        <v>962</v>
      </c>
      <c r="CO26" s="5" t="s">
        <v>971</v>
      </c>
      <c r="CP26" s="5" t="s">
        <v>597</v>
      </c>
      <c r="CQ26" s="5" t="s">
        <v>988</v>
      </c>
      <c r="CR26" s="5" t="s">
        <v>90</v>
      </c>
      <c r="CS26" s="5" t="s">
        <v>1009</v>
      </c>
      <c r="CT26" s="5" t="s">
        <v>597</v>
      </c>
      <c r="CU26" s="5" t="s">
        <v>90</v>
      </c>
      <c r="CV26" s="5" t="s">
        <v>90</v>
      </c>
      <c r="CW26" s="5" t="s">
        <v>90</v>
      </c>
      <c r="CX26" s="5" t="s">
        <v>90</v>
      </c>
      <c r="CY26" s="5" t="s">
        <v>90</v>
      </c>
      <c r="CZ26" s="5" t="s">
        <v>1073</v>
      </c>
      <c r="DA26" s="5" t="s">
        <v>90</v>
      </c>
      <c r="DB26" s="5" t="s">
        <v>1090</v>
      </c>
      <c r="DC26" s="5" t="s">
        <v>90</v>
      </c>
      <c r="DD26" s="5" t="s">
        <v>90</v>
      </c>
      <c r="DE26" s="5" t="s">
        <v>1121</v>
      </c>
      <c r="DF26" s="5" t="s">
        <v>1131</v>
      </c>
      <c r="DG26" s="5" t="s">
        <v>90</v>
      </c>
      <c r="DH26" s="5" t="s">
        <v>90</v>
      </c>
      <c r="DI26" s="5" t="s">
        <v>90</v>
      </c>
      <c r="DJ26" s="5" t="s">
        <v>621</v>
      </c>
      <c r="DK26" s="5" t="s">
        <v>90</v>
      </c>
      <c r="DL26" s="5" t="s">
        <v>90</v>
      </c>
      <c r="DM26" s="5" t="s">
        <v>1189</v>
      </c>
      <c r="DN26" s="5" t="s">
        <v>1201</v>
      </c>
      <c r="DO26" s="5" t="s">
        <v>211</v>
      </c>
      <c r="DP26" s="5" t="s">
        <v>1221</v>
      </c>
      <c r="DQ26" s="5" t="s">
        <v>597</v>
      </c>
      <c r="DR26" s="5" t="s">
        <v>307</v>
      </c>
      <c r="DS26" s="5" t="s">
        <v>90</v>
      </c>
      <c r="DT26" s="5" t="s">
        <v>1258</v>
      </c>
      <c r="DU26" s="5" t="s">
        <v>1189</v>
      </c>
      <c r="DV26" s="5" t="s">
        <v>90</v>
      </c>
      <c r="DW26" s="5" t="s">
        <v>1286</v>
      </c>
    </row>
    <row r="27" hidden="1">
      <c r="A27" s="4" t="s">
        <v>10</v>
      </c>
      <c r="B27" s="4" t="s">
        <v>34</v>
      </c>
      <c r="C27" s="4">
        <v>3.0</v>
      </c>
      <c r="D27" s="4">
        <v>1.0</v>
      </c>
      <c r="E27" s="4">
        <v>1.0</v>
      </c>
      <c r="F27" s="4">
        <v>3.0</v>
      </c>
      <c r="G27" s="4">
        <v>1.0</v>
      </c>
      <c r="H27" s="4">
        <v>6.0</v>
      </c>
      <c r="I27" s="4">
        <v>4.0</v>
      </c>
      <c r="J27" s="4">
        <v>5.0</v>
      </c>
      <c r="K27" s="4">
        <v>1.0</v>
      </c>
      <c r="L27" s="4">
        <v>1.0</v>
      </c>
      <c r="M27" s="4">
        <v>4.0</v>
      </c>
      <c r="N27" s="4">
        <v>1.0</v>
      </c>
      <c r="O27" s="4">
        <v>4.0</v>
      </c>
      <c r="P27" s="4">
        <v>1.0</v>
      </c>
      <c r="Q27" s="4">
        <v>4.0</v>
      </c>
      <c r="R27" s="4">
        <v>1.0</v>
      </c>
      <c r="S27" s="4">
        <v>7.0</v>
      </c>
      <c r="T27" s="4">
        <v>5.0</v>
      </c>
      <c r="U27" s="4">
        <v>5.0</v>
      </c>
      <c r="V27" s="4">
        <v>1.0</v>
      </c>
      <c r="W27" s="4">
        <v>2.0</v>
      </c>
      <c r="X27" s="4">
        <v>8.0</v>
      </c>
      <c r="Y27" s="4">
        <v>1.0</v>
      </c>
      <c r="Z27" s="4">
        <v>4.0</v>
      </c>
      <c r="AA27" s="4">
        <v>4.0</v>
      </c>
      <c r="AB27" s="4">
        <v>0.0</v>
      </c>
      <c r="AC27" s="4">
        <v>1.0</v>
      </c>
      <c r="AD27" s="4">
        <v>2.0</v>
      </c>
      <c r="AE27" s="4">
        <v>1.0</v>
      </c>
      <c r="AF27" s="4">
        <v>8.0</v>
      </c>
      <c r="AG27" s="4">
        <v>2.0</v>
      </c>
      <c r="AH27" s="4">
        <v>1.0</v>
      </c>
      <c r="AI27" s="4">
        <v>2.0</v>
      </c>
      <c r="AJ27" s="4">
        <v>1.0</v>
      </c>
      <c r="AK27" s="4">
        <v>1.0</v>
      </c>
      <c r="AL27" s="4">
        <v>5.0</v>
      </c>
      <c r="AM27" s="4">
        <v>1.0</v>
      </c>
      <c r="AN27" s="4">
        <v>1.0</v>
      </c>
      <c r="AO27" s="4">
        <v>1.0</v>
      </c>
      <c r="AP27" s="4">
        <v>2.0</v>
      </c>
      <c r="AQ27" s="4">
        <v>1.0</v>
      </c>
      <c r="AR27" s="4">
        <v>1.0</v>
      </c>
      <c r="AS27" s="4">
        <v>1.0</v>
      </c>
      <c r="AT27" s="4">
        <v>4.0</v>
      </c>
      <c r="AU27" s="4">
        <v>4.0</v>
      </c>
      <c r="AV27" s="4">
        <v>1.0</v>
      </c>
      <c r="AW27" s="4">
        <v>1.0</v>
      </c>
      <c r="AX27" s="4">
        <v>1.0</v>
      </c>
      <c r="AY27" s="4">
        <v>4.0</v>
      </c>
      <c r="AZ27" s="4">
        <v>1.0</v>
      </c>
      <c r="BA27" s="4">
        <v>5.0</v>
      </c>
      <c r="BB27" s="4">
        <v>0.0</v>
      </c>
      <c r="BC27" s="4">
        <v>2.0</v>
      </c>
      <c r="BD27" s="4">
        <v>5.0</v>
      </c>
      <c r="BE27" s="4">
        <v>1.0</v>
      </c>
      <c r="BF27" s="4">
        <v>1.0</v>
      </c>
      <c r="BG27" s="4">
        <v>4.0</v>
      </c>
      <c r="BH27" s="4">
        <v>5.0</v>
      </c>
      <c r="BI27" s="4">
        <v>2.0</v>
      </c>
      <c r="BJ27" s="4">
        <v>1.0</v>
      </c>
      <c r="BK27" s="4">
        <v>2.0</v>
      </c>
      <c r="BL27" s="4">
        <v>2.0</v>
      </c>
      <c r="BM27" s="4">
        <v>1.0</v>
      </c>
      <c r="BN27" s="4">
        <v>1.0</v>
      </c>
      <c r="BO27" s="4">
        <v>4.0</v>
      </c>
      <c r="BP27" s="4">
        <v>1.0</v>
      </c>
      <c r="BQ27" s="4">
        <v>5.0</v>
      </c>
      <c r="BR27" s="4">
        <v>1.0</v>
      </c>
      <c r="BS27" s="4">
        <v>1.0</v>
      </c>
      <c r="BT27" s="4">
        <v>1.0</v>
      </c>
      <c r="BU27" s="4">
        <v>1.0</v>
      </c>
      <c r="BV27" s="4">
        <v>1.0</v>
      </c>
      <c r="BW27" s="4">
        <v>0.0</v>
      </c>
      <c r="BX27" s="4">
        <v>2.0</v>
      </c>
      <c r="BY27" s="4">
        <v>0.0</v>
      </c>
      <c r="BZ27" s="4">
        <v>1.0</v>
      </c>
      <c r="CA27" s="4">
        <v>5.0</v>
      </c>
      <c r="CB27" s="4">
        <v>5.0</v>
      </c>
      <c r="CC27" s="4">
        <v>4.0</v>
      </c>
      <c r="CD27" s="4">
        <v>4.0</v>
      </c>
      <c r="CE27" s="4">
        <v>1.0</v>
      </c>
      <c r="CF27" s="4">
        <v>1.0</v>
      </c>
      <c r="CG27" s="4">
        <v>1.0</v>
      </c>
      <c r="CH27" s="4">
        <v>2.0</v>
      </c>
      <c r="CI27" s="4">
        <v>2.0</v>
      </c>
      <c r="CJ27" s="4">
        <v>4.0</v>
      </c>
      <c r="CK27" s="4">
        <v>4.0</v>
      </c>
      <c r="CL27" s="4">
        <v>5.0</v>
      </c>
      <c r="CM27" s="4">
        <v>2.0</v>
      </c>
      <c r="CN27" s="4">
        <v>4.0</v>
      </c>
      <c r="CO27" s="4">
        <v>1.0</v>
      </c>
      <c r="CP27" s="4">
        <v>5.0</v>
      </c>
      <c r="CQ27" s="4">
        <v>5.0</v>
      </c>
      <c r="CR27" s="4">
        <v>1.0</v>
      </c>
      <c r="CS27" s="4">
        <v>1.0</v>
      </c>
      <c r="CT27" s="4">
        <v>5.0</v>
      </c>
      <c r="CU27" s="4">
        <v>1.0</v>
      </c>
      <c r="CV27" s="4">
        <v>1.0</v>
      </c>
      <c r="CW27" s="4">
        <v>1.0</v>
      </c>
      <c r="CX27" s="4">
        <v>1.0</v>
      </c>
      <c r="CY27" s="4">
        <v>1.0</v>
      </c>
      <c r="CZ27" s="4">
        <v>4.0</v>
      </c>
      <c r="DA27" s="4">
        <v>1.0</v>
      </c>
      <c r="DB27" s="4">
        <v>8.0</v>
      </c>
      <c r="DC27" s="4">
        <v>1.0</v>
      </c>
      <c r="DD27" s="4">
        <v>1.0</v>
      </c>
      <c r="DE27" s="4">
        <v>4.0</v>
      </c>
      <c r="DF27" s="4">
        <v>1.0</v>
      </c>
      <c r="DG27" s="4">
        <v>1.0</v>
      </c>
      <c r="DH27" s="4">
        <v>1.0</v>
      </c>
      <c r="DI27" s="4">
        <v>1.0</v>
      </c>
      <c r="DJ27" s="4">
        <v>0.0</v>
      </c>
      <c r="DK27" s="4">
        <v>1.0</v>
      </c>
      <c r="DL27" s="4">
        <v>1.0</v>
      </c>
      <c r="DM27" s="4">
        <v>4.0</v>
      </c>
      <c r="DN27" s="4">
        <v>0.0</v>
      </c>
      <c r="DO27" s="4">
        <v>4.0</v>
      </c>
      <c r="DP27" s="4">
        <v>4.0</v>
      </c>
      <c r="DQ27" s="4">
        <v>5.0</v>
      </c>
      <c r="DR27" s="4">
        <v>8.0</v>
      </c>
      <c r="DS27" s="4">
        <v>1.0</v>
      </c>
      <c r="DT27" s="4">
        <v>2.0</v>
      </c>
      <c r="DU27" s="4">
        <v>4.0</v>
      </c>
      <c r="DV27" s="4">
        <v>1.0</v>
      </c>
      <c r="DW27" s="4">
        <v>2.0</v>
      </c>
    </row>
    <row r="28" hidden="1">
      <c r="A28" s="4" t="s">
        <v>10</v>
      </c>
      <c r="B28" s="4" t="s">
        <v>35</v>
      </c>
      <c r="C28" s="4">
        <v>1.0</v>
      </c>
      <c r="D28" s="4">
        <v>1.0</v>
      </c>
      <c r="E28" s="4">
        <v>3.0</v>
      </c>
      <c r="F28" s="4">
        <v>1.0</v>
      </c>
      <c r="G28" s="4">
        <v>3.0</v>
      </c>
      <c r="H28" s="4">
        <v>3.0</v>
      </c>
      <c r="I28" s="4">
        <v>1.0</v>
      </c>
      <c r="J28" s="4">
        <v>1.0</v>
      </c>
      <c r="K28" s="4">
        <v>3.0</v>
      </c>
      <c r="L28" s="4">
        <v>1.0</v>
      </c>
      <c r="M28" s="4">
        <v>1.0</v>
      </c>
      <c r="N28" s="4">
        <v>1.0</v>
      </c>
      <c r="O28" s="4">
        <v>3.0</v>
      </c>
      <c r="P28" s="4">
        <v>1.0</v>
      </c>
      <c r="Q28" s="4">
        <v>3.0</v>
      </c>
      <c r="R28" s="4">
        <v>2.0</v>
      </c>
      <c r="S28" s="4">
        <v>1.0</v>
      </c>
      <c r="T28" s="4">
        <v>3.0</v>
      </c>
      <c r="U28" s="4">
        <v>3.0</v>
      </c>
      <c r="V28" s="4">
        <v>1.0</v>
      </c>
      <c r="W28" s="4">
        <v>3.0</v>
      </c>
      <c r="X28" s="4">
        <v>2.0</v>
      </c>
      <c r="Y28" s="4">
        <v>1.0</v>
      </c>
      <c r="Z28" s="4">
        <v>1.0</v>
      </c>
      <c r="AA28" s="4">
        <v>1.0</v>
      </c>
      <c r="AB28" s="4">
        <v>3.0</v>
      </c>
      <c r="AC28" s="4">
        <v>1.0</v>
      </c>
      <c r="AD28" s="4">
        <v>1.0</v>
      </c>
      <c r="AE28" s="4">
        <v>1.0</v>
      </c>
      <c r="AF28" s="4">
        <v>1.0</v>
      </c>
      <c r="AG28" s="4">
        <v>2.0</v>
      </c>
      <c r="AH28" s="4">
        <v>1.0</v>
      </c>
      <c r="AI28" s="4" t="s">
        <v>74</v>
      </c>
      <c r="AJ28" s="4">
        <v>1.0</v>
      </c>
      <c r="AK28" s="4">
        <v>3.0</v>
      </c>
      <c r="AL28" s="4">
        <v>1.0</v>
      </c>
      <c r="AM28" s="4">
        <v>3.0</v>
      </c>
      <c r="AN28" s="4">
        <v>1.0</v>
      </c>
      <c r="AO28" s="4">
        <v>1.0</v>
      </c>
      <c r="AP28" s="4">
        <v>1.0</v>
      </c>
      <c r="AQ28" s="4">
        <v>1.0</v>
      </c>
      <c r="AR28" s="4">
        <v>1.0</v>
      </c>
      <c r="AS28" s="4">
        <v>1.0</v>
      </c>
      <c r="AT28" s="4">
        <v>3.0</v>
      </c>
      <c r="AU28" s="4">
        <v>1.0</v>
      </c>
      <c r="AV28" s="4">
        <v>1.0</v>
      </c>
      <c r="AW28" s="4">
        <v>1.0</v>
      </c>
      <c r="AX28" s="4">
        <v>3.0</v>
      </c>
      <c r="AY28" s="4">
        <v>1.0</v>
      </c>
      <c r="AZ28" s="4">
        <v>1.0</v>
      </c>
      <c r="BA28" s="4">
        <v>2.0</v>
      </c>
      <c r="BB28" s="4">
        <v>1.0</v>
      </c>
      <c r="BC28" s="4">
        <v>1.0</v>
      </c>
      <c r="BD28" s="4">
        <v>3.0</v>
      </c>
      <c r="BE28" s="4">
        <v>1.0</v>
      </c>
      <c r="BF28" s="4">
        <v>1.0</v>
      </c>
      <c r="BG28" s="4">
        <v>1.0</v>
      </c>
      <c r="BH28" s="4">
        <v>3.0</v>
      </c>
      <c r="BI28" s="4">
        <v>1.0</v>
      </c>
      <c r="BJ28" s="4">
        <v>3.0</v>
      </c>
      <c r="BK28" s="4">
        <v>1.0</v>
      </c>
      <c r="BL28" s="4">
        <v>2.0</v>
      </c>
      <c r="BM28" s="4">
        <v>1.0</v>
      </c>
      <c r="BN28" s="4">
        <v>1.0</v>
      </c>
      <c r="BO28" s="4">
        <v>3.0</v>
      </c>
      <c r="BP28" s="4">
        <v>3.0</v>
      </c>
      <c r="BQ28" s="4">
        <v>1.0</v>
      </c>
      <c r="BR28" s="4">
        <v>1.0</v>
      </c>
      <c r="BS28" s="4">
        <v>1.0</v>
      </c>
      <c r="BT28" s="4">
        <v>1.0</v>
      </c>
      <c r="BU28" s="4">
        <v>1.0</v>
      </c>
      <c r="BV28" s="4">
        <v>1.0</v>
      </c>
      <c r="BW28" s="4">
        <v>2.0</v>
      </c>
      <c r="BX28" s="4">
        <v>1.0</v>
      </c>
      <c r="BY28" s="4">
        <v>2.0</v>
      </c>
      <c r="BZ28" s="4">
        <v>1.0</v>
      </c>
      <c r="CA28" s="4">
        <v>3.0</v>
      </c>
      <c r="CB28" s="4">
        <v>2.0</v>
      </c>
      <c r="CC28" s="4">
        <v>1.0</v>
      </c>
      <c r="CD28" s="4">
        <v>1.0</v>
      </c>
      <c r="CE28" s="4">
        <v>3.0</v>
      </c>
      <c r="CF28" s="4">
        <v>1.0</v>
      </c>
      <c r="CG28" s="4">
        <v>1.0</v>
      </c>
      <c r="CH28" s="4">
        <v>1.0</v>
      </c>
      <c r="CI28" s="4">
        <v>3.0</v>
      </c>
      <c r="CJ28" s="4">
        <v>3.0</v>
      </c>
      <c r="CK28" s="4">
        <v>3.0</v>
      </c>
      <c r="CL28" s="4">
        <v>2.0</v>
      </c>
      <c r="CM28" s="4">
        <v>1.0</v>
      </c>
      <c r="CN28" s="4">
        <v>1.0</v>
      </c>
      <c r="CO28" s="4">
        <v>1.0</v>
      </c>
      <c r="CP28" s="4">
        <v>3.0</v>
      </c>
      <c r="CQ28" s="4">
        <v>1.0</v>
      </c>
      <c r="CR28" s="4">
        <v>1.0</v>
      </c>
      <c r="CS28" s="4">
        <v>1.0</v>
      </c>
      <c r="CT28" s="4">
        <v>3.0</v>
      </c>
      <c r="CU28" s="4">
        <v>3.0</v>
      </c>
      <c r="CV28" s="4">
        <v>1.0</v>
      </c>
      <c r="CW28" s="4" t="s">
        <v>74</v>
      </c>
      <c r="CX28" s="4">
        <v>1.0</v>
      </c>
      <c r="CY28" s="4">
        <v>1.0</v>
      </c>
      <c r="CZ28" s="4">
        <v>3.0</v>
      </c>
      <c r="DA28" s="4">
        <v>3.0</v>
      </c>
      <c r="DB28" s="4">
        <v>1.0</v>
      </c>
      <c r="DC28" s="4">
        <v>3.0</v>
      </c>
      <c r="DD28" s="4">
        <v>3.0</v>
      </c>
      <c r="DE28" s="4">
        <v>1.0</v>
      </c>
      <c r="DF28" s="4">
        <v>3.0</v>
      </c>
      <c r="DG28" s="4">
        <v>2.0</v>
      </c>
      <c r="DH28" s="4">
        <v>2.0</v>
      </c>
      <c r="DI28" s="4">
        <v>1.0</v>
      </c>
      <c r="DJ28" s="4">
        <v>1.0</v>
      </c>
      <c r="DK28" s="4">
        <v>3.0</v>
      </c>
      <c r="DL28" s="4">
        <v>1.0</v>
      </c>
      <c r="DM28" s="4">
        <v>3.0</v>
      </c>
      <c r="DN28" s="4">
        <v>3.0</v>
      </c>
      <c r="DO28" s="4">
        <v>2.0</v>
      </c>
      <c r="DP28" s="4">
        <v>3.0</v>
      </c>
      <c r="DQ28" s="4">
        <v>1.0</v>
      </c>
      <c r="DR28" s="4">
        <v>3.0</v>
      </c>
      <c r="DS28" s="4">
        <v>1.0</v>
      </c>
      <c r="DT28" s="4">
        <v>1.0</v>
      </c>
      <c r="DU28" s="4">
        <v>1.0</v>
      </c>
      <c r="DV28" s="4">
        <v>3.0</v>
      </c>
      <c r="DW28" s="4">
        <v>1.0</v>
      </c>
    </row>
    <row r="29">
      <c r="A29" s="3" t="s">
        <v>14</v>
      </c>
      <c r="B29" s="5" t="s">
        <v>36</v>
      </c>
      <c r="C29" s="5" t="s">
        <v>79</v>
      </c>
      <c r="D29" s="5" t="s">
        <v>91</v>
      </c>
      <c r="E29" s="5" t="s">
        <v>102</v>
      </c>
      <c r="F29" s="5" t="s">
        <v>113</v>
      </c>
      <c r="G29" s="5" t="s">
        <v>124</v>
      </c>
      <c r="H29" s="5" t="s">
        <v>136</v>
      </c>
      <c r="I29" s="5" t="s">
        <v>148</v>
      </c>
      <c r="J29" s="5" t="s">
        <v>160</v>
      </c>
      <c r="K29" s="5" t="s">
        <v>169</v>
      </c>
      <c r="L29" s="5" t="s">
        <v>179</v>
      </c>
      <c r="M29" s="5" t="s">
        <v>190</v>
      </c>
      <c r="N29" s="5" t="s">
        <v>200</v>
      </c>
      <c r="O29" s="5" t="s">
        <v>212</v>
      </c>
      <c r="P29" s="5" t="s">
        <v>223</v>
      </c>
      <c r="Q29" s="5" t="s">
        <v>233</v>
      </c>
      <c r="R29" s="5" t="s">
        <v>233</v>
      </c>
      <c r="S29" s="5" t="s">
        <v>254</v>
      </c>
      <c r="T29" s="5" t="s">
        <v>265</v>
      </c>
      <c r="U29" s="5" t="s">
        <v>190</v>
      </c>
      <c r="V29" s="5" t="s">
        <v>286</v>
      </c>
      <c r="W29" s="5" t="s">
        <v>297</v>
      </c>
      <c r="X29" s="5" t="s">
        <v>308</v>
      </c>
      <c r="Y29" s="5" t="s">
        <v>308</v>
      </c>
      <c r="Z29" s="5" t="s">
        <v>330</v>
      </c>
      <c r="AA29" s="5" t="s">
        <v>341</v>
      </c>
      <c r="AB29" s="5" t="s">
        <v>350</v>
      </c>
      <c r="AC29" s="5" t="s">
        <v>361</v>
      </c>
      <c r="AD29" s="5" t="s">
        <v>370</v>
      </c>
      <c r="AE29" s="5" t="s">
        <v>381</v>
      </c>
      <c r="AF29" s="5" t="s">
        <v>392</v>
      </c>
      <c r="AG29" s="5" t="s">
        <v>401</v>
      </c>
      <c r="AH29" s="5" t="s">
        <v>410</v>
      </c>
      <c r="AI29" s="5" t="s">
        <v>421</v>
      </c>
      <c r="AJ29" s="5" t="s">
        <v>430</v>
      </c>
      <c r="AK29" s="5" t="s">
        <v>440</v>
      </c>
      <c r="AL29" s="5" t="s">
        <v>450</v>
      </c>
      <c r="AM29" s="5" t="s">
        <v>460</v>
      </c>
      <c r="AN29" s="5" t="s">
        <v>308</v>
      </c>
      <c r="AO29" s="5" t="s">
        <v>477</v>
      </c>
      <c r="AP29" s="5" t="s">
        <v>486</v>
      </c>
      <c r="AQ29" s="5" t="s">
        <v>496</v>
      </c>
      <c r="AR29" s="5" t="s">
        <v>507</v>
      </c>
      <c r="AS29" s="5" t="s">
        <v>517</v>
      </c>
      <c r="AT29" s="5" t="s">
        <v>527</v>
      </c>
      <c r="AU29" s="5" t="s">
        <v>538</v>
      </c>
      <c r="AV29" s="5" t="s">
        <v>550</v>
      </c>
      <c r="AW29" s="5" t="s">
        <v>559</v>
      </c>
      <c r="AX29" s="5" t="s">
        <v>568</v>
      </c>
      <c r="AY29" s="5" t="s">
        <v>579</v>
      </c>
      <c r="AZ29" s="5" t="s">
        <v>588</v>
      </c>
      <c r="BA29" s="5" t="s">
        <v>233</v>
      </c>
      <c r="BB29" s="5" t="s">
        <v>370</v>
      </c>
      <c r="BC29" s="5" t="s">
        <v>615</v>
      </c>
      <c r="BD29" s="5" t="s">
        <v>624</v>
      </c>
      <c r="BE29" s="5" t="s">
        <v>634</v>
      </c>
      <c r="BF29" s="5" t="s">
        <v>642</v>
      </c>
      <c r="BG29" s="5" t="s">
        <v>652</v>
      </c>
      <c r="BH29" s="5" t="s">
        <v>662</v>
      </c>
      <c r="BI29" s="5" t="s">
        <v>370</v>
      </c>
      <c r="BJ29" s="5" t="s">
        <v>681</v>
      </c>
      <c r="BK29" s="5" t="s">
        <v>691</v>
      </c>
      <c r="BL29" s="5" t="s">
        <v>702</v>
      </c>
      <c r="BM29" s="5" t="s">
        <v>711</v>
      </c>
      <c r="BN29" s="5" t="s">
        <v>720</v>
      </c>
      <c r="BO29" s="5" t="s">
        <v>732</v>
      </c>
      <c r="BP29" s="5" t="s">
        <v>739</v>
      </c>
      <c r="BQ29" s="5" t="s">
        <v>681</v>
      </c>
      <c r="BR29" s="5" t="s">
        <v>755</v>
      </c>
      <c r="BS29" s="5" t="s">
        <v>766</v>
      </c>
      <c r="BT29" s="5" t="s">
        <v>776</v>
      </c>
      <c r="BU29" s="5" t="s">
        <v>785</v>
      </c>
      <c r="BV29" s="5" t="s">
        <v>341</v>
      </c>
      <c r="BW29" s="5" t="s">
        <v>806</v>
      </c>
      <c r="BX29" s="5" t="s">
        <v>233</v>
      </c>
      <c r="BY29" s="5" t="s">
        <v>74</v>
      </c>
      <c r="BZ29" s="5" t="s">
        <v>826</v>
      </c>
      <c r="CA29" s="5" t="s">
        <v>837</v>
      </c>
      <c r="CB29" s="5" t="s">
        <v>847</v>
      </c>
      <c r="CC29" s="5" t="s">
        <v>856</v>
      </c>
      <c r="CD29" s="5" t="s">
        <v>865</v>
      </c>
      <c r="CE29" s="5" t="s">
        <v>874</v>
      </c>
      <c r="CF29" s="5" t="s">
        <v>882</v>
      </c>
      <c r="CG29" s="5" t="s">
        <v>891</v>
      </c>
      <c r="CH29" s="5" t="s">
        <v>902</v>
      </c>
      <c r="CI29" s="5" t="s">
        <v>914</v>
      </c>
      <c r="CJ29" s="5" t="s">
        <v>924</v>
      </c>
      <c r="CK29" s="5" t="s">
        <v>933</v>
      </c>
      <c r="CL29" s="5" t="s">
        <v>233</v>
      </c>
      <c r="CM29" s="5" t="s">
        <v>952</v>
      </c>
      <c r="CN29" s="5" t="s">
        <v>963</v>
      </c>
      <c r="CO29" s="5" t="s">
        <v>972</v>
      </c>
      <c r="CP29" s="5" t="s">
        <v>980</v>
      </c>
      <c r="CQ29" s="5" t="s">
        <v>989</v>
      </c>
      <c r="CR29" s="5" t="s">
        <v>999</v>
      </c>
      <c r="CS29" s="5" t="s">
        <v>1010</v>
      </c>
      <c r="CT29" s="5" t="s">
        <v>1020</v>
      </c>
      <c r="CU29" s="5" t="s">
        <v>233</v>
      </c>
      <c r="CV29" s="5" t="s">
        <v>1037</v>
      </c>
      <c r="CW29" s="5" t="s">
        <v>1045</v>
      </c>
      <c r="CX29" s="5" t="s">
        <v>1053</v>
      </c>
      <c r="CY29" s="5" t="s">
        <v>1063</v>
      </c>
      <c r="CZ29" s="5" t="s">
        <v>1074</v>
      </c>
      <c r="DA29" s="5" t="s">
        <v>233</v>
      </c>
      <c r="DB29" s="5" t="s">
        <v>1091</v>
      </c>
      <c r="DC29" s="5" t="s">
        <v>1100</v>
      </c>
      <c r="DD29" s="5" t="s">
        <v>1111</v>
      </c>
      <c r="DE29" s="5" t="s">
        <v>1122</v>
      </c>
      <c r="DF29" s="5" t="s">
        <v>1132</v>
      </c>
      <c r="DG29" s="5" t="s">
        <v>1141</v>
      </c>
      <c r="DH29" s="5" t="s">
        <v>1151</v>
      </c>
      <c r="DI29" s="5" t="s">
        <v>341</v>
      </c>
      <c r="DJ29" s="5" t="s">
        <v>1165</v>
      </c>
      <c r="DK29" s="5" t="s">
        <v>1172</v>
      </c>
      <c r="DL29" s="5" t="s">
        <v>681</v>
      </c>
      <c r="DM29" s="5" t="s">
        <v>1190</v>
      </c>
      <c r="DN29" s="5" t="s">
        <v>1202</v>
      </c>
      <c r="DO29" s="5" t="s">
        <v>1211</v>
      </c>
      <c r="DP29" s="5" t="s">
        <v>1222</v>
      </c>
      <c r="DQ29" s="5" t="s">
        <v>1232</v>
      </c>
      <c r="DR29" s="5" t="s">
        <v>1242</v>
      </c>
      <c r="DS29" s="5" t="s">
        <v>1249</v>
      </c>
      <c r="DT29" s="5" t="s">
        <v>1259</v>
      </c>
      <c r="DU29" s="5" t="s">
        <v>1268</v>
      </c>
      <c r="DV29" s="5" t="s">
        <v>785</v>
      </c>
      <c r="DW29" s="5" t="s">
        <v>1287</v>
      </c>
    </row>
    <row r="30" hidden="1">
      <c r="A30" s="4" t="s">
        <v>6</v>
      </c>
      <c r="B30" s="4" t="s">
        <v>37</v>
      </c>
      <c r="C30" s="4">
        <v>2.0</v>
      </c>
      <c r="D30" s="4">
        <v>1.0</v>
      </c>
      <c r="E30" s="4">
        <v>1.0</v>
      </c>
      <c r="F30" s="4">
        <v>2.0</v>
      </c>
      <c r="G30" s="4">
        <v>1.0</v>
      </c>
      <c r="H30" s="4">
        <v>1.0</v>
      </c>
      <c r="I30" s="4">
        <v>1.0</v>
      </c>
      <c r="J30" s="4">
        <v>1.0</v>
      </c>
      <c r="K30" s="4">
        <v>1.0</v>
      </c>
      <c r="L30" s="4">
        <v>1.0</v>
      </c>
      <c r="M30" s="4">
        <v>1.0</v>
      </c>
      <c r="N30" s="4">
        <v>1.0</v>
      </c>
      <c r="O30" s="4">
        <v>1.0</v>
      </c>
      <c r="P30" s="4">
        <v>1.0</v>
      </c>
      <c r="Q30" s="4">
        <v>1.0</v>
      </c>
      <c r="R30" s="4">
        <v>1.0</v>
      </c>
      <c r="S30" s="4">
        <v>1.0</v>
      </c>
      <c r="T30" s="4">
        <v>1.0</v>
      </c>
      <c r="U30" s="4">
        <v>1.0</v>
      </c>
      <c r="V30" s="4">
        <v>1.0</v>
      </c>
      <c r="W30" s="4">
        <v>1.0</v>
      </c>
      <c r="X30" s="4">
        <v>1.0</v>
      </c>
      <c r="Y30" s="4">
        <v>2.0</v>
      </c>
      <c r="Z30" s="4">
        <v>1.0</v>
      </c>
      <c r="AA30" s="4">
        <v>1.0</v>
      </c>
      <c r="AB30" s="4">
        <v>1.0</v>
      </c>
      <c r="AC30" s="4">
        <v>1.0</v>
      </c>
      <c r="AD30" s="4">
        <v>1.0</v>
      </c>
      <c r="AE30" s="4">
        <v>1.0</v>
      </c>
      <c r="AF30" s="4">
        <v>1.0</v>
      </c>
      <c r="AG30" s="4">
        <v>1.0</v>
      </c>
      <c r="AH30" s="4">
        <v>1.0</v>
      </c>
      <c r="AI30" s="4">
        <v>1.0</v>
      </c>
      <c r="AJ30" s="4">
        <v>1.0</v>
      </c>
      <c r="AK30" s="4">
        <v>1.0</v>
      </c>
      <c r="AL30" s="4">
        <v>1.0</v>
      </c>
      <c r="AM30" s="4">
        <v>1.0</v>
      </c>
      <c r="AN30" s="4">
        <v>1.0</v>
      </c>
      <c r="AO30" s="4">
        <v>1.0</v>
      </c>
      <c r="AP30" s="4">
        <v>1.0</v>
      </c>
      <c r="AQ30" s="4">
        <v>1.0</v>
      </c>
      <c r="AR30" s="4">
        <v>1.0</v>
      </c>
      <c r="AS30" s="4">
        <v>1.0</v>
      </c>
      <c r="AT30" s="4">
        <v>1.0</v>
      </c>
      <c r="AU30" s="4">
        <v>1.0</v>
      </c>
      <c r="AV30" s="4">
        <v>1.0</v>
      </c>
      <c r="AW30" s="4">
        <v>1.0</v>
      </c>
      <c r="AX30" s="4">
        <v>1.0</v>
      </c>
      <c r="AY30" s="4">
        <v>1.0</v>
      </c>
      <c r="AZ30" s="4">
        <v>1.0</v>
      </c>
      <c r="BA30" s="4">
        <v>1.0</v>
      </c>
      <c r="BB30" s="4">
        <v>1.0</v>
      </c>
      <c r="BC30" s="4">
        <v>1.0</v>
      </c>
      <c r="BD30" s="4">
        <v>1.0</v>
      </c>
      <c r="BE30" s="4">
        <v>2.0</v>
      </c>
      <c r="BF30" s="4">
        <v>1.0</v>
      </c>
      <c r="BG30" s="4">
        <v>1.0</v>
      </c>
      <c r="BH30" s="4">
        <v>2.0</v>
      </c>
      <c r="BI30" s="4">
        <v>2.0</v>
      </c>
      <c r="BJ30" s="4">
        <v>1.0</v>
      </c>
      <c r="BK30" s="4">
        <v>1.0</v>
      </c>
      <c r="BL30" s="4">
        <v>2.0</v>
      </c>
      <c r="BM30" s="4">
        <v>1.0</v>
      </c>
      <c r="BN30" s="4">
        <v>1.0</v>
      </c>
      <c r="BO30" s="4">
        <v>1.0</v>
      </c>
      <c r="BP30" s="4">
        <v>1.0</v>
      </c>
      <c r="BQ30" s="4">
        <v>1.0</v>
      </c>
      <c r="BR30" s="4">
        <v>1.0</v>
      </c>
      <c r="BS30" s="4">
        <v>1.0</v>
      </c>
      <c r="BT30" s="4">
        <v>1.0</v>
      </c>
      <c r="BU30" s="4">
        <v>2.0</v>
      </c>
      <c r="BV30" s="4">
        <v>2.0</v>
      </c>
      <c r="BW30" s="4">
        <v>1.0</v>
      </c>
      <c r="BX30" s="4">
        <v>1.0</v>
      </c>
      <c r="BY30" s="4">
        <v>1.0</v>
      </c>
      <c r="BZ30" s="4">
        <v>1.0</v>
      </c>
      <c r="CA30" s="4">
        <v>1.0</v>
      </c>
      <c r="CB30" s="4">
        <v>1.0</v>
      </c>
      <c r="CC30" s="4">
        <v>2.0</v>
      </c>
      <c r="CD30" s="4">
        <v>1.0</v>
      </c>
      <c r="CE30" s="4">
        <v>1.0</v>
      </c>
      <c r="CF30" s="4">
        <v>1.0</v>
      </c>
      <c r="CG30" s="4">
        <v>1.0</v>
      </c>
      <c r="CH30" s="4">
        <v>1.0</v>
      </c>
      <c r="CI30" s="4">
        <v>1.0</v>
      </c>
      <c r="CJ30" s="4">
        <v>1.0</v>
      </c>
      <c r="CK30" s="4">
        <v>1.0</v>
      </c>
      <c r="CL30" s="4">
        <v>1.0</v>
      </c>
      <c r="CM30" s="4">
        <v>1.0</v>
      </c>
      <c r="CN30" s="4">
        <v>2.0</v>
      </c>
      <c r="CO30" s="4">
        <v>1.0</v>
      </c>
      <c r="CP30" s="4">
        <v>1.0</v>
      </c>
      <c r="CQ30" s="4">
        <v>1.0</v>
      </c>
      <c r="CR30" s="4">
        <v>1.0</v>
      </c>
      <c r="CS30" s="4">
        <v>1.0</v>
      </c>
      <c r="CT30" s="4">
        <v>1.0</v>
      </c>
      <c r="CU30" s="4">
        <v>1.0</v>
      </c>
      <c r="CV30" s="4">
        <v>1.0</v>
      </c>
      <c r="CW30" s="4">
        <v>1.0</v>
      </c>
      <c r="CX30" s="4">
        <v>1.0</v>
      </c>
      <c r="CY30" s="4">
        <v>1.0</v>
      </c>
      <c r="CZ30" s="4">
        <v>1.0</v>
      </c>
      <c r="DA30" s="4">
        <v>1.0</v>
      </c>
      <c r="DB30" s="4">
        <v>1.0</v>
      </c>
      <c r="DC30" s="4">
        <v>1.0</v>
      </c>
      <c r="DD30" s="4">
        <v>1.0</v>
      </c>
      <c r="DE30" s="4">
        <v>1.0</v>
      </c>
      <c r="DF30" s="4">
        <v>1.0</v>
      </c>
      <c r="DG30" s="4">
        <v>1.0</v>
      </c>
      <c r="DH30" s="4">
        <v>1.0</v>
      </c>
      <c r="DI30" s="4">
        <v>1.0</v>
      </c>
      <c r="DJ30" s="4">
        <v>1.0</v>
      </c>
      <c r="DK30" s="4">
        <v>1.0</v>
      </c>
      <c r="DL30" s="4">
        <v>1.0</v>
      </c>
      <c r="DM30" s="4">
        <v>1.0</v>
      </c>
      <c r="DN30" s="4">
        <v>1.0</v>
      </c>
      <c r="DO30" s="4">
        <v>1.0</v>
      </c>
      <c r="DP30" s="4">
        <v>1.0</v>
      </c>
      <c r="DQ30" s="4">
        <v>1.0</v>
      </c>
      <c r="DR30" s="4">
        <v>1.0</v>
      </c>
      <c r="DS30" s="4">
        <v>1.0</v>
      </c>
      <c r="DT30" s="4">
        <v>1.0</v>
      </c>
      <c r="DU30" s="4">
        <v>1.0</v>
      </c>
      <c r="DV30" s="4">
        <v>1.0</v>
      </c>
      <c r="DW30" s="4">
        <v>1.0</v>
      </c>
    </row>
    <row r="31" hidden="1">
      <c r="A31" s="4" t="s">
        <v>10</v>
      </c>
      <c r="B31" s="4" t="s">
        <v>38</v>
      </c>
      <c r="C31" s="4">
        <v>5.0</v>
      </c>
      <c r="D31" s="4">
        <v>4.0</v>
      </c>
      <c r="E31" s="4">
        <v>5.0</v>
      </c>
      <c r="F31" s="4">
        <v>4.0</v>
      </c>
      <c r="G31" s="4">
        <v>4.0</v>
      </c>
      <c r="H31" s="4">
        <v>2.0</v>
      </c>
      <c r="I31" s="4">
        <v>4.0</v>
      </c>
      <c r="J31" s="4">
        <v>5.0</v>
      </c>
      <c r="K31" s="4">
        <v>4.0</v>
      </c>
      <c r="L31" s="4">
        <v>5.0</v>
      </c>
      <c r="M31" s="4">
        <v>5.0</v>
      </c>
      <c r="N31" s="4">
        <v>5.0</v>
      </c>
      <c r="O31" s="4">
        <v>4.0</v>
      </c>
      <c r="P31" s="4">
        <v>5.0</v>
      </c>
      <c r="Q31" s="4">
        <v>5.0</v>
      </c>
      <c r="R31" s="4">
        <v>3.0</v>
      </c>
      <c r="S31" s="4">
        <v>5.0</v>
      </c>
      <c r="T31" s="4">
        <v>3.0</v>
      </c>
      <c r="U31" s="4">
        <v>5.0</v>
      </c>
      <c r="V31" s="4">
        <v>2.0</v>
      </c>
      <c r="W31" s="4">
        <v>2.0</v>
      </c>
      <c r="X31" s="4">
        <v>3.0</v>
      </c>
      <c r="Y31" s="4">
        <v>4.0</v>
      </c>
      <c r="Z31" s="4">
        <v>3.0</v>
      </c>
      <c r="AA31" s="4">
        <v>4.0</v>
      </c>
      <c r="AB31" s="4">
        <v>4.0</v>
      </c>
      <c r="AC31" s="4">
        <v>3.0</v>
      </c>
      <c r="AD31" s="4">
        <v>5.0</v>
      </c>
      <c r="AE31" s="4">
        <v>3.0</v>
      </c>
      <c r="AF31" s="4">
        <v>5.0</v>
      </c>
      <c r="AG31" s="4">
        <v>3.0</v>
      </c>
      <c r="AH31" s="4">
        <v>5.0</v>
      </c>
      <c r="AI31" s="4">
        <v>4.0</v>
      </c>
      <c r="AJ31" s="4">
        <v>3.0</v>
      </c>
      <c r="AK31" s="4">
        <v>5.0</v>
      </c>
      <c r="AL31" s="4">
        <v>5.0</v>
      </c>
      <c r="AM31" s="4">
        <v>5.0</v>
      </c>
      <c r="AN31" s="4">
        <v>3.0</v>
      </c>
      <c r="AO31" s="4">
        <v>4.0</v>
      </c>
      <c r="AP31" s="4">
        <v>5.0</v>
      </c>
      <c r="AQ31" s="4">
        <v>3.0</v>
      </c>
      <c r="AR31" s="4">
        <v>5.0</v>
      </c>
      <c r="AS31" s="4">
        <v>5.0</v>
      </c>
      <c r="AT31" s="4">
        <v>4.0</v>
      </c>
      <c r="AU31" s="4">
        <v>5.0</v>
      </c>
      <c r="AV31" s="4">
        <v>5.0</v>
      </c>
      <c r="AW31" s="4">
        <v>4.0</v>
      </c>
      <c r="AX31" s="4">
        <v>5.0</v>
      </c>
      <c r="AY31" s="4">
        <v>5.0</v>
      </c>
      <c r="AZ31" s="4">
        <v>3.0</v>
      </c>
      <c r="BA31" s="4">
        <v>4.0</v>
      </c>
      <c r="BB31" s="4">
        <v>5.0</v>
      </c>
      <c r="BC31" s="4">
        <v>5.0</v>
      </c>
      <c r="BD31" s="4">
        <v>4.0</v>
      </c>
      <c r="BE31" s="4">
        <v>5.0</v>
      </c>
      <c r="BF31" s="4">
        <v>4.0</v>
      </c>
      <c r="BG31" s="4">
        <v>5.0</v>
      </c>
      <c r="BH31" s="4">
        <v>4.0</v>
      </c>
      <c r="BI31" s="4">
        <v>5.0</v>
      </c>
      <c r="BJ31" s="4">
        <v>5.0</v>
      </c>
      <c r="BK31" s="4">
        <v>5.0</v>
      </c>
      <c r="BL31" s="4">
        <v>3.0</v>
      </c>
      <c r="BM31" s="4">
        <v>4.0</v>
      </c>
      <c r="BN31" s="4">
        <v>5.0</v>
      </c>
      <c r="BO31" s="4">
        <v>5.0</v>
      </c>
      <c r="BP31" s="4">
        <v>3.0</v>
      </c>
      <c r="BQ31" s="4">
        <v>5.0</v>
      </c>
      <c r="BR31" s="4">
        <v>5.0</v>
      </c>
      <c r="BS31" s="4">
        <v>5.0</v>
      </c>
      <c r="BT31" s="4">
        <v>3.0</v>
      </c>
      <c r="BU31" s="4">
        <v>5.0</v>
      </c>
      <c r="BV31" s="4">
        <v>5.0</v>
      </c>
      <c r="BW31" s="4">
        <v>5.0</v>
      </c>
      <c r="BX31" s="4">
        <v>3.0</v>
      </c>
      <c r="BY31" s="4">
        <v>4.0</v>
      </c>
      <c r="BZ31" s="4">
        <v>5.0</v>
      </c>
      <c r="CA31" s="4">
        <v>4.0</v>
      </c>
      <c r="CB31" s="4">
        <v>3.0</v>
      </c>
      <c r="CC31" s="4">
        <v>5.0</v>
      </c>
      <c r="CD31" s="4">
        <v>5.0</v>
      </c>
      <c r="CE31" s="4">
        <v>3.0</v>
      </c>
      <c r="CF31" s="4">
        <v>4.0</v>
      </c>
      <c r="CG31" s="4">
        <v>3.0</v>
      </c>
      <c r="CH31" s="4">
        <v>4.0</v>
      </c>
      <c r="CI31" s="4">
        <v>5.0</v>
      </c>
      <c r="CJ31" s="4">
        <v>5.0</v>
      </c>
      <c r="CK31" s="4">
        <v>5.0</v>
      </c>
      <c r="CL31" s="4">
        <v>4.0</v>
      </c>
      <c r="CM31" s="4">
        <v>4.0</v>
      </c>
      <c r="CN31" s="4">
        <v>5.0</v>
      </c>
      <c r="CO31" s="4">
        <v>5.0</v>
      </c>
      <c r="CP31" s="4">
        <v>2.0</v>
      </c>
      <c r="CQ31" s="4">
        <v>1.0</v>
      </c>
      <c r="CR31" s="4">
        <v>4.0</v>
      </c>
      <c r="CS31" s="4">
        <v>5.0</v>
      </c>
      <c r="CT31" s="4">
        <v>4.0</v>
      </c>
      <c r="CU31" s="4">
        <v>3.0</v>
      </c>
      <c r="CV31" s="4">
        <v>5.0</v>
      </c>
      <c r="CW31" s="4">
        <v>5.0</v>
      </c>
      <c r="CX31" s="4">
        <v>5.0</v>
      </c>
      <c r="CY31" s="4">
        <v>5.0</v>
      </c>
      <c r="CZ31" s="4">
        <v>5.0</v>
      </c>
      <c r="DA31" s="4">
        <v>5.0</v>
      </c>
      <c r="DB31" s="4">
        <v>5.0</v>
      </c>
      <c r="DC31" s="4">
        <v>4.0</v>
      </c>
      <c r="DD31" s="4">
        <v>3.0</v>
      </c>
      <c r="DE31" s="4">
        <v>5.0</v>
      </c>
      <c r="DF31" s="4">
        <v>4.0</v>
      </c>
      <c r="DG31" s="4">
        <v>5.0</v>
      </c>
      <c r="DH31" s="4">
        <v>4.0</v>
      </c>
      <c r="DI31" s="4">
        <v>3.0</v>
      </c>
      <c r="DJ31" s="4">
        <v>3.0</v>
      </c>
      <c r="DK31" s="4">
        <v>5.0</v>
      </c>
      <c r="DL31" s="4">
        <v>4.0</v>
      </c>
      <c r="DM31" s="4">
        <v>4.0</v>
      </c>
      <c r="DN31" s="4">
        <v>5.0</v>
      </c>
      <c r="DO31" s="4">
        <v>5.0</v>
      </c>
      <c r="DP31" s="4">
        <v>3.0</v>
      </c>
      <c r="DQ31" s="4">
        <v>5.0</v>
      </c>
      <c r="DR31" s="4">
        <v>5.0</v>
      </c>
      <c r="DS31" s="4">
        <v>5.0</v>
      </c>
      <c r="DT31" s="4">
        <v>4.0</v>
      </c>
      <c r="DU31" s="4">
        <v>4.0</v>
      </c>
      <c r="DV31" s="4">
        <v>5.0</v>
      </c>
      <c r="DW31" s="4">
        <v>3.0</v>
      </c>
    </row>
    <row r="32" hidden="1">
      <c r="A32" s="4" t="s">
        <v>3</v>
      </c>
      <c r="B32" s="4" t="s">
        <v>39</v>
      </c>
      <c r="C32" s="4">
        <v>2.0</v>
      </c>
      <c r="D32" s="4">
        <v>4.0</v>
      </c>
      <c r="E32" s="4">
        <v>3.0</v>
      </c>
      <c r="F32" s="4">
        <v>4.0</v>
      </c>
      <c r="G32" s="4">
        <v>4.0</v>
      </c>
      <c r="H32" s="4">
        <v>2.0</v>
      </c>
      <c r="I32" s="4">
        <v>4.0</v>
      </c>
      <c r="J32" s="4">
        <v>2.0</v>
      </c>
      <c r="K32" s="4">
        <v>1.0</v>
      </c>
      <c r="L32" s="4">
        <v>1.0</v>
      </c>
      <c r="M32" s="4">
        <v>3.0</v>
      </c>
      <c r="N32" s="4">
        <v>2.0</v>
      </c>
      <c r="O32" s="4">
        <v>1.0</v>
      </c>
      <c r="P32" s="4">
        <v>3.0</v>
      </c>
      <c r="Q32" s="4">
        <v>3.0</v>
      </c>
      <c r="R32" s="4">
        <v>1.0</v>
      </c>
      <c r="S32" s="4">
        <v>1.0</v>
      </c>
      <c r="T32" s="4">
        <v>1.0</v>
      </c>
      <c r="U32" s="4">
        <v>2.0</v>
      </c>
      <c r="V32" s="4">
        <v>1.0</v>
      </c>
      <c r="W32" s="4">
        <v>2.0</v>
      </c>
      <c r="X32" s="4">
        <v>4.0</v>
      </c>
      <c r="Y32" s="4">
        <v>1.0</v>
      </c>
      <c r="Z32" s="4">
        <v>3.0</v>
      </c>
      <c r="AA32" s="4">
        <v>3.0</v>
      </c>
      <c r="AB32" s="4">
        <v>1.0</v>
      </c>
      <c r="AC32" s="4">
        <v>2.0</v>
      </c>
      <c r="AD32" s="4">
        <v>1.0</v>
      </c>
      <c r="AE32" s="4">
        <v>3.0</v>
      </c>
      <c r="AF32" s="4">
        <v>3.0</v>
      </c>
      <c r="AG32" s="4">
        <v>4.0</v>
      </c>
      <c r="AH32" s="4">
        <v>2.0</v>
      </c>
      <c r="AI32" s="4">
        <v>4.0</v>
      </c>
      <c r="AJ32" s="4">
        <v>1.0</v>
      </c>
      <c r="AK32" s="4">
        <v>1.0</v>
      </c>
      <c r="AL32" s="4">
        <v>3.0</v>
      </c>
      <c r="AM32" s="4">
        <v>2.0</v>
      </c>
      <c r="AN32" s="4">
        <v>4.0</v>
      </c>
      <c r="AO32" s="4">
        <v>4.0</v>
      </c>
      <c r="AP32" s="4">
        <v>4.0</v>
      </c>
      <c r="AQ32" s="4">
        <v>1.0</v>
      </c>
      <c r="AR32" s="4">
        <v>2.0</v>
      </c>
      <c r="AS32" s="4">
        <v>2.0</v>
      </c>
      <c r="AT32" s="4">
        <v>3.0</v>
      </c>
      <c r="AU32" s="4">
        <v>4.0</v>
      </c>
      <c r="AV32" s="4">
        <v>2.0</v>
      </c>
      <c r="AW32" s="4">
        <v>1.0</v>
      </c>
      <c r="AX32" s="4">
        <v>1.0</v>
      </c>
      <c r="AY32" s="4">
        <v>2.0</v>
      </c>
      <c r="AZ32" s="4">
        <v>3.0</v>
      </c>
      <c r="BA32" s="4">
        <v>3.0</v>
      </c>
      <c r="BB32" s="4">
        <v>2.0</v>
      </c>
      <c r="BC32" s="4">
        <v>2.0</v>
      </c>
      <c r="BD32" s="4">
        <v>4.0</v>
      </c>
      <c r="BE32" s="4">
        <v>2.0</v>
      </c>
      <c r="BF32" s="4">
        <v>1.0</v>
      </c>
      <c r="BG32" s="4">
        <v>4.0</v>
      </c>
      <c r="BH32" s="4">
        <v>2.0</v>
      </c>
      <c r="BI32" s="4">
        <v>3.0</v>
      </c>
      <c r="BJ32" s="4">
        <v>4.0</v>
      </c>
      <c r="BK32" s="4">
        <v>1.0</v>
      </c>
      <c r="BL32" s="4">
        <v>4.0</v>
      </c>
      <c r="BM32" s="4">
        <v>4.0</v>
      </c>
      <c r="BN32" s="4">
        <v>3.0</v>
      </c>
      <c r="BO32" s="4">
        <v>2.0</v>
      </c>
      <c r="BP32" s="4">
        <v>2.0</v>
      </c>
      <c r="BQ32" s="4">
        <v>1.0</v>
      </c>
      <c r="BR32" s="4">
        <v>2.0</v>
      </c>
      <c r="BS32" s="4">
        <v>1.0</v>
      </c>
      <c r="BT32" s="4">
        <v>3.0</v>
      </c>
      <c r="BU32" s="4">
        <v>3.0</v>
      </c>
      <c r="BV32" s="4">
        <v>3.0</v>
      </c>
      <c r="BW32" s="4">
        <v>1.0</v>
      </c>
      <c r="BX32" s="4">
        <v>2.0</v>
      </c>
      <c r="BY32" s="4">
        <v>3.0</v>
      </c>
      <c r="BZ32" s="4">
        <v>1.0</v>
      </c>
      <c r="CA32" s="4">
        <v>4.0</v>
      </c>
      <c r="CB32" s="4">
        <v>4.0</v>
      </c>
      <c r="CC32" s="4">
        <v>2.0</v>
      </c>
      <c r="CD32" s="4">
        <v>1.0</v>
      </c>
      <c r="CE32" s="4">
        <v>1.0</v>
      </c>
      <c r="CF32" s="4">
        <v>4.0</v>
      </c>
      <c r="CG32" s="4">
        <v>3.0</v>
      </c>
      <c r="CH32" s="4">
        <v>1.0</v>
      </c>
      <c r="CI32" s="4">
        <v>2.0</v>
      </c>
      <c r="CJ32" s="4">
        <v>1.0</v>
      </c>
      <c r="CK32" s="4">
        <v>1.0</v>
      </c>
      <c r="CL32" s="4">
        <v>2.0</v>
      </c>
      <c r="CM32" s="4">
        <v>3.0</v>
      </c>
      <c r="CN32" s="4">
        <v>3.0</v>
      </c>
      <c r="CO32" s="4">
        <v>1.0</v>
      </c>
      <c r="CP32" s="4">
        <v>3.0</v>
      </c>
      <c r="CQ32" s="4">
        <v>3.0</v>
      </c>
      <c r="CR32" s="4">
        <v>1.0</v>
      </c>
      <c r="CS32" s="4">
        <v>4.0</v>
      </c>
      <c r="CT32" s="4">
        <v>3.0</v>
      </c>
      <c r="CU32" s="4">
        <v>1.0</v>
      </c>
      <c r="CV32" s="4">
        <v>2.0</v>
      </c>
      <c r="CW32" s="4">
        <v>4.0</v>
      </c>
      <c r="CX32" s="4">
        <v>1.0</v>
      </c>
      <c r="CY32" s="4">
        <v>1.0</v>
      </c>
      <c r="CZ32" s="4">
        <v>1.0</v>
      </c>
      <c r="DA32" s="4">
        <v>2.0</v>
      </c>
      <c r="DB32" s="4">
        <v>3.0</v>
      </c>
      <c r="DC32" s="4">
        <v>1.0</v>
      </c>
      <c r="DD32" s="4">
        <v>4.0</v>
      </c>
      <c r="DE32" s="4">
        <v>1.0</v>
      </c>
      <c r="DF32" s="4">
        <v>2.0</v>
      </c>
      <c r="DG32" s="4">
        <v>2.0</v>
      </c>
      <c r="DH32" s="4">
        <v>2.0</v>
      </c>
      <c r="DI32" s="4">
        <v>4.0</v>
      </c>
      <c r="DJ32" s="4">
        <v>3.0</v>
      </c>
      <c r="DK32" s="4">
        <v>4.0</v>
      </c>
      <c r="DL32" s="4">
        <v>4.0</v>
      </c>
      <c r="DM32" s="4">
        <v>2.0</v>
      </c>
      <c r="DN32" s="4">
        <v>1.0</v>
      </c>
      <c r="DO32" s="4">
        <v>1.0</v>
      </c>
      <c r="DP32" s="4">
        <v>2.0</v>
      </c>
      <c r="DQ32" s="4">
        <v>2.0</v>
      </c>
      <c r="DR32" s="4">
        <v>4.0</v>
      </c>
      <c r="DS32" s="4">
        <v>4.0</v>
      </c>
      <c r="DT32" s="4">
        <v>4.0</v>
      </c>
      <c r="DU32" s="4">
        <v>3.0</v>
      </c>
      <c r="DV32" s="4">
        <v>1.0</v>
      </c>
      <c r="DW32" s="4">
        <v>3.0</v>
      </c>
    </row>
    <row r="33" hidden="1">
      <c r="A33" s="4" t="s">
        <v>10</v>
      </c>
      <c r="B33" s="4" t="s">
        <v>40</v>
      </c>
      <c r="C33" s="4">
        <v>5.0</v>
      </c>
      <c r="D33" s="4">
        <v>4.0</v>
      </c>
      <c r="E33" s="4">
        <v>5.0</v>
      </c>
      <c r="F33" s="4">
        <v>5.0</v>
      </c>
      <c r="G33" s="4">
        <v>4.0</v>
      </c>
      <c r="H33" s="4">
        <v>2.0</v>
      </c>
      <c r="I33" s="4">
        <v>5.0</v>
      </c>
      <c r="J33" s="4">
        <v>3.0</v>
      </c>
      <c r="K33" s="4">
        <v>5.0</v>
      </c>
      <c r="L33" s="4">
        <v>5.0</v>
      </c>
      <c r="M33" s="4">
        <v>1.0</v>
      </c>
      <c r="N33" s="4">
        <v>5.0</v>
      </c>
      <c r="O33" s="4">
        <v>3.0</v>
      </c>
      <c r="P33" s="4">
        <v>4.0</v>
      </c>
      <c r="Q33" s="4">
        <v>4.0</v>
      </c>
      <c r="R33" s="4">
        <v>1.0</v>
      </c>
      <c r="S33" s="4">
        <v>2.0</v>
      </c>
      <c r="T33" s="4">
        <v>3.0</v>
      </c>
      <c r="U33" s="4">
        <v>3.0</v>
      </c>
      <c r="V33" s="4">
        <v>3.0</v>
      </c>
      <c r="W33" s="4">
        <v>2.0</v>
      </c>
      <c r="X33" s="4">
        <v>5.0</v>
      </c>
      <c r="Y33" s="4">
        <v>4.0</v>
      </c>
      <c r="Z33" s="4">
        <v>2.0</v>
      </c>
      <c r="AA33" s="4">
        <v>5.0</v>
      </c>
      <c r="AB33" s="4">
        <v>3.0</v>
      </c>
      <c r="AC33" s="4">
        <v>1.0</v>
      </c>
      <c r="AD33" s="4">
        <v>3.0</v>
      </c>
      <c r="AE33" s="4">
        <v>1.0</v>
      </c>
      <c r="AF33" s="4">
        <v>3.0</v>
      </c>
      <c r="AG33" s="4">
        <v>2.0</v>
      </c>
      <c r="AH33" s="4">
        <v>5.0</v>
      </c>
      <c r="AI33" s="4">
        <v>5.0</v>
      </c>
      <c r="AJ33" s="4">
        <v>5.0</v>
      </c>
      <c r="AK33" s="4">
        <v>3.0</v>
      </c>
      <c r="AL33" s="4">
        <v>3.0</v>
      </c>
      <c r="AM33" s="4">
        <v>3.0</v>
      </c>
      <c r="AN33" s="4">
        <v>5.0</v>
      </c>
      <c r="AO33" s="4">
        <v>3.0</v>
      </c>
      <c r="AP33" s="4">
        <v>1.0</v>
      </c>
      <c r="AQ33" s="4">
        <v>5.0</v>
      </c>
      <c r="AR33" s="4">
        <v>5.0</v>
      </c>
      <c r="AS33" s="4">
        <v>5.0</v>
      </c>
      <c r="AT33" s="4">
        <v>5.0</v>
      </c>
      <c r="AU33" s="4">
        <v>5.0</v>
      </c>
      <c r="AV33" s="4">
        <v>5.0</v>
      </c>
      <c r="AW33" s="4">
        <v>4.0</v>
      </c>
      <c r="AX33" s="4">
        <v>3.0</v>
      </c>
      <c r="AY33" s="4">
        <v>4.0</v>
      </c>
      <c r="AZ33" s="4">
        <v>4.0</v>
      </c>
      <c r="BA33" s="4">
        <v>1.0</v>
      </c>
      <c r="BB33" s="4">
        <v>5.0</v>
      </c>
      <c r="BC33" s="4">
        <v>5.0</v>
      </c>
      <c r="BD33" s="4">
        <v>4.0</v>
      </c>
      <c r="BE33" s="4">
        <v>5.0</v>
      </c>
      <c r="BF33" s="4">
        <v>3.0</v>
      </c>
      <c r="BG33" s="4">
        <v>4.0</v>
      </c>
      <c r="BH33" s="4">
        <v>5.0</v>
      </c>
      <c r="BI33" s="4">
        <v>5.0</v>
      </c>
      <c r="BJ33" s="4">
        <v>5.0</v>
      </c>
      <c r="BK33" s="4">
        <v>4.0</v>
      </c>
      <c r="BL33" s="4">
        <v>3.0</v>
      </c>
      <c r="BM33" s="4">
        <v>3.0</v>
      </c>
      <c r="BN33" s="4">
        <v>4.0</v>
      </c>
      <c r="BO33" s="4">
        <v>4.0</v>
      </c>
      <c r="BP33" s="4">
        <v>3.0</v>
      </c>
      <c r="BQ33" s="4">
        <v>4.0</v>
      </c>
      <c r="BR33" s="4">
        <v>2.0</v>
      </c>
      <c r="BS33" s="4">
        <v>3.0</v>
      </c>
      <c r="BT33" s="4">
        <v>1.0</v>
      </c>
      <c r="BU33" s="4">
        <v>5.0</v>
      </c>
      <c r="BV33" s="4">
        <v>3.0</v>
      </c>
      <c r="BW33" s="4">
        <v>2.0</v>
      </c>
      <c r="BX33" s="4">
        <v>3.0</v>
      </c>
      <c r="BY33" s="4">
        <v>3.0</v>
      </c>
      <c r="BZ33" s="4">
        <v>3.0</v>
      </c>
      <c r="CA33" s="4">
        <v>2.0</v>
      </c>
      <c r="CB33" s="4">
        <v>1.0</v>
      </c>
      <c r="CC33" s="4">
        <v>4.0</v>
      </c>
      <c r="CD33" s="4">
        <v>5.0</v>
      </c>
      <c r="CE33" s="4">
        <v>3.0</v>
      </c>
      <c r="CF33" s="4">
        <v>4.0</v>
      </c>
      <c r="CG33" s="4">
        <v>3.0</v>
      </c>
      <c r="CH33" s="4">
        <v>5.0</v>
      </c>
      <c r="CI33" s="4">
        <v>5.0</v>
      </c>
      <c r="CJ33" s="4">
        <v>4.0</v>
      </c>
      <c r="CK33" s="4">
        <v>4.0</v>
      </c>
      <c r="CL33" s="4">
        <v>1.0</v>
      </c>
      <c r="CM33" s="4">
        <v>5.0</v>
      </c>
      <c r="CN33" s="4">
        <v>4.0</v>
      </c>
      <c r="CO33" s="4">
        <v>4.0</v>
      </c>
      <c r="CP33" s="4">
        <v>1.0</v>
      </c>
      <c r="CQ33" s="4">
        <v>1.0</v>
      </c>
      <c r="CR33" s="4">
        <v>4.0</v>
      </c>
      <c r="CS33" s="4">
        <v>5.0</v>
      </c>
      <c r="CT33" s="4">
        <v>4.0</v>
      </c>
      <c r="CU33" s="4">
        <v>3.0</v>
      </c>
      <c r="CV33" s="4">
        <v>2.0</v>
      </c>
      <c r="CW33" s="4">
        <v>5.0</v>
      </c>
      <c r="CX33" s="4">
        <v>3.0</v>
      </c>
      <c r="CY33" s="4">
        <v>5.0</v>
      </c>
      <c r="CZ33" s="4">
        <v>5.0</v>
      </c>
      <c r="DA33" s="4">
        <v>2.0</v>
      </c>
      <c r="DB33" s="4">
        <v>3.0</v>
      </c>
      <c r="DC33" s="4">
        <v>3.0</v>
      </c>
      <c r="DD33" s="4">
        <v>5.0</v>
      </c>
      <c r="DE33" s="4">
        <v>5.0</v>
      </c>
      <c r="DF33" s="4">
        <v>3.0</v>
      </c>
      <c r="DG33" s="4">
        <v>2.0</v>
      </c>
      <c r="DH33" s="4">
        <v>2.0</v>
      </c>
      <c r="DI33" s="4">
        <v>4.0</v>
      </c>
      <c r="DJ33" s="4">
        <v>5.0</v>
      </c>
      <c r="DK33" s="4">
        <v>5.0</v>
      </c>
      <c r="DL33" s="4">
        <v>3.0</v>
      </c>
      <c r="DM33" s="4">
        <v>3.0</v>
      </c>
      <c r="DN33" s="4">
        <v>1.0</v>
      </c>
      <c r="DO33" s="4">
        <v>1.0</v>
      </c>
      <c r="DP33" s="4">
        <v>2.0</v>
      </c>
      <c r="DQ33" s="4">
        <v>3.0</v>
      </c>
      <c r="DR33" s="4">
        <v>5.0</v>
      </c>
      <c r="DS33" s="4">
        <v>5.0</v>
      </c>
      <c r="DT33" s="4">
        <v>1.0</v>
      </c>
      <c r="DU33" s="4">
        <v>5.0</v>
      </c>
      <c r="DV33" s="4">
        <v>1.0</v>
      </c>
      <c r="DW33" s="4">
        <v>2.0</v>
      </c>
    </row>
    <row r="34" hidden="1">
      <c r="A34" s="4" t="s">
        <v>30</v>
      </c>
      <c r="B34" s="4" t="s">
        <v>41</v>
      </c>
      <c r="C34" s="4">
        <v>2.0</v>
      </c>
      <c r="D34" s="4">
        <v>5.0</v>
      </c>
      <c r="E34" s="4">
        <v>6.0</v>
      </c>
      <c r="F34" s="4">
        <v>7.0</v>
      </c>
      <c r="G34" s="4">
        <v>6.0</v>
      </c>
      <c r="H34" s="4">
        <v>4.0</v>
      </c>
      <c r="I34" s="4">
        <v>4.0</v>
      </c>
      <c r="J34" s="4">
        <v>3.0</v>
      </c>
      <c r="K34" s="4">
        <v>7.0</v>
      </c>
      <c r="L34" s="4">
        <v>3.0</v>
      </c>
      <c r="M34" s="4">
        <v>9.0</v>
      </c>
      <c r="N34" s="4">
        <v>1.0</v>
      </c>
      <c r="O34" s="4">
        <v>9.0</v>
      </c>
      <c r="P34" s="4">
        <v>8.0</v>
      </c>
      <c r="Q34" s="4">
        <v>2.0</v>
      </c>
      <c r="R34" s="4">
        <v>6.0</v>
      </c>
      <c r="S34" s="4">
        <v>7.0</v>
      </c>
      <c r="T34" s="4">
        <v>8.0</v>
      </c>
      <c r="U34" s="4">
        <v>6.0</v>
      </c>
      <c r="V34" s="4">
        <v>4.0</v>
      </c>
      <c r="W34" s="4">
        <v>5.0</v>
      </c>
      <c r="X34" s="4">
        <v>8.0</v>
      </c>
      <c r="Y34" s="4">
        <v>2.0</v>
      </c>
      <c r="Z34" s="4">
        <v>4.0</v>
      </c>
      <c r="AA34" s="4">
        <v>5.0</v>
      </c>
      <c r="AB34" s="4">
        <v>8.0</v>
      </c>
      <c r="AC34" s="4">
        <v>9.0</v>
      </c>
      <c r="AD34" s="4">
        <v>9.0</v>
      </c>
      <c r="AE34" s="4">
        <v>4.0</v>
      </c>
      <c r="AF34" s="4">
        <v>9.0</v>
      </c>
      <c r="AG34" s="4">
        <v>7.0</v>
      </c>
      <c r="AH34" s="4">
        <v>5.0</v>
      </c>
      <c r="AI34" s="4">
        <v>5.0</v>
      </c>
      <c r="AJ34" s="4">
        <v>7.0</v>
      </c>
      <c r="AK34" s="4">
        <v>1.0</v>
      </c>
      <c r="AL34" s="4">
        <v>2.0</v>
      </c>
      <c r="AM34" s="4">
        <v>7.0</v>
      </c>
      <c r="AN34" s="4">
        <v>4.0</v>
      </c>
      <c r="AO34" s="4">
        <v>6.0</v>
      </c>
      <c r="AP34" s="4">
        <v>3.0</v>
      </c>
      <c r="AQ34" s="4">
        <v>10.0</v>
      </c>
      <c r="AR34" s="4">
        <v>6.0</v>
      </c>
      <c r="AS34" s="4">
        <v>6.0</v>
      </c>
      <c r="AT34" s="4">
        <v>6.0</v>
      </c>
      <c r="AU34" s="4">
        <v>8.0</v>
      </c>
      <c r="AV34" s="4">
        <v>3.0</v>
      </c>
      <c r="AW34" s="4">
        <v>4.0</v>
      </c>
      <c r="AX34" s="4">
        <v>8.0</v>
      </c>
      <c r="AY34" s="4">
        <v>2.0</v>
      </c>
      <c r="AZ34" s="4">
        <v>9.0</v>
      </c>
      <c r="BA34" s="4">
        <v>8.0</v>
      </c>
      <c r="BB34" s="4">
        <v>8.0</v>
      </c>
      <c r="BC34" s="4">
        <v>1.0</v>
      </c>
      <c r="BD34" s="4">
        <v>5.0</v>
      </c>
      <c r="BE34" s="4">
        <v>10.0</v>
      </c>
      <c r="BF34" s="4">
        <v>8.0</v>
      </c>
      <c r="BG34" s="4">
        <v>1.0</v>
      </c>
      <c r="BH34" s="4">
        <v>9.0</v>
      </c>
      <c r="BI34" s="4">
        <v>4.0</v>
      </c>
      <c r="BJ34" s="4">
        <v>7.0</v>
      </c>
      <c r="BK34" s="4">
        <v>3.0</v>
      </c>
      <c r="BL34" s="4">
        <v>2.0</v>
      </c>
      <c r="BM34" s="4">
        <v>2.0</v>
      </c>
      <c r="BN34" s="4">
        <v>8.0</v>
      </c>
      <c r="BO34" s="4">
        <v>3.0</v>
      </c>
      <c r="BP34" s="4">
        <v>3.0</v>
      </c>
      <c r="BQ34" s="4">
        <v>3.0</v>
      </c>
      <c r="BR34" s="4">
        <v>2.0</v>
      </c>
      <c r="BS34" s="4">
        <v>8.0</v>
      </c>
      <c r="BT34" s="4">
        <v>3.0</v>
      </c>
      <c r="BU34" s="4">
        <v>3.0</v>
      </c>
      <c r="BV34" s="4">
        <v>5.0</v>
      </c>
      <c r="BW34" s="4">
        <v>3.0</v>
      </c>
      <c r="BX34" s="4">
        <v>1.0</v>
      </c>
      <c r="BY34" s="4">
        <v>8.0</v>
      </c>
      <c r="BZ34" s="4">
        <v>6.0</v>
      </c>
      <c r="CA34" s="4">
        <v>4.0</v>
      </c>
      <c r="CB34" s="4">
        <v>4.0</v>
      </c>
      <c r="CC34" s="4">
        <v>8.0</v>
      </c>
      <c r="CD34" s="4">
        <v>1.0</v>
      </c>
      <c r="CE34" s="4">
        <v>4.0</v>
      </c>
      <c r="CF34" s="4">
        <v>2.0</v>
      </c>
      <c r="CG34" s="4">
        <v>8.0</v>
      </c>
      <c r="CH34" s="4">
        <v>4.0</v>
      </c>
      <c r="CI34" s="4">
        <v>9.0</v>
      </c>
      <c r="CJ34" s="4">
        <v>7.0</v>
      </c>
      <c r="CK34" s="4">
        <v>3.0</v>
      </c>
      <c r="CL34" s="4">
        <v>5.0</v>
      </c>
      <c r="CM34" s="4">
        <v>7.0</v>
      </c>
      <c r="CN34" s="4">
        <v>7.0</v>
      </c>
      <c r="CO34" s="4">
        <v>7.0</v>
      </c>
      <c r="CP34" s="4">
        <v>5.0</v>
      </c>
      <c r="CQ34" s="4">
        <v>8.0</v>
      </c>
      <c r="CR34" s="4">
        <v>6.0</v>
      </c>
      <c r="CS34" s="4">
        <v>7.0</v>
      </c>
      <c r="CT34" s="4">
        <v>10.0</v>
      </c>
      <c r="CU34" s="4">
        <v>2.0</v>
      </c>
      <c r="CV34" s="4">
        <v>1.0</v>
      </c>
      <c r="CW34" s="4">
        <v>8.0</v>
      </c>
      <c r="CX34" s="4">
        <v>3.0</v>
      </c>
      <c r="CY34" s="4">
        <v>2.0</v>
      </c>
      <c r="CZ34" s="4">
        <v>3.0</v>
      </c>
      <c r="DA34" s="4">
        <v>7.0</v>
      </c>
      <c r="DB34" s="4">
        <v>4.0</v>
      </c>
      <c r="DC34" s="4">
        <v>9.0</v>
      </c>
      <c r="DD34" s="4">
        <v>2.0</v>
      </c>
      <c r="DE34" s="4">
        <v>7.0</v>
      </c>
      <c r="DF34" s="4">
        <v>5.0</v>
      </c>
      <c r="DG34" s="4">
        <v>6.0</v>
      </c>
      <c r="DH34" s="4">
        <v>5.0</v>
      </c>
      <c r="DI34" s="4">
        <v>8.0</v>
      </c>
      <c r="DJ34" s="4">
        <v>9.0</v>
      </c>
      <c r="DK34" s="4">
        <v>10.0</v>
      </c>
      <c r="DL34" s="4">
        <v>9.0</v>
      </c>
      <c r="DM34" s="4">
        <v>7.0</v>
      </c>
      <c r="DN34" s="4">
        <v>10.0</v>
      </c>
      <c r="DO34" s="4">
        <v>5.0</v>
      </c>
      <c r="DP34" s="4">
        <v>9.0</v>
      </c>
      <c r="DQ34" s="4">
        <v>5.0</v>
      </c>
      <c r="DR34" s="4">
        <v>7.0</v>
      </c>
      <c r="DS34" s="4">
        <v>5.0</v>
      </c>
      <c r="DT34" s="4">
        <v>5.0</v>
      </c>
      <c r="DU34" s="4">
        <v>6.0</v>
      </c>
      <c r="DV34" s="4">
        <v>1.0</v>
      </c>
      <c r="DW34" s="4">
        <v>3.0</v>
      </c>
    </row>
    <row r="35">
      <c r="A35" s="3" t="s">
        <v>14</v>
      </c>
      <c r="B35" s="5" t="s">
        <v>42</v>
      </c>
      <c r="C35" s="5" t="s">
        <v>80</v>
      </c>
      <c r="D35" s="5" t="s">
        <v>92</v>
      </c>
      <c r="E35" s="5" t="s">
        <v>103</v>
      </c>
      <c r="F35" s="5" t="s">
        <v>114</v>
      </c>
      <c r="G35" s="5" t="s">
        <v>125</v>
      </c>
      <c r="H35" s="5" t="s">
        <v>137</v>
      </c>
      <c r="I35" s="5" t="s">
        <v>149</v>
      </c>
      <c r="J35" s="5" t="s">
        <v>161</v>
      </c>
      <c r="K35" s="5" t="s">
        <v>170</v>
      </c>
      <c r="L35" s="5" t="s">
        <v>180</v>
      </c>
      <c r="M35" s="5" t="s">
        <v>191</v>
      </c>
      <c r="N35" s="5" t="s">
        <v>201</v>
      </c>
      <c r="O35" s="5" t="s">
        <v>213</v>
      </c>
      <c r="P35" s="5" t="s">
        <v>224</v>
      </c>
      <c r="Q35" s="5" t="s">
        <v>234</v>
      </c>
      <c r="R35" s="5" t="s">
        <v>244</v>
      </c>
      <c r="S35" s="5" t="s">
        <v>255</v>
      </c>
      <c r="T35" s="5" t="s">
        <v>266</v>
      </c>
      <c r="U35" s="5" t="s">
        <v>276</v>
      </c>
      <c r="V35" s="5" t="s">
        <v>287</v>
      </c>
      <c r="W35" s="5" t="s">
        <v>298</v>
      </c>
      <c r="X35" s="5" t="s">
        <v>309</v>
      </c>
      <c r="Y35" s="5" t="s">
        <v>319</v>
      </c>
      <c r="Z35" s="5" t="s">
        <v>331</v>
      </c>
      <c r="AA35" s="5" t="s">
        <v>342</v>
      </c>
      <c r="AB35" s="5" t="s">
        <v>351</v>
      </c>
      <c r="AC35" s="5" t="s">
        <v>362</v>
      </c>
      <c r="AD35" s="5" t="s">
        <v>371</v>
      </c>
      <c r="AE35" s="5" t="s">
        <v>382</v>
      </c>
      <c r="AF35" s="5" t="s">
        <v>393</v>
      </c>
      <c r="AG35" s="5" t="s">
        <v>402</v>
      </c>
      <c r="AH35" s="5" t="s">
        <v>411</v>
      </c>
      <c r="AI35" s="5" t="s">
        <v>422</v>
      </c>
      <c r="AJ35" s="5" t="s">
        <v>431</v>
      </c>
      <c r="AK35" s="5" t="s">
        <v>441</v>
      </c>
      <c r="AL35" s="5" t="s">
        <v>451</v>
      </c>
      <c r="AM35" s="5" t="s">
        <v>461</v>
      </c>
      <c r="AN35" s="5" t="s">
        <v>468</v>
      </c>
      <c r="AO35" s="5" t="s">
        <v>478</v>
      </c>
      <c r="AP35" s="5" t="s">
        <v>487</v>
      </c>
      <c r="AQ35" s="5" t="s">
        <v>497</v>
      </c>
      <c r="AR35" s="5" t="s">
        <v>508</v>
      </c>
      <c r="AS35" s="5" t="s">
        <v>518</v>
      </c>
      <c r="AT35" s="5" t="s">
        <v>528</v>
      </c>
      <c r="AU35" s="5" t="s">
        <v>539</v>
      </c>
      <c r="AV35" s="5" t="s">
        <v>170</v>
      </c>
      <c r="AW35" s="5" t="s">
        <v>560</v>
      </c>
      <c r="AX35" s="5" t="s">
        <v>569</v>
      </c>
      <c r="AY35" s="5" t="s">
        <v>580</v>
      </c>
      <c r="AZ35" s="5" t="s">
        <v>589</v>
      </c>
      <c r="BA35" s="5" t="s">
        <v>598</v>
      </c>
      <c r="BB35" s="5" t="s">
        <v>190</v>
      </c>
      <c r="BC35" s="5" t="s">
        <v>616</v>
      </c>
      <c r="BD35" s="5" t="s">
        <v>625</v>
      </c>
      <c r="BE35" s="5" t="s">
        <v>635</v>
      </c>
      <c r="BF35" s="5" t="s">
        <v>643</v>
      </c>
      <c r="BG35" s="5" t="s">
        <v>653</v>
      </c>
      <c r="BH35" s="5" t="s">
        <v>663</v>
      </c>
      <c r="BI35" s="5" t="s">
        <v>671</v>
      </c>
      <c r="BJ35" s="5" t="s">
        <v>682</v>
      </c>
      <c r="BK35" s="5" t="s">
        <v>692</v>
      </c>
      <c r="BL35" s="5" t="s">
        <v>703</v>
      </c>
      <c r="BM35" s="5" t="s">
        <v>712</v>
      </c>
      <c r="BN35" s="5" t="s">
        <v>721</v>
      </c>
      <c r="BO35" s="5" t="s">
        <v>733</v>
      </c>
      <c r="BP35" s="5" t="s">
        <v>740</v>
      </c>
      <c r="BQ35" s="5" t="s">
        <v>747</v>
      </c>
      <c r="BR35" s="5" t="s">
        <v>756</v>
      </c>
      <c r="BS35" s="5" t="s">
        <v>767</v>
      </c>
      <c r="BT35" s="5" t="s">
        <v>777</v>
      </c>
      <c r="BU35" s="5" t="s">
        <v>786</v>
      </c>
      <c r="BV35" s="5" t="s">
        <v>796</v>
      </c>
      <c r="BW35" s="5" t="s">
        <v>807</v>
      </c>
      <c r="BX35" s="5" t="s">
        <v>814</v>
      </c>
      <c r="BY35" s="5" t="s">
        <v>74</v>
      </c>
      <c r="BZ35" s="5" t="s">
        <v>827</v>
      </c>
      <c r="CA35" s="5" t="s">
        <v>838</v>
      </c>
      <c r="CB35" s="5" t="s">
        <v>848</v>
      </c>
      <c r="CC35" s="5" t="s">
        <v>857</v>
      </c>
      <c r="CD35" s="5" t="s">
        <v>866</v>
      </c>
      <c r="CE35" s="5" t="s">
        <v>875</v>
      </c>
      <c r="CF35" s="5" t="s">
        <v>883</v>
      </c>
      <c r="CG35" s="5" t="s">
        <v>892</v>
      </c>
      <c r="CH35" s="5" t="s">
        <v>903</v>
      </c>
      <c r="CI35" s="5" t="s">
        <v>915</v>
      </c>
      <c r="CJ35" s="5" t="s">
        <v>925</v>
      </c>
      <c r="CK35" s="5" t="s">
        <v>934</v>
      </c>
      <c r="CL35" s="5" t="s">
        <v>944</v>
      </c>
      <c r="CM35" s="5" t="s">
        <v>953</v>
      </c>
      <c r="CN35" s="5" t="s">
        <v>964</v>
      </c>
      <c r="CO35" s="5" t="s">
        <v>973</v>
      </c>
      <c r="CP35" s="5" t="s">
        <v>981</v>
      </c>
      <c r="CQ35" s="5" t="s">
        <v>990</v>
      </c>
      <c r="CR35" s="5" t="s">
        <v>1000</v>
      </c>
      <c r="CS35" s="5" t="s">
        <v>1011</v>
      </c>
      <c r="CT35" s="5" t="s">
        <v>1021</v>
      </c>
      <c r="CU35" s="5" t="s">
        <v>1029</v>
      </c>
      <c r="CV35" s="5" t="s">
        <v>1038</v>
      </c>
      <c r="CW35" s="5" t="s">
        <v>1046</v>
      </c>
      <c r="CX35" s="5" t="s">
        <v>1054</v>
      </c>
      <c r="CY35" s="5" t="s">
        <v>1064</v>
      </c>
      <c r="CZ35" s="5" t="s">
        <v>1075</v>
      </c>
      <c r="DA35" s="5" t="s">
        <v>1083</v>
      </c>
      <c r="DB35" s="5" t="s">
        <v>1092</v>
      </c>
      <c r="DC35" s="5" t="s">
        <v>1101</v>
      </c>
      <c r="DD35" s="5" t="s">
        <v>1112</v>
      </c>
      <c r="DE35" s="5" t="s">
        <v>1123</v>
      </c>
      <c r="DF35" s="5" t="s">
        <v>1133</v>
      </c>
      <c r="DG35" s="5" t="s">
        <v>1142</v>
      </c>
      <c r="DH35" s="5" t="s">
        <v>1152</v>
      </c>
      <c r="DI35" s="5" t="s">
        <v>1159</v>
      </c>
      <c r="DJ35" s="5" t="s">
        <v>1166</v>
      </c>
      <c r="DK35" s="5" t="s">
        <v>1173</v>
      </c>
      <c r="DL35" s="5" t="s">
        <v>1181</v>
      </c>
      <c r="DM35" s="5" t="s">
        <v>1191</v>
      </c>
      <c r="DN35" s="5" t="s">
        <v>1203</v>
      </c>
      <c r="DO35" s="5" t="s">
        <v>1212</v>
      </c>
      <c r="DP35" s="5" t="s">
        <v>1223</v>
      </c>
      <c r="DQ35" s="5" t="s">
        <v>1233</v>
      </c>
      <c r="DR35" s="5" t="s">
        <v>1243</v>
      </c>
      <c r="DS35" s="5" t="s">
        <v>1250</v>
      </c>
      <c r="DT35" s="5" t="s">
        <v>1260</v>
      </c>
      <c r="DU35" s="5" t="s">
        <v>1269</v>
      </c>
      <c r="DV35" s="5" t="s">
        <v>1278</v>
      </c>
      <c r="DW35" s="5" t="s">
        <v>1288</v>
      </c>
    </row>
    <row r="36">
      <c r="A36" s="3" t="s">
        <v>14</v>
      </c>
      <c r="B36" s="5" t="s">
        <v>43</v>
      </c>
      <c r="C36" s="5" t="s">
        <v>81</v>
      </c>
      <c r="D36" s="5" t="s">
        <v>93</v>
      </c>
      <c r="E36" s="5" t="s">
        <v>104</v>
      </c>
      <c r="F36" s="5" t="s">
        <v>115</v>
      </c>
      <c r="G36" s="5" t="s">
        <v>126</v>
      </c>
      <c r="H36" s="5" t="s">
        <v>138</v>
      </c>
      <c r="I36" s="5" t="s">
        <v>150</v>
      </c>
      <c r="J36" s="5" t="s">
        <v>162</v>
      </c>
      <c r="K36" s="5" t="s">
        <v>171</v>
      </c>
      <c r="L36" s="5" t="s">
        <v>181</v>
      </c>
      <c r="M36" s="5" t="s">
        <v>192</v>
      </c>
      <c r="N36" s="5" t="s">
        <v>202</v>
      </c>
      <c r="O36" s="5" t="s">
        <v>214</v>
      </c>
      <c r="P36" s="5" t="s">
        <v>225</v>
      </c>
      <c r="Q36" s="5" t="s">
        <v>235</v>
      </c>
      <c r="R36" s="5" t="s">
        <v>245</v>
      </c>
      <c r="S36" s="5" t="s">
        <v>256</v>
      </c>
      <c r="T36" s="5" t="s">
        <v>267</v>
      </c>
      <c r="U36" s="5" t="s">
        <v>277</v>
      </c>
      <c r="V36" s="5" t="s">
        <v>288</v>
      </c>
      <c r="W36" s="5" t="s">
        <v>299</v>
      </c>
      <c r="X36" s="5" t="s">
        <v>310</v>
      </c>
      <c r="Y36" s="5" t="s">
        <v>320</v>
      </c>
      <c r="Z36" s="5" t="s">
        <v>332</v>
      </c>
      <c r="AA36" s="5" t="s">
        <v>343</v>
      </c>
      <c r="AB36" s="5" t="s">
        <v>352</v>
      </c>
      <c r="AC36" s="5" t="s">
        <v>363</v>
      </c>
      <c r="AD36" s="5" t="s">
        <v>372</v>
      </c>
      <c r="AE36" s="5" t="s">
        <v>383</v>
      </c>
      <c r="AF36" s="5" t="s">
        <v>394</v>
      </c>
      <c r="AG36" s="5" t="s">
        <v>403</v>
      </c>
      <c r="AH36" s="5" t="s">
        <v>412</v>
      </c>
      <c r="AI36" s="5" t="s">
        <v>423</v>
      </c>
      <c r="AJ36" s="5" t="s">
        <v>432</v>
      </c>
      <c r="AK36" s="5" t="s">
        <v>442</v>
      </c>
      <c r="AL36" s="5" t="s">
        <v>452</v>
      </c>
      <c r="AM36" s="5" t="s">
        <v>462</v>
      </c>
      <c r="AN36" s="5" t="s">
        <v>469</v>
      </c>
      <c r="AO36" s="5" t="s">
        <v>479</v>
      </c>
      <c r="AP36" s="5" t="s">
        <v>488</v>
      </c>
      <c r="AQ36" s="5" t="s">
        <v>498</v>
      </c>
      <c r="AR36" s="5" t="s">
        <v>509</v>
      </c>
      <c r="AS36" s="5" t="s">
        <v>519</v>
      </c>
      <c r="AT36" s="5" t="s">
        <v>529</v>
      </c>
      <c r="AU36" s="5" t="s">
        <v>540</v>
      </c>
      <c r="AV36" s="5" t="s">
        <v>551</v>
      </c>
      <c r="AW36" s="5" t="s">
        <v>561</v>
      </c>
      <c r="AX36" s="5" t="s">
        <v>570</v>
      </c>
      <c r="AY36" s="5" t="s">
        <v>581</v>
      </c>
      <c r="AZ36" s="5" t="s">
        <v>590</v>
      </c>
      <c r="BA36" s="5" t="s">
        <v>599</v>
      </c>
      <c r="BB36" s="5" t="s">
        <v>607</v>
      </c>
      <c r="BC36" s="5" t="s">
        <v>617</v>
      </c>
      <c r="BD36" s="5" t="s">
        <v>626</v>
      </c>
      <c r="BE36" s="5" t="s">
        <v>636</v>
      </c>
      <c r="BF36" s="5" t="s">
        <v>644</v>
      </c>
      <c r="BG36" s="5" t="s">
        <v>654</v>
      </c>
      <c r="BH36" s="5" t="s">
        <v>664</v>
      </c>
      <c r="BI36" s="5" t="s">
        <v>672</v>
      </c>
      <c r="BJ36" s="5" t="s">
        <v>683</v>
      </c>
      <c r="BK36" s="5" t="s">
        <v>693</v>
      </c>
      <c r="BL36" s="5" t="s">
        <v>704</v>
      </c>
      <c r="BM36" s="5" t="s">
        <v>713</v>
      </c>
      <c r="BN36" s="5" t="s">
        <v>722</v>
      </c>
      <c r="BO36" s="5" t="s">
        <v>734</v>
      </c>
      <c r="BP36" s="5" t="s">
        <v>741</v>
      </c>
      <c r="BQ36" s="5" t="s">
        <v>748</v>
      </c>
      <c r="BR36" s="5" t="s">
        <v>757</v>
      </c>
      <c r="BS36" s="5" t="s">
        <v>768</v>
      </c>
      <c r="BT36" s="5" t="s">
        <v>778</v>
      </c>
      <c r="BU36" s="5" t="s">
        <v>787</v>
      </c>
      <c r="BV36" s="5" t="s">
        <v>797</v>
      </c>
      <c r="BW36" s="5" t="s">
        <v>808</v>
      </c>
      <c r="BX36" s="5" t="s">
        <v>815</v>
      </c>
      <c r="BY36" s="5" t="s">
        <v>74</v>
      </c>
      <c r="BZ36" s="5" t="s">
        <v>828</v>
      </c>
      <c r="CA36" s="5" t="s">
        <v>839</v>
      </c>
      <c r="CB36" s="5" t="s">
        <v>849</v>
      </c>
      <c r="CC36" s="5" t="s">
        <v>858</v>
      </c>
      <c r="CD36" s="5" t="s">
        <v>867</v>
      </c>
      <c r="CE36" s="5" t="s">
        <v>876</v>
      </c>
      <c r="CF36" s="5" t="s">
        <v>884</v>
      </c>
      <c r="CG36" s="5" t="s">
        <v>893</v>
      </c>
      <c r="CH36" s="5" t="s">
        <v>904</v>
      </c>
      <c r="CI36" s="5" t="s">
        <v>916</v>
      </c>
      <c r="CJ36" s="5" t="s">
        <v>926</v>
      </c>
      <c r="CK36" s="5" t="s">
        <v>935</v>
      </c>
      <c r="CL36" s="5" t="s">
        <v>945</v>
      </c>
      <c r="CM36" s="5" t="s">
        <v>954</v>
      </c>
      <c r="CN36" s="5" t="s">
        <v>965</v>
      </c>
      <c r="CO36" s="5" t="s">
        <v>974</v>
      </c>
      <c r="CP36" s="5" t="s">
        <v>982</v>
      </c>
      <c r="CQ36" s="5" t="s">
        <v>991</v>
      </c>
      <c r="CR36" s="5" t="s">
        <v>1001</v>
      </c>
      <c r="CS36" s="5" t="s">
        <v>1012</v>
      </c>
      <c r="CT36" s="5" t="s">
        <v>1022</v>
      </c>
      <c r="CU36" s="5" t="s">
        <v>1030</v>
      </c>
      <c r="CV36" s="5" t="s">
        <v>1039</v>
      </c>
      <c r="CW36" s="5" t="s">
        <v>1047</v>
      </c>
      <c r="CX36" s="5" t="s">
        <v>1055</v>
      </c>
      <c r="CY36" s="5" t="s">
        <v>1065</v>
      </c>
      <c r="CZ36" s="5" t="s">
        <v>1076</v>
      </c>
      <c r="DA36" s="5" t="s">
        <v>1084</v>
      </c>
      <c r="DB36" s="5" t="s">
        <v>1093</v>
      </c>
      <c r="DC36" s="5" t="s">
        <v>1102</v>
      </c>
      <c r="DD36" s="5" t="s">
        <v>1113</v>
      </c>
      <c r="DE36" s="5" t="s">
        <v>1124</v>
      </c>
      <c r="DF36" s="5" t="s">
        <v>1134</v>
      </c>
      <c r="DG36" s="5" t="s">
        <v>1143</v>
      </c>
      <c r="DH36" s="5" t="s">
        <v>1153</v>
      </c>
      <c r="DI36" s="5" t="s">
        <v>1160</v>
      </c>
      <c r="DJ36" s="5" t="s">
        <v>1167</v>
      </c>
      <c r="DK36" s="5" t="s">
        <v>1174</v>
      </c>
      <c r="DL36" s="5" t="s">
        <v>1182</v>
      </c>
      <c r="DM36" s="5" t="s">
        <v>1192</v>
      </c>
      <c r="DN36" s="5" t="s">
        <v>1204</v>
      </c>
      <c r="DO36" s="5" t="s">
        <v>1213</v>
      </c>
      <c r="DP36" s="5" t="s">
        <v>1224</v>
      </c>
      <c r="DQ36" s="5" t="s">
        <v>1234</v>
      </c>
      <c r="DR36" s="5" t="s">
        <v>1244</v>
      </c>
      <c r="DS36" s="5" t="s">
        <v>1251</v>
      </c>
      <c r="DT36" s="5" t="s">
        <v>1261</v>
      </c>
      <c r="DU36" s="5" t="s">
        <v>1270</v>
      </c>
      <c r="DV36" s="5" t="s">
        <v>1279</v>
      </c>
      <c r="DW36" s="5" t="s">
        <v>1289</v>
      </c>
    </row>
    <row r="37" hidden="1">
      <c r="A37" s="4" t="s">
        <v>10</v>
      </c>
      <c r="B37" s="4" t="s">
        <v>44</v>
      </c>
      <c r="C37" s="4">
        <v>8.0</v>
      </c>
      <c r="D37" s="4">
        <v>3.0</v>
      </c>
      <c r="E37" s="4">
        <v>6.0</v>
      </c>
      <c r="F37" s="4">
        <v>2.0</v>
      </c>
      <c r="G37" s="4">
        <v>2.0</v>
      </c>
      <c r="H37" s="4">
        <v>2.0</v>
      </c>
      <c r="I37" s="4">
        <v>2.0</v>
      </c>
      <c r="J37" s="4">
        <v>2.0</v>
      </c>
      <c r="K37" s="4">
        <v>6.0</v>
      </c>
      <c r="L37" s="4">
        <v>2.0</v>
      </c>
      <c r="M37" s="4">
        <v>7.0</v>
      </c>
      <c r="N37" s="4">
        <v>2.0</v>
      </c>
      <c r="O37" s="4">
        <v>1.0</v>
      </c>
      <c r="P37" s="4">
        <v>2.0</v>
      </c>
      <c r="Q37" s="4">
        <v>1.0</v>
      </c>
      <c r="R37" s="4">
        <v>2.0</v>
      </c>
      <c r="S37" s="4">
        <v>2.0</v>
      </c>
      <c r="T37" s="4">
        <v>1.0</v>
      </c>
      <c r="U37" s="4">
        <v>2.0</v>
      </c>
      <c r="V37" s="4">
        <v>3.0</v>
      </c>
      <c r="W37" s="4">
        <v>1.0</v>
      </c>
      <c r="X37" s="4">
        <v>7.0</v>
      </c>
      <c r="Y37" s="4">
        <v>2.0</v>
      </c>
      <c r="Z37" s="4">
        <v>1.0</v>
      </c>
      <c r="AA37" s="4">
        <v>2.0</v>
      </c>
      <c r="AB37" s="4">
        <v>2.0</v>
      </c>
      <c r="AC37" s="4">
        <v>5.0</v>
      </c>
      <c r="AD37" s="4">
        <v>6.0</v>
      </c>
      <c r="AE37" s="4">
        <v>7.0</v>
      </c>
      <c r="AF37" s="4">
        <v>7.0</v>
      </c>
      <c r="AG37" s="4">
        <v>2.0</v>
      </c>
      <c r="AH37" s="4">
        <v>1.0</v>
      </c>
      <c r="AI37" s="4">
        <v>7.0</v>
      </c>
      <c r="AJ37" s="4">
        <v>2.0</v>
      </c>
      <c r="AK37" s="4">
        <v>7.0</v>
      </c>
      <c r="AL37" s="4">
        <v>6.0</v>
      </c>
      <c r="AM37" s="4">
        <v>5.0</v>
      </c>
      <c r="AN37" s="4">
        <v>2.0</v>
      </c>
      <c r="AO37" s="4">
        <v>2.0</v>
      </c>
      <c r="AP37" s="4">
        <v>2.0</v>
      </c>
      <c r="AQ37" s="4">
        <v>2.0</v>
      </c>
      <c r="AR37" s="4">
        <v>3.0</v>
      </c>
      <c r="AS37" s="4">
        <v>1.0</v>
      </c>
      <c r="AT37" s="4">
        <v>2.0</v>
      </c>
      <c r="AU37" s="4">
        <v>7.0</v>
      </c>
      <c r="AV37" s="4">
        <v>6.0</v>
      </c>
      <c r="AW37" s="4">
        <v>5.0</v>
      </c>
      <c r="AX37" s="4">
        <v>7.0</v>
      </c>
      <c r="AY37" s="4">
        <v>7.0</v>
      </c>
      <c r="AZ37" s="4">
        <v>2.0</v>
      </c>
      <c r="BA37" s="4">
        <v>4.0</v>
      </c>
      <c r="BB37" s="4">
        <v>5.0</v>
      </c>
      <c r="BC37" s="4">
        <v>3.0</v>
      </c>
      <c r="BD37" s="4">
        <v>3.0</v>
      </c>
      <c r="BE37" s="4">
        <v>7.0</v>
      </c>
      <c r="BF37" s="4">
        <v>5.0</v>
      </c>
      <c r="BG37" s="4">
        <v>2.0</v>
      </c>
      <c r="BH37" s="4">
        <v>2.0</v>
      </c>
      <c r="BI37" s="4">
        <v>6.0</v>
      </c>
      <c r="BJ37" s="4">
        <v>1.0</v>
      </c>
      <c r="BK37" s="4">
        <v>6.0</v>
      </c>
      <c r="BL37" s="4">
        <v>2.0</v>
      </c>
      <c r="BM37" s="4">
        <v>7.0</v>
      </c>
      <c r="BN37" s="4">
        <v>6.0</v>
      </c>
      <c r="BO37" s="4">
        <v>5.0</v>
      </c>
      <c r="BP37" s="4">
        <v>6.0</v>
      </c>
      <c r="BQ37" s="4">
        <v>5.0</v>
      </c>
      <c r="BR37" s="4">
        <v>7.0</v>
      </c>
      <c r="BS37" s="4">
        <v>3.0</v>
      </c>
      <c r="BT37" s="4">
        <v>4.0</v>
      </c>
      <c r="BU37" s="4">
        <v>1.0</v>
      </c>
      <c r="BV37" s="4">
        <v>3.0</v>
      </c>
      <c r="BW37" s="4">
        <v>7.0</v>
      </c>
      <c r="BX37" s="4">
        <v>3.0</v>
      </c>
      <c r="BY37" s="4">
        <v>8.0</v>
      </c>
      <c r="BZ37" s="4">
        <v>2.0</v>
      </c>
      <c r="CA37" s="4">
        <v>3.0</v>
      </c>
      <c r="CB37" s="4">
        <v>7.0</v>
      </c>
      <c r="CC37" s="4">
        <v>3.0</v>
      </c>
      <c r="CD37" s="4">
        <v>8.0</v>
      </c>
      <c r="CE37" s="4">
        <v>2.0</v>
      </c>
      <c r="CF37" s="4">
        <v>3.0</v>
      </c>
      <c r="CG37" s="4">
        <v>2.0</v>
      </c>
      <c r="CH37" s="4">
        <v>5.0</v>
      </c>
      <c r="CI37" s="4">
        <v>5.0</v>
      </c>
      <c r="CJ37" s="4">
        <v>5.0</v>
      </c>
      <c r="CK37" s="4">
        <v>5.0</v>
      </c>
      <c r="CL37" s="4">
        <v>2.0</v>
      </c>
      <c r="CM37" s="4">
        <v>6.0</v>
      </c>
      <c r="CN37" s="4">
        <v>2.0</v>
      </c>
      <c r="CO37" s="4">
        <v>4.0</v>
      </c>
      <c r="CP37" s="4">
        <v>2.0</v>
      </c>
      <c r="CQ37" s="4">
        <v>3.0</v>
      </c>
      <c r="CR37" s="4">
        <v>2.0</v>
      </c>
      <c r="CS37" s="4">
        <v>7.0</v>
      </c>
      <c r="CT37" s="4">
        <v>6.0</v>
      </c>
      <c r="CU37" s="4">
        <v>2.0</v>
      </c>
      <c r="CV37" s="4">
        <v>2.0</v>
      </c>
      <c r="CW37" s="4">
        <v>3.0</v>
      </c>
      <c r="CX37" s="4">
        <v>4.0</v>
      </c>
      <c r="CY37" s="4">
        <v>4.0</v>
      </c>
      <c r="CZ37" s="4">
        <v>2.0</v>
      </c>
      <c r="DA37" s="4">
        <v>3.0</v>
      </c>
      <c r="DB37" s="4">
        <v>2.0</v>
      </c>
      <c r="DC37" s="4">
        <v>2.0</v>
      </c>
      <c r="DD37" s="4">
        <v>5.0</v>
      </c>
      <c r="DE37" s="4">
        <v>1.0</v>
      </c>
      <c r="DF37" s="4">
        <v>2.0</v>
      </c>
      <c r="DG37" s="4">
        <v>1.0</v>
      </c>
      <c r="DH37" s="4">
        <v>2.0</v>
      </c>
      <c r="DI37" s="4">
        <v>2.0</v>
      </c>
      <c r="DJ37" s="4">
        <v>2.0</v>
      </c>
      <c r="DK37" s="4">
        <v>4.0</v>
      </c>
      <c r="DL37" s="4">
        <v>7.0</v>
      </c>
      <c r="DM37" s="4">
        <v>2.0</v>
      </c>
      <c r="DN37" s="4">
        <v>3.0</v>
      </c>
      <c r="DO37" s="4">
        <v>5.0</v>
      </c>
      <c r="DP37" s="4">
        <v>2.0</v>
      </c>
      <c r="DQ37" s="4">
        <v>5.0</v>
      </c>
      <c r="DR37" s="4">
        <v>3.0</v>
      </c>
      <c r="DS37" s="4">
        <v>6.0</v>
      </c>
      <c r="DT37" s="4">
        <v>5.0</v>
      </c>
      <c r="DU37" s="4">
        <v>2.0</v>
      </c>
      <c r="DV37" s="4">
        <v>6.0</v>
      </c>
      <c r="DW37" s="4">
        <v>3.0</v>
      </c>
    </row>
    <row r="38" hidden="1">
      <c r="A38" s="4" t="s">
        <v>3</v>
      </c>
      <c r="B38" s="4" t="s">
        <v>45</v>
      </c>
      <c r="C38" s="4">
        <v>5.0</v>
      </c>
      <c r="D38" s="4">
        <v>4.0</v>
      </c>
      <c r="E38" s="4">
        <v>6.0</v>
      </c>
      <c r="F38" s="4">
        <v>6.0</v>
      </c>
      <c r="G38" s="4">
        <v>6.0</v>
      </c>
      <c r="H38" s="4">
        <v>1.0</v>
      </c>
      <c r="I38" s="4">
        <v>4.0</v>
      </c>
      <c r="J38" s="4">
        <v>5.0</v>
      </c>
      <c r="K38" s="4">
        <v>5.0</v>
      </c>
      <c r="L38" s="4">
        <v>4.0</v>
      </c>
      <c r="M38" s="4">
        <v>3.0</v>
      </c>
      <c r="N38" s="4">
        <v>5.0</v>
      </c>
      <c r="O38" s="4">
        <v>5.0</v>
      </c>
      <c r="P38" s="4">
        <v>5.0</v>
      </c>
      <c r="Q38" s="4">
        <v>5.0</v>
      </c>
      <c r="R38" s="4">
        <v>4.0</v>
      </c>
      <c r="S38" s="4">
        <v>1.0</v>
      </c>
      <c r="T38" s="4">
        <v>6.0</v>
      </c>
      <c r="U38" s="4">
        <v>5.0</v>
      </c>
      <c r="V38" s="4">
        <v>5.0</v>
      </c>
      <c r="W38" s="4">
        <v>6.0</v>
      </c>
      <c r="X38" s="4">
        <v>6.0</v>
      </c>
      <c r="Y38" s="4">
        <v>6.0</v>
      </c>
      <c r="Z38" s="4">
        <v>4.0</v>
      </c>
      <c r="AA38" s="4">
        <v>4.0</v>
      </c>
      <c r="AB38" s="4">
        <v>6.0</v>
      </c>
      <c r="AC38" s="4">
        <v>5.0</v>
      </c>
      <c r="AD38" s="4">
        <v>6.0</v>
      </c>
      <c r="AE38" s="4">
        <v>5.0</v>
      </c>
      <c r="AF38" s="4">
        <v>5.0</v>
      </c>
      <c r="AG38" s="4">
        <v>5.0</v>
      </c>
      <c r="AH38" s="4">
        <v>4.0</v>
      </c>
      <c r="AI38" s="4">
        <v>5.0</v>
      </c>
      <c r="AJ38" s="4">
        <v>3.0</v>
      </c>
      <c r="AK38" s="4">
        <v>6.0</v>
      </c>
      <c r="AL38" s="4">
        <v>4.0</v>
      </c>
      <c r="AM38" s="4">
        <v>6.0</v>
      </c>
      <c r="AN38" s="4">
        <v>6.0</v>
      </c>
      <c r="AO38" s="4">
        <v>5.0</v>
      </c>
      <c r="AP38" s="4">
        <v>6.0</v>
      </c>
      <c r="AQ38" s="4">
        <v>6.0</v>
      </c>
      <c r="AR38" s="4">
        <v>3.0</v>
      </c>
      <c r="AS38" s="4">
        <v>6.0</v>
      </c>
      <c r="AT38" s="4">
        <v>3.0</v>
      </c>
      <c r="AU38" s="4">
        <v>5.0</v>
      </c>
      <c r="AV38" s="4">
        <v>6.0</v>
      </c>
      <c r="AW38" s="4">
        <v>4.0</v>
      </c>
      <c r="AX38" s="4">
        <v>6.0</v>
      </c>
      <c r="AY38" s="4">
        <v>5.0</v>
      </c>
      <c r="AZ38" s="4">
        <v>3.0</v>
      </c>
      <c r="BA38" s="4">
        <v>1.0</v>
      </c>
      <c r="BB38" s="4">
        <v>6.0</v>
      </c>
      <c r="BC38" s="4">
        <v>5.0</v>
      </c>
      <c r="BD38" s="4">
        <v>3.0</v>
      </c>
      <c r="BE38" s="4">
        <v>6.0</v>
      </c>
      <c r="BF38" s="4">
        <v>3.0</v>
      </c>
      <c r="BG38" s="4">
        <v>6.0</v>
      </c>
      <c r="BH38" s="4">
        <v>5.0</v>
      </c>
      <c r="BI38" s="4">
        <v>5.0</v>
      </c>
      <c r="BJ38" s="4">
        <v>6.0</v>
      </c>
      <c r="BK38" s="4">
        <v>6.0</v>
      </c>
      <c r="BL38" s="4">
        <v>4.0</v>
      </c>
      <c r="BM38" s="4">
        <v>6.0</v>
      </c>
      <c r="BN38" s="4">
        <v>5.0</v>
      </c>
      <c r="BO38" s="4">
        <v>2.0</v>
      </c>
      <c r="BP38" s="4">
        <v>6.0</v>
      </c>
      <c r="BQ38" s="4">
        <v>4.0</v>
      </c>
      <c r="BR38" s="4">
        <v>5.0</v>
      </c>
      <c r="BS38" s="4">
        <v>6.0</v>
      </c>
      <c r="BT38" s="4">
        <v>6.0</v>
      </c>
      <c r="BU38" s="4">
        <v>3.0</v>
      </c>
      <c r="BV38" s="4">
        <v>5.0</v>
      </c>
      <c r="BW38" s="4">
        <v>5.0</v>
      </c>
      <c r="BX38" s="4">
        <v>6.0</v>
      </c>
      <c r="BY38" s="4">
        <v>3.0</v>
      </c>
      <c r="BZ38" s="4">
        <v>5.0</v>
      </c>
      <c r="CA38" s="4">
        <v>3.0</v>
      </c>
      <c r="CB38" s="4">
        <v>3.0</v>
      </c>
      <c r="CC38" s="4">
        <v>5.0</v>
      </c>
      <c r="CD38" s="4">
        <v>6.0</v>
      </c>
      <c r="CE38" s="4">
        <v>4.0</v>
      </c>
      <c r="CF38" s="4">
        <v>4.0</v>
      </c>
      <c r="CG38" s="4">
        <v>3.0</v>
      </c>
      <c r="CH38" s="4">
        <v>1.0</v>
      </c>
      <c r="CI38" s="4">
        <v>5.0</v>
      </c>
      <c r="CJ38" s="4">
        <v>6.0</v>
      </c>
      <c r="CK38" s="4">
        <v>6.0</v>
      </c>
      <c r="CL38" s="4">
        <v>6.0</v>
      </c>
      <c r="CM38" s="4">
        <v>2.0</v>
      </c>
      <c r="CN38" s="4">
        <v>3.0</v>
      </c>
      <c r="CO38" s="4">
        <v>6.0</v>
      </c>
      <c r="CP38" s="4">
        <v>6.0</v>
      </c>
      <c r="CQ38" s="4">
        <v>3.0</v>
      </c>
      <c r="CR38" s="4">
        <v>4.0</v>
      </c>
      <c r="CS38" s="4">
        <v>6.0</v>
      </c>
      <c r="CT38" s="4">
        <v>5.0</v>
      </c>
      <c r="CU38" s="4">
        <v>6.0</v>
      </c>
      <c r="CV38" s="4">
        <v>5.0</v>
      </c>
      <c r="CW38" s="4">
        <v>6.0</v>
      </c>
      <c r="CX38" s="4">
        <v>4.0</v>
      </c>
      <c r="CY38" s="4">
        <v>2.0</v>
      </c>
      <c r="CZ38" s="4">
        <v>5.0</v>
      </c>
      <c r="DA38" s="4" t="s">
        <v>74</v>
      </c>
      <c r="DB38" s="4">
        <v>4.0</v>
      </c>
      <c r="DC38" s="4">
        <v>5.0</v>
      </c>
      <c r="DD38" s="4">
        <v>4.0</v>
      </c>
      <c r="DE38" s="4">
        <v>1.0</v>
      </c>
      <c r="DF38" s="4">
        <v>4.0</v>
      </c>
      <c r="DG38" s="4">
        <v>6.0</v>
      </c>
      <c r="DH38" s="4">
        <v>6.0</v>
      </c>
      <c r="DI38" s="4">
        <v>3.0</v>
      </c>
      <c r="DJ38" s="4">
        <v>5.0</v>
      </c>
      <c r="DK38" s="4">
        <v>6.0</v>
      </c>
      <c r="DL38" s="4">
        <v>6.0</v>
      </c>
      <c r="DM38" s="4">
        <v>3.0</v>
      </c>
      <c r="DN38" s="4">
        <v>6.0</v>
      </c>
      <c r="DO38" s="4">
        <v>1.0</v>
      </c>
      <c r="DP38" s="4">
        <v>2.0</v>
      </c>
      <c r="DQ38" s="4">
        <v>3.0</v>
      </c>
      <c r="DR38" s="4">
        <v>2.0</v>
      </c>
      <c r="DS38" s="4">
        <v>4.0</v>
      </c>
      <c r="DT38" s="4">
        <v>2.0</v>
      </c>
      <c r="DU38" s="4">
        <v>2.0</v>
      </c>
      <c r="DV38" s="4">
        <v>4.0</v>
      </c>
      <c r="DW38" s="4">
        <v>5.0</v>
      </c>
    </row>
    <row r="39" hidden="1">
      <c r="A39" s="4" t="s">
        <v>10</v>
      </c>
      <c r="B39" s="4" t="s">
        <v>46</v>
      </c>
      <c r="C39" s="4">
        <v>5.0</v>
      </c>
      <c r="D39" s="4">
        <v>4.0</v>
      </c>
      <c r="E39" s="4">
        <v>5.0</v>
      </c>
      <c r="F39" s="4">
        <v>5.0</v>
      </c>
      <c r="G39" s="4">
        <v>2.0</v>
      </c>
      <c r="H39" s="4">
        <v>5.0</v>
      </c>
      <c r="I39" s="4">
        <v>5.0</v>
      </c>
      <c r="J39" s="4">
        <v>1.0</v>
      </c>
      <c r="K39" s="4">
        <v>5.0</v>
      </c>
      <c r="L39" s="4">
        <v>4.0</v>
      </c>
      <c r="M39" s="4">
        <v>1.0</v>
      </c>
      <c r="N39" s="4">
        <v>5.0</v>
      </c>
      <c r="O39" s="4">
        <v>3.0</v>
      </c>
      <c r="P39" s="4">
        <v>3.0</v>
      </c>
      <c r="Q39" s="4">
        <v>2.0</v>
      </c>
      <c r="R39" s="4">
        <v>1.0</v>
      </c>
      <c r="S39" s="4">
        <v>5.0</v>
      </c>
      <c r="T39" s="4">
        <v>3.0</v>
      </c>
      <c r="U39" s="4">
        <v>1.0</v>
      </c>
      <c r="V39" s="4">
        <v>2.0</v>
      </c>
      <c r="W39" s="4">
        <v>1.0</v>
      </c>
      <c r="X39" s="4">
        <v>5.0</v>
      </c>
      <c r="Y39" s="4">
        <v>5.0</v>
      </c>
      <c r="Z39" s="4">
        <v>4.0</v>
      </c>
      <c r="AA39" s="4">
        <v>3.0</v>
      </c>
      <c r="AB39" s="4">
        <v>3.0</v>
      </c>
      <c r="AC39" s="4">
        <v>1.0</v>
      </c>
      <c r="AD39" s="4">
        <v>3.0</v>
      </c>
      <c r="AE39" s="4">
        <v>1.0</v>
      </c>
      <c r="AF39" s="4">
        <v>5.0</v>
      </c>
      <c r="AG39" s="4">
        <v>3.0</v>
      </c>
      <c r="AH39" s="4">
        <v>4.0</v>
      </c>
      <c r="AI39" s="4">
        <v>5.0</v>
      </c>
      <c r="AJ39" s="4">
        <v>2.0</v>
      </c>
      <c r="AK39" s="4">
        <v>1.0</v>
      </c>
      <c r="AL39" s="4">
        <v>1.0</v>
      </c>
      <c r="AM39" s="4">
        <v>2.0</v>
      </c>
      <c r="AN39" s="4">
        <v>3.0</v>
      </c>
      <c r="AO39" s="4">
        <v>3.0</v>
      </c>
      <c r="AP39" s="4">
        <v>3.0</v>
      </c>
      <c r="AQ39" s="4">
        <v>3.0</v>
      </c>
      <c r="AR39" s="4">
        <v>3.0</v>
      </c>
      <c r="AS39" s="4">
        <v>4.0</v>
      </c>
      <c r="AT39" s="4">
        <v>5.0</v>
      </c>
      <c r="AU39" s="4">
        <v>5.0</v>
      </c>
      <c r="AV39" s="4">
        <v>5.0</v>
      </c>
      <c r="AW39" s="4">
        <v>3.0</v>
      </c>
      <c r="AX39" s="4">
        <v>2.0</v>
      </c>
      <c r="AY39" s="4">
        <v>4.0</v>
      </c>
      <c r="AZ39" s="4">
        <v>4.0</v>
      </c>
      <c r="BA39" s="4">
        <v>1.0</v>
      </c>
      <c r="BB39" s="4">
        <v>5.0</v>
      </c>
      <c r="BC39" s="4">
        <v>3.0</v>
      </c>
      <c r="BD39" s="4">
        <v>2.0</v>
      </c>
      <c r="BE39" s="4">
        <v>4.0</v>
      </c>
      <c r="BF39" s="4">
        <v>2.0</v>
      </c>
      <c r="BG39" s="4">
        <v>5.0</v>
      </c>
      <c r="BH39" s="4">
        <v>2.0</v>
      </c>
      <c r="BI39" s="4">
        <v>5.0</v>
      </c>
      <c r="BJ39" s="4">
        <v>5.0</v>
      </c>
      <c r="BK39" s="4">
        <v>1.0</v>
      </c>
      <c r="BL39" s="4">
        <v>2.0</v>
      </c>
      <c r="BM39" s="4">
        <v>2.0</v>
      </c>
      <c r="BN39" s="4">
        <v>4.0</v>
      </c>
      <c r="BO39" s="4">
        <v>3.0</v>
      </c>
      <c r="BP39" s="4">
        <v>1.0</v>
      </c>
      <c r="BQ39" s="4">
        <v>3.0</v>
      </c>
      <c r="BR39" s="4">
        <v>2.0</v>
      </c>
      <c r="BS39" s="4">
        <v>2.0</v>
      </c>
      <c r="BT39" s="4">
        <v>1.0</v>
      </c>
      <c r="BU39" s="4">
        <v>5.0</v>
      </c>
      <c r="BV39" s="4">
        <v>4.0</v>
      </c>
      <c r="BW39" s="4">
        <v>3.0</v>
      </c>
      <c r="BX39" s="4">
        <v>1.0</v>
      </c>
      <c r="BY39" s="4">
        <v>3.0</v>
      </c>
      <c r="BZ39" s="4">
        <v>4.0</v>
      </c>
      <c r="CA39" s="4">
        <v>1.0</v>
      </c>
      <c r="CB39" s="4">
        <v>1.0</v>
      </c>
      <c r="CC39" s="4">
        <v>3.0</v>
      </c>
      <c r="CD39" s="4">
        <v>4.0</v>
      </c>
      <c r="CE39" s="4">
        <v>3.0</v>
      </c>
      <c r="CF39" s="4">
        <v>4.0</v>
      </c>
      <c r="CG39" s="4">
        <v>3.0</v>
      </c>
      <c r="CH39" s="4">
        <v>5.0</v>
      </c>
      <c r="CI39" s="4">
        <v>5.0</v>
      </c>
      <c r="CJ39" s="4">
        <v>2.0</v>
      </c>
      <c r="CK39" s="4">
        <v>4.0</v>
      </c>
      <c r="CL39" s="4">
        <v>1.0</v>
      </c>
      <c r="CM39" s="4">
        <v>5.0</v>
      </c>
      <c r="CN39" s="4">
        <v>5.0</v>
      </c>
      <c r="CO39" s="4">
        <v>3.0</v>
      </c>
      <c r="CP39" s="4">
        <v>1.0</v>
      </c>
      <c r="CQ39" s="4">
        <v>1.0</v>
      </c>
      <c r="CR39" s="4">
        <v>5.0</v>
      </c>
      <c r="CS39" s="4">
        <v>5.0</v>
      </c>
      <c r="CT39" s="4">
        <v>3.0</v>
      </c>
      <c r="CU39" s="4">
        <v>3.0</v>
      </c>
      <c r="CV39" s="4">
        <v>2.0</v>
      </c>
      <c r="CW39" s="4">
        <v>5.0</v>
      </c>
      <c r="CX39" s="4">
        <v>1.0</v>
      </c>
      <c r="CY39" s="4">
        <v>5.0</v>
      </c>
      <c r="CZ39" s="4">
        <v>4.0</v>
      </c>
      <c r="DA39" s="4">
        <v>1.0</v>
      </c>
      <c r="DB39" s="4">
        <v>5.0</v>
      </c>
      <c r="DC39" s="4">
        <v>3.0</v>
      </c>
      <c r="DD39" s="4">
        <v>3.0</v>
      </c>
      <c r="DE39" s="4">
        <v>5.0</v>
      </c>
      <c r="DF39" s="4">
        <v>3.0</v>
      </c>
      <c r="DG39" s="4">
        <v>5.0</v>
      </c>
      <c r="DH39" s="4">
        <v>1.0</v>
      </c>
      <c r="DI39" s="4">
        <v>3.0</v>
      </c>
      <c r="DJ39" s="4">
        <v>1.0</v>
      </c>
      <c r="DK39" s="4">
        <v>5.0</v>
      </c>
      <c r="DL39" s="4">
        <v>2.0</v>
      </c>
      <c r="DM39" s="4">
        <v>5.0</v>
      </c>
      <c r="DN39" s="4">
        <v>1.0</v>
      </c>
      <c r="DO39" s="4">
        <v>3.0</v>
      </c>
      <c r="DP39" s="4">
        <v>2.0</v>
      </c>
      <c r="DQ39" s="4">
        <v>3.0</v>
      </c>
      <c r="DR39" s="4">
        <v>5.0</v>
      </c>
      <c r="DS39" s="4">
        <v>3.0</v>
      </c>
      <c r="DT39" s="4">
        <v>5.0</v>
      </c>
      <c r="DU39" s="4">
        <v>5.0</v>
      </c>
      <c r="DV39" s="4">
        <v>1.0</v>
      </c>
      <c r="DW39" s="4">
        <v>2.0</v>
      </c>
    </row>
    <row r="40" hidden="1">
      <c r="A40" s="4" t="s">
        <v>10</v>
      </c>
      <c r="B40" s="4" t="s">
        <v>47</v>
      </c>
      <c r="C40" s="4">
        <v>5.0</v>
      </c>
      <c r="D40" s="4">
        <v>4.0</v>
      </c>
      <c r="E40" s="4">
        <v>5.0</v>
      </c>
      <c r="F40" s="4">
        <v>5.0</v>
      </c>
      <c r="G40" s="4">
        <v>5.0</v>
      </c>
      <c r="H40" s="4">
        <v>5.0</v>
      </c>
      <c r="I40" s="4">
        <v>5.0</v>
      </c>
      <c r="J40" s="4">
        <v>3.0</v>
      </c>
      <c r="K40" s="4">
        <v>5.0</v>
      </c>
      <c r="L40" s="4">
        <v>5.0</v>
      </c>
      <c r="M40" s="4">
        <v>5.0</v>
      </c>
      <c r="N40" s="4">
        <v>5.0</v>
      </c>
      <c r="O40" s="4">
        <v>4.0</v>
      </c>
      <c r="P40" s="4">
        <v>5.0</v>
      </c>
      <c r="Q40" s="4">
        <v>3.0</v>
      </c>
      <c r="R40" s="4">
        <v>5.0</v>
      </c>
      <c r="S40" s="4">
        <v>3.0</v>
      </c>
      <c r="T40" s="4">
        <v>5.0</v>
      </c>
      <c r="U40" s="4">
        <v>5.0</v>
      </c>
      <c r="V40" s="4">
        <v>5.0</v>
      </c>
      <c r="W40" s="4">
        <v>4.0</v>
      </c>
      <c r="X40" s="4">
        <v>5.0</v>
      </c>
      <c r="Y40" s="4">
        <v>5.0</v>
      </c>
      <c r="Z40" s="4">
        <v>5.0</v>
      </c>
      <c r="AA40" s="4">
        <v>5.0</v>
      </c>
      <c r="AB40" s="4">
        <v>3.0</v>
      </c>
      <c r="AC40" s="4">
        <v>5.0</v>
      </c>
      <c r="AD40" s="4">
        <v>4.0</v>
      </c>
      <c r="AE40" s="4">
        <v>5.0</v>
      </c>
      <c r="AF40" s="4">
        <v>5.0</v>
      </c>
      <c r="AG40" s="4">
        <v>4.0</v>
      </c>
      <c r="AH40" s="4">
        <v>5.0</v>
      </c>
      <c r="AI40" s="4">
        <v>5.0</v>
      </c>
      <c r="AJ40" s="4">
        <v>5.0</v>
      </c>
      <c r="AK40" s="4">
        <v>5.0</v>
      </c>
      <c r="AL40" s="4">
        <v>5.0</v>
      </c>
      <c r="AM40" s="4">
        <v>5.0</v>
      </c>
      <c r="AN40" s="4">
        <v>5.0</v>
      </c>
      <c r="AO40" s="4">
        <v>5.0</v>
      </c>
      <c r="AP40" s="4">
        <v>4.0</v>
      </c>
      <c r="AQ40" s="4">
        <v>5.0</v>
      </c>
      <c r="AR40" s="4">
        <v>5.0</v>
      </c>
      <c r="AS40" s="4">
        <v>5.0</v>
      </c>
      <c r="AT40" s="4">
        <v>5.0</v>
      </c>
      <c r="AU40" s="4">
        <v>5.0</v>
      </c>
      <c r="AV40" s="4">
        <v>5.0</v>
      </c>
      <c r="AW40" s="4">
        <v>5.0</v>
      </c>
      <c r="AX40" s="4">
        <v>4.0</v>
      </c>
      <c r="AY40" s="4">
        <v>5.0</v>
      </c>
      <c r="AZ40" s="4">
        <v>5.0</v>
      </c>
      <c r="BA40" s="4">
        <v>3.0</v>
      </c>
      <c r="BB40" s="4">
        <v>5.0</v>
      </c>
      <c r="BC40" s="4">
        <v>5.0</v>
      </c>
      <c r="BD40" s="4">
        <v>5.0</v>
      </c>
      <c r="BE40" s="4">
        <v>5.0</v>
      </c>
      <c r="BF40" s="4">
        <v>5.0</v>
      </c>
      <c r="BG40" s="4">
        <v>5.0</v>
      </c>
      <c r="BH40" s="4">
        <v>5.0</v>
      </c>
      <c r="BI40" s="4">
        <v>5.0</v>
      </c>
      <c r="BJ40" s="4">
        <v>5.0</v>
      </c>
      <c r="BK40" s="4">
        <v>5.0</v>
      </c>
      <c r="BL40" s="4">
        <v>4.0</v>
      </c>
      <c r="BM40" s="4">
        <v>5.0</v>
      </c>
      <c r="BN40" s="4">
        <v>4.0</v>
      </c>
      <c r="BO40" s="4">
        <v>5.0</v>
      </c>
      <c r="BP40" s="4">
        <v>5.0</v>
      </c>
      <c r="BQ40" s="4">
        <v>5.0</v>
      </c>
      <c r="BR40" s="4">
        <v>4.0</v>
      </c>
      <c r="BS40" s="4">
        <v>5.0</v>
      </c>
      <c r="BT40" s="4">
        <v>5.0</v>
      </c>
      <c r="BU40" s="4">
        <v>5.0</v>
      </c>
      <c r="BV40" s="4">
        <v>5.0</v>
      </c>
      <c r="BW40" s="4">
        <v>5.0</v>
      </c>
      <c r="BX40" s="4">
        <v>5.0</v>
      </c>
      <c r="BY40" s="4">
        <v>3.0</v>
      </c>
      <c r="BZ40" s="4">
        <v>5.0</v>
      </c>
      <c r="CA40" s="4">
        <v>5.0</v>
      </c>
      <c r="CB40" s="4">
        <v>4.0</v>
      </c>
      <c r="CC40" s="4">
        <v>4.0</v>
      </c>
      <c r="CD40" s="4">
        <v>5.0</v>
      </c>
      <c r="CE40" s="4">
        <v>5.0</v>
      </c>
      <c r="CF40" s="4">
        <v>5.0</v>
      </c>
      <c r="CG40" s="4">
        <v>5.0</v>
      </c>
      <c r="CH40" s="4">
        <v>5.0</v>
      </c>
      <c r="CI40" s="4">
        <v>5.0</v>
      </c>
      <c r="CJ40" s="4">
        <v>5.0</v>
      </c>
      <c r="CK40" s="4">
        <v>5.0</v>
      </c>
      <c r="CL40" s="4">
        <v>5.0</v>
      </c>
      <c r="CM40" s="4">
        <v>5.0</v>
      </c>
      <c r="CN40" s="4">
        <v>5.0</v>
      </c>
      <c r="CO40" s="4">
        <v>5.0</v>
      </c>
      <c r="CP40" s="4">
        <v>4.0</v>
      </c>
      <c r="CQ40" s="4">
        <v>5.0</v>
      </c>
      <c r="CR40" s="4">
        <v>5.0</v>
      </c>
      <c r="CS40" s="4">
        <v>5.0</v>
      </c>
      <c r="CT40" s="4">
        <v>5.0</v>
      </c>
      <c r="CU40" s="4">
        <v>5.0</v>
      </c>
      <c r="CV40" s="4">
        <v>5.0</v>
      </c>
      <c r="CW40" s="4">
        <v>5.0</v>
      </c>
      <c r="CX40" s="4">
        <v>5.0</v>
      </c>
      <c r="CY40" s="4">
        <v>5.0</v>
      </c>
      <c r="CZ40" s="4">
        <v>5.0</v>
      </c>
      <c r="DA40" s="4">
        <v>5.0</v>
      </c>
      <c r="DB40" s="4">
        <v>5.0</v>
      </c>
      <c r="DC40" s="4">
        <v>5.0</v>
      </c>
      <c r="DD40" s="4">
        <v>5.0</v>
      </c>
      <c r="DE40" s="4">
        <v>5.0</v>
      </c>
      <c r="DF40" s="4">
        <v>5.0</v>
      </c>
      <c r="DG40" s="4">
        <v>5.0</v>
      </c>
      <c r="DH40" s="4">
        <v>5.0</v>
      </c>
      <c r="DI40" s="4">
        <v>5.0</v>
      </c>
      <c r="DJ40" s="4">
        <v>3.0</v>
      </c>
      <c r="DK40" s="4">
        <v>5.0</v>
      </c>
      <c r="DL40" s="4">
        <v>5.0</v>
      </c>
      <c r="DM40" s="4">
        <v>4.0</v>
      </c>
      <c r="DN40" s="4">
        <v>4.0</v>
      </c>
      <c r="DO40" s="4">
        <v>5.0</v>
      </c>
      <c r="DP40" s="4">
        <v>4.0</v>
      </c>
      <c r="DQ40" s="4">
        <v>5.0</v>
      </c>
      <c r="DR40" s="4">
        <v>5.0</v>
      </c>
      <c r="DS40" s="4">
        <v>5.0</v>
      </c>
      <c r="DT40" s="4">
        <v>5.0</v>
      </c>
      <c r="DU40" s="4">
        <v>3.0</v>
      </c>
      <c r="DV40" s="4">
        <v>5.0</v>
      </c>
      <c r="DW40" s="4">
        <v>3.0</v>
      </c>
    </row>
    <row r="41" hidden="1">
      <c r="A41" s="4" t="s">
        <v>30</v>
      </c>
      <c r="B41" s="4" t="s">
        <v>48</v>
      </c>
      <c r="C41" s="4">
        <v>1.0</v>
      </c>
      <c r="D41" s="4">
        <v>1.0</v>
      </c>
      <c r="E41" s="4">
        <v>7.0</v>
      </c>
      <c r="F41" s="4">
        <v>2.0</v>
      </c>
      <c r="G41" s="4">
        <v>1.0</v>
      </c>
      <c r="H41" s="4">
        <v>4.0</v>
      </c>
      <c r="I41" s="4">
        <v>8.0</v>
      </c>
      <c r="J41" s="4">
        <v>3.0</v>
      </c>
      <c r="K41" s="4">
        <v>8.0</v>
      </c>
      <c r="L41" s="4">
        <v>3.0</v>
      </c>
      <c r="M41" s="4">
        <v>8.0</v>
      </c>
      <c r="N41" s="4">
        <v>1.0</v>
      </c>
      <c r="O41" s="4">
        <v>9.0</v>
      </c>
      <c r="P41" s="4">
        <v>10.0</v>
      </c>
      <c r="Q41" s="4">
        <v>1.0</v>
      </c>
      <c r="R41" s="4" t="s">
        <v>74</v>
      </c>
      <c r="S41" s="4">
        <v>9.0</v>
      </c>
      <c r="T41" s="4">
        <v>7.0</v>
      </c>
      <c r="U41" s="4">
        <v>9.0</v>
      </c>
      <c r="V41" s="4">
        <v>7.0</v>
      </c>
      <c r="W41" s="4">
        <v>2.0</v>
      </c>
      <c r="X41" s="4">
        <v>7.0</v>
      </c>
      <c r="Y41" s="4">
        <v>5.0</v>
      </c>
      <c r="Z41" s="4">
        <v>5.0</v>
      </c>
      <c r="AA41" s="4">
        <v>2.0</v>
      </c>
      <c r="AB41" s="4">
        <v>5.0</v>
      </c>
      <c r="AC41" s="4">
        <v>9.0</v>
      </c>
      <c r="AD41" s="4">
        <v>9.0</v>
      </c>
      <c r="AE41" s="4">
        <v>3.0</v>
      </c>
      <c r="AF41" s="4">
        <v>10.0</v>
      </c>
      <c r="AG41" s="4">
        <v>8.0</v>
      </c>
      <c r="AH41" s="4">
        <v>3.0</v>
      </c>
      <c r="AI41" s="4">
        <v>8.0</v>
      </c>
      <c r="AJ41" s="4">
        <v>3.0</v>
      </c>
      <c r="AK41" s="4">
        <v>3.0</v>
      </c>
      <c r="AL41" s="4">
        <v>3.0</v>
      </c>
      <c r="AM41" s="4">
        <v>7.0</v>
      </c>
      <c r="AN41" s="4">
        <v>2.0</v>
      </c>
      <c r="AO41" s="4">
        <v>8.0</v>
      </c>
      <c r="AP41" s="4">
        <v>5.0</v>
      </c>
      <c r="AQ41" s="4">
        <v>8.0</v>
      </c>
      <c r="AR41" s="4">
        <v>4.0</v>
      </c>
      <c r="AS41" s="4">
        <v>7.0</v>
      </c>
      <c r="AT41" s="4">
        <v>8.0</v>
      </c>
      <c r="AU41" s="4">
        <v>10.0</v>
      </c>
      <c r="AV41" s="4">
        <v>3.0</v>
      </c>
      <c r="AW41" s="4">
        <v>4.0</v>
      </c>
      <c r="AX41" s="4">
        <v>9.0</v>
      </c>
      <c r="AY41" s="4">
        <v>3.0</v>
      </c>
      <c r="AZ41" s="4">
        <v>9.0</v>
      </c>
      <c r="BA41" s="4">
        <v>8.0</v>
      </c>
      <c r="BB41" s="4">
        <v>8.0</v>
      </c>
      <c r="BC41" s="4">
        <v>5.0</v>
      </c>
      <c r="BD41" s="4">
        <v>1.0</v>
      </c>
      <c r="BE41" s="4">
        <v>10.0</v>
      </c>
      <c r="BF41" s="4">
        <v>8.0</v>
      </c>
      <c r="BG41" s="4">
        <v>1.0</v>
      </c>
      <c r="BH41" s="4">
        <v>10.0</v>
      </c>
      <c r="BI41" s="4">
        <v>1.0</v>
      </c>
      <c r="BJ41" s="4">
        <v>10.0</v>
      </c>
      <c r="BK41" s="4">
        <v>5.0</v>
      </c>
      <c r="BL41" s="4">
        <v>5.0</v>
      </c>
      <c r="BM41" s="4">
        <v>1.0</v>
      </c>
      <c r="BN41" s="4">
        <v>8.0</v>
      </c>
      <c r="BO41" s="4">
        <v>1.0</v>
      </c>
      <c r="BP41" s="4">
        <v>3.0</v>
      </c>
      <c r="BQ41" s="4">
        <v>3.0</v>
      </c>
      <c r="BR41" s="4">
        <v>2.0</v>
      </c>
      <c r="BS41" s="4">
        <v>8.0</v>
      </c>
      <c r="BT41" s="4">
        <v>3.0</v>
      </c>
      <c r="BU41" s="4">
        <v>2.0</v>
      </c>
      <c r="BV41" s="4">
        <v>2.0</v>
      </c>
      <c r="BW41" s="4">
        <v>2.0</v>
      </c>
      <c r="BX41" s="4">
        <v>2.0</v>
      </c>
      <c r="BY41" s="4">
        <v>10.0</v>
      </c>
      <c r="BZ41" s="4">
        <v>9.0</v>
      </c>
      <c r="CA41" s="4">
        <v>4.0</v>
      </c>
      <c r="CB41" s="4">
        <v>5.0</v>
      </c>
      <c r="CC41" s="4">
        <v>8.0</v>
      </c>
      <c r="CD41" s="4">
        <v>3.0</v>
      </c>
      <c r="CE41" s="4">
        <v>1.0</v>
      </c>
      <c r="CF41" s="4">
        <v>2.0</v>
      </c>
      <c r="CG41" s="4">
        <v>7.0</v>
      </c>
      <c r="CH41" s="4">
        <v>1.0</v>
      </c>
      <c r="CI41" s="4">
        <v>9.0</v>
      </c>
      <c r="CJ41" s="4">
        <v>7.0</v>
      </c>
      <c r="CK41" s="4">
        <v>1.0</v>
      </c>
      <c r="CL41" s="4">
        <v>4.0</v>
      </c>
      <c r="CM41" s="4">
        <v>1.0</v>
      </c>
      <c r="CN41" s="4">
        <v>1.0</v>
      </c>
      <c r="CO41" s="4">
        <v>8.0</v>
      </c>
      <c r="CP41" s="4">
        <v>2.0</v>
      </c>
      <c r="CQ41" s="4">
        <v>1.0</v>
      </c>
      <c r="CR41" s="4">
        <v>6.0</v>
      </c>
      <c r="CS41" s="4">
        <v>6.0</v>
      </c>
      <c r="CT41" s="4">
        <v>10.0</v>
      </c>
      <c r="CU41" s="4">
        <v>8.0</v>
      </c>
      <c r="CV41" s="4">
        <v>1.0</v>
      </c>
      <c r="CW41" s="4">
        <v>1.0</v>
      </c>
      <c r="CX41" s="4">
        <v>2.0</v>
      </c>
      <c r="CY41" s="4">
        <v>1.0</v>
      </c>
      <c r="CZ41" s="4">
        <v>3.0</v>
      </c>
      <c r="DA41" s="4">
        <v>7.0</v>
      </c>
      <c r="DB41" s="4">
        <v>8.0</v>
      </c>
      <c r="DC41" s="4">
        <v>3.0</v>
      </c>
      <c r="DD41" s="4">
        <v>1.0</v>
      </c>
      <c r="DE41" s="4">
        <v>6.0</v>
      </c>
      <c r="DF41" s="4">
        <v>4.0</v>
      </c>
      <c r="DG41" s="4">
        <v>5.0</v>
      </c>
      <c r="DH41" s="4">
        <v>1.0</v>
      </c>
      <c r="DI41" s="4">
        <v>9.0</v>
      </c>
      <c r="DJ41" s="4">
        <v>7.0</v>
      </c>
      <c r="DK41" s="4">
        <v>9.0</v>
      </c>
      <c r="DL41" s="4">
        <v>1.0</v>
      </c>
      <c r="DM41" s="4">
        <v>7.0</v>
      </c>
      <c r="DN41" s="4">
        <v>10.0</v>
      </c>
      <c r="DO41" s="4">
        <v>2.0</v>
      </c>
      <c r="DP41" s="4">
        <v>7.0</v>
      </c>
      <c r="DQ41" s="4">
        <v>8.0</v>
      </c>
      <c r="DR41" s="4">
        <v>6.0</v>
      </c>
      <c r="DS41" s="4">
        <v>7.0</v>
      </c>
      <c r="DT41" s="4">
        <v>7.0</v>
      </c>
      <c r="DU41" s="4">
        <v>10.0</v>
      </c>
      <c r="DV41" s="4">
        <v>1.0</v>
      </c>
      <c r="DW41" s="4">
        <v>5.0</v>
      </c>
    </row>
    <row r="42" hidden="1">
      <c r="A42" s="4" t="s">
        <v>3</v>
      </c>
      <c r="B42" s="4" t="s">
        <v>49</v>
      </c>
      <c r="C42" s="4">
        <v>1.0</v>
      </c>
      <c r="D42" s="4">
        <v>2.0</v>
      </c>
      <c r="E42" s="4">
        <v>2.0</v>
      </c>
      <c r="F42" s="4">
        <v>2.0</v>
      </c>
      <c r="G42" s="4">
        <v>1.0</v>
      </c>
      <c r="H42" s="4">
        <v>2.0</v>
      </c>
      <c r="I42" s="4">
        <v>1.0</v>
      </c>
      <c r="J42" s="4">
        <v>1.0</v>
      </c>
      <c r="K42" s="4">
        <v>2.0</v>
      </c>
      <c r="L42" s="4">
        <v>2.0</v>
      </c>
      <c r="M42" s="4">
        <v>1.0</v>
      </c>
      <c r="N42" s="4">
        <v>2.0</v>
      </c>
      <c r="O42" s="4">
        <v>2.0</v>
      </c>
      <c r="P42" s="4">
        <v>2.0</v>
      </c>
      <c r="Q42" s="4">
        <v>1.0</v>
      </c>
      <c r="R42" s="4">
        <v>2.0</v>
      </c>
      <c r="S42" s="4">
        <v>2.0</v>
      </c>
      <c r="T42" s="4">
        <v>2.0</v>
      </c>
      <c r="U42" s="4">
        <v>2.0</v>
      </c>
      <c r="V42" s="4">
        <v>1.0</v>
      </c>
      <c r="W42" s="4">
        <v>1.0</v>
      </c>
      <c r="X42" s="4">
        <v>2.0</v>
      </c>
      <c r="Y42" s="4">
        <v>1.0</v>
      </c>
      <c r="Z42" s="4">
        <v>1.0</v>
      </c>
      <c r="AA42" s="4">
        <v>2.0</v>
      </c>
      <c r="AB42" s="4">
        <v>1.0</v>
      </c>
      <c r="AC42" s="4">
        <v>2.0</v>
      </c>
      <c r="AD42" s="4">
        <v>2.0</v>
      </c>
      <c r="AE42" s="4">
        <v>1.0</v>
      </c>
      <c r="AF42" s="4">
        <v>1.0</v>
      </c>
      <c r="AG42" s="4">
        <v>2.0</v>
      </c>
      <c r="AH42" s="4">
        <v>1.0</v>
      </c>
      <c r="AI42" s="4">
        <v>1.0</v>
      </c>
      <c r="AJ42" s="4">
        <v>1.0</v>
      </c>
      <c r="AK42" s="4">
        <v>1.0</v>
      </c>
      <c r="AL42" s="4">
        <v>2.0</v>
      </c>
      <c r="AM42" s="4">
        <v>1.0</v>
      </c>
      <c r="AN42" s="4">
        <v>2.0</v>
      </c>
      <c r="AO42" s="4">
        <v>2.0</v>
      </c>
      <c r="AP42" s="4">
        <v>2.0</v>
      </c>
      <c r="AQ42" s="4">
        <v>1.0</v>
      </c>
      <c r="AR42" s="4">
        <v>1.0</v>
      </c>
      <c r="AS42" s="4">
        <v>1.0</v>
      </c>
      <c r="AT42" s="4">
        <v>2.0</v>
      </c>
      <c r="AU42" s="4">
        <v>1.0</v>
      </c>
      <c r="AV42" s="4">
        <v>2.0</v>
      </c>
      <c r="AW42" s="4">
        <v>1.0</v>
      </c>
      <c r="AX42" s="4">
        <v>1.0</v>
      </c>
      <c r="AY42" s="4">
        <v>1.0</v>
      </c>
      <c r="AZ42" s="4">
        <v>2.0</v>
      </c>
      <c r="BA42" s="4">
        <v>1.0</v>
      </c>
      <c r="BB42" s="4">
        <v>1.0</v>
      </c>
      <c r="BC42" s="4">
        <v>1.0</v>
      </c>
      <c r="BD42" s="4">
        <v>1.0</v>
      </c>
      <c r="BE42" s="4">
        <v>1.0</v>
      </c>
      <c r="BF42" s="4">
        <v>1.0</v>
      </c>
      <c r="BG42" s="4">
        <v>1.0</v>
      </c>
      <c r="BH42" s="4">
        <v>1.0</v>
      </c>
      <c r="BI42" s="4">
        <v>1.0</v>
      </c>
      <c r="BJ42" s="4">
        <v>1.0</v>
      </c>
      <c r="BK42" s="4">
        <v>1.0</v>
      </c>
      <c r="BL42" s="4">
        <v>2.0</v>
      </c>
      <c r="BM42" s="4">
        <v>1.0</v>
      </c>
      <c r="BN42" s="4">
        <v>2.0</v>
      </c>
      <c r="BO42" s="4">
        <v>2.0</v>
      </c>
      <c r="BP42" s="4">
        <v>2.0</v>
      </c>
      <c r="BQ42" s="4">
        <v>2.0</v>
      </c>
      <c r="BR42" s="4">
        <v>2.0</v>
      </c>
      <c r="BS42" s="4">
        <v>2.0</v>
      </c>
      <c r="BT42" s="4">
        <v>2.0</v>
      </c>
      <c r="BU42" s="4">
        <v>2.0</v>
      </c>
      <c r="BV42" s="4">
        <v>2.0</v>
      </c>
      <c r="BW42" s="4">
        <v>1.0</v>
      </c>
      <c r="BX42" s="4">
        <v>2.0</v>
      </c>
      <c r="BY42" s="4">
        <v>4.0</v>
      </c>
      <c r="BZ42" s="4">
        <v>2.0</v>
      </c>
      <c r="CA42" s="4">
        <v>1.0</v>
      </c>
      <c r="CB42" s="4">
        <v>2.0</v>
      </c>
      <c r="CC42" s="4">
        <v>2.0</v>
      </c>
      <c r="CD42" s="4">
        <v>1.0</v>
      </c>
      <c r="CE42" s="4">
        <v>1.0</v>
      </c>
      <c r="CF42" s="4">
        <v>2.0</v>
      </c>
      <c r="CG42" s="4">
        <v>1.0</v>
      </c>
      <c r="CH42" s="4" t="s">
        <v>74</v>
      </c>
      <c r="CI42" s="4">
        <v>2.0</v>
      </c>
      <c r="CJ42" s="4">
        <v>2.0</v>
      </c>
      <c r="CK42" s="4">
        <v>1.0</v>
      </c>
      <c r="CL42" s="4">
        <v>1.0</v>
      </c>
      <c r="CM42" s="4">
        <v>1.0</v>
      </c>
      <c r="CN42" s="4">
        <v>1.0</v>
      </c>
      <c r="CO42" s="4">
        <v>1.0</v>
      </c>
      <c r="CP42" s="4">
        <v>2.0</v>
      </c>
      <c r="CQ42" s="4">
        <v>2.0</v>
      </c>
      <c r="CR42" s="4">
        <v>1.0</v>
      </c>
      <c r="CS42" s="4">
        <v>2.0</v>
      </c>
      <c r="CT42" s="4">
        <v>2.0</v>
      </c>
      <c r="CU42" s="4">
        <v>1.0</v>
      </c>
      <c r="CV42" s="4">
        <v>1.0</v>
      </c>
      <c r="CW42" s="4">
        <v>2.0</v>
      </c>
      <c r="CX42" s="4">
        <v>2.0</v>
      </c>
      <c r="CY42" s="4">
        <v>2.0</v>
      </c>
      <c r="CZ42" s="4">
        <v>1.0</v>
      </c>
      <c r="DA42" s="4">
        <v>1.0</v>
      </c>
      <c r="DB42" s="4">
        <v>1.0</v>
      </c>
      <c r="DC42" s="4">
        <v>1.0</v>
      </c>
      <c r="DD42" s="4">
        <v>2.0</v>
      </c>
      <c r="DE42" s="4">
        <v>1.0</v>
      </c>
      <c r="DF42" s="4">
        <v>1.0</v>
      </c>
      <c r="DG42" s="4">
        <v>2.0</v>
      </c>
      <c r="DH42" s="4">
        <v>1.0</v>
      </c>
      <c r="DI42" s="4">
        <v>2.0</v>
      </c>
      <c r="DJ42" s="4">
        <v>1.0</v>
      </c>
      <c r="DK42" s="4">
        <v>2.0</v>
      </c>
      <c r="DL42" s="4">
        <v>2.0</v>
      </c>
      <c r="DM42" s="4">
        <v>2.0</v>
      </c>
      <c r="DN42" s="4">
        <v>2.0</v>
      </c>
      <c r="DO42" s="4">
        <v>1.0</v>
      </c>
      <c r="DP42" s="4">
        <v>1.0</v>
      </c>
      <c r="DQ42" s="4">
        <v>2.0</v>
      </c>
      <c r="DR42" s="4">
        <v>2.0</v>
      </c>
      <c r="DS42" s="4">
        <v>1.0</v>
      </c>
      <c r="DT42" s="4">
        <v>1.0</v>
      </c>
      <c r="DU42" s="4">
        <v>1.0</v>
      </c>
      <c r="DV42" s="4">
        <v>1.0</v>
      </c>
      <c r="DW42" s="4">
        <v>2.0</v>
      </c>
    </row>
    <row r="43">
      <c r="A43" s="3" t="s">
        <v>14</v>
      </c>
      <c r="B43" s="5" t="s">
        <v>50</v>
      </c>
      <c r="C43" s="5" t="s">
        <v>82</v>
      </c>
      <c r="D43" s="5" t="s">
        <v>94</v>
      </c>
      <c r="E43" s="5" t="s">
        <v>105</v>
      </c>
      <c r="F43" s="5" t="s">
        <v>116</v>
      </c>
      <c r="G43" s="5" t="s">
        <v>127</v>
      </c>
      <c r="H43" s="5" t="s">
        <v>139</v>
      </c>
      <c r="I43" s="5" t="s">
        <v>151</v>
      </c>
      <c r="J43" s="5" t="s">
        <v>163</v>
      </c>
      <c r="K43" s="5" t="s">
        <v>172</v>
      </c>
      <c r="L43" s="5" t="s">
        <v>182</v>
      </c>
      <c r="M43" s="5" t="s">
        <v>193</v>
      </c>
      <c r="N43" s="5" t="s">
        <v>203</v>
      </c>
      <c r="O43" s="5" t="s">
        <v>215</v>
      </c>
      <c r="P43" s="5" t="s">
        <v>226</v>
      </c>
      <c r="Q43" s="5" t="s">
        <v>236</v>
      </c>
      <c r="R43" s="5" t="s">
        <v>246</v>
      </c>
      <c r="S43" s="5" t="s">
        <v>257</v>
      </c>
      <c r="T43" s="5" t="s">
        <v>268</v>
      </c>
      <c r="U43" s="5" t="s">
        <v>278</v>
      </c>
      <c r="V43" s="5" t="s">
        <v>289</v>
      </c>
      <c r="W43" s="5" t="s">
        <v>300</v>
      </c>
      <c r="X43" s="5" t="s">
        <v>311</v>
      </c>
      <c r="Y43" s="5" t="s">
        <v>321</v>
      </c>
      <c r="Z43" s="5" t="s">
        <v>333</v>
      </c>
      <c r="AA43" s="5" t="s">
        <v>344</v>
      </c>
      <c r="AB43" s="5" t="s">
        <v>353</v>
      </c>
      <c r="AC43" s="5" t="s">
        <v>364</v>
      </c>
      <c r="AD43" s="5" t="s">
        <v>373</v>
      </c>
      <c r="AE43" s="5" t="s">
        <v>384</v>
      </c>
      <c r="AF43" s="5" t="s">
        <v>395</v>
      </c>
      <c r="AG43" s="5" t="s">
        <v>404</v>
      </c>
      <c r="AH43" s="5" t="s">
        <v>163</v>
      </c>
      <c r="AI43" s="5" t="s">
        <v>424</v>
      </c>
      <c r="AJ43" s="5" t="s">
        <v>433</v>
      </c>
      <c r="AK43" s="5" t="s">
        <v>443</v>
      </c>
      <c r="AL43" s="5" t="s">
        <v>453</v>
      </c>
      <c r="AM43" s="5" t="s">
        <v>463</v>
      </c>
      <c r="AN43" s="5" t="s">
        <v>470</v>
      </c>
      <c r="AO43" s="5" t="s">
        <v>480</v>
      </c>
      <c r="AP43" s="5" t="s">
        <v>489</v>
      </c>
      <c r="AQ43" s="5" t="s">
        <v>499</v>
      </c>
      <c r="AR43" s="5" t="s">
        <v>510</v>
      </c>
      <c r="AS43" s="5" t="s">
        <v>520</v>
      </c>
      <c r="AT43" s="5" t="s">
        <v>530</v>
      </c>
      <c r="AU43" s="5" t="s">
        <v>541</v>
      </c>
      <c r="AV43" s="5" t="s">
        <v>552</v>
      </c>
      <c r="AW43" s="5" t="s">
        <v>562</v>
      </c>
      <c r="AX43" s="5" t="s">
        <v>571</v>
      </c>
      <c r="AY43" s="5" t="s">
        <v>582</v>
      </c>
      <c r="AZ43" s="5" t="s">
        <v>591</v>
      </c>
      <c r="BA43" s="5" t="s">
        <v>600</v>
      </c>
      <c r="BB43" s="5" t="s">
        <v>608</v>
      </c>
      <c r="BC43" s="5" t="s">
        <v>364</v>
      </c>
      <c r="BD43" s="5" t="s">
        <v>627</v>
      </c>
      <c r="BE43" s="5" t="s">
        <v>163</v>
      </c>
      <c r="BF43" s="5" t="s">
        <v>645</v>
      </c>
      <c r="BG43" s="5" t="s">
        <v>655</v>
      </c>
      <c r="BH43" s="5" t="s">
        <v>665</v>
      </c>
      <c r="BI43" s="5" t="s">
        <v>673</v>
      </c>
      <c r="BJ43" s="5" t="s">
        <v>684</v>
      </c>
      <c r="BK43" s="5" t="s">
        <v>694</v>
      </c>
      <c r="BL43" s="5" t="s">
        <v>705</v>
      </c>
      <c r="BM43" s="5" t="s">
        <v>714</v>
      </c>
      <c r="BN43" s="5" t="s">
        <v>723</v>
      </c>
      <c r="BO43" s="5" t="s">
        <v>735</v>
      </c>
      <c r="BP43" s="5" t="s">
        <v>742</v>
      </c>
      <c r="BQ43" s="5" t="s">
        <v>749</v>
      </c>
      <c r="BR43" s="5" t="s">
        <v>758</v>
      </c>
      <c r="BS43" s="5" t="s">
        <v>769</v>
      </c>
      <c r="BT43" s="5" t="s">
        <v>779</v>
      </c>
      <c r="BU43" s="5" t="s">
        <v>788</v>
      </c>
      <c r="BV43" s="5" t="s">
        <v>798</v>
      </c>
      <c r="BW43" s="5" t="s">
        <v>94</v>
      </c>
      <c r="BX43" s="5" t="s">
        <v>816</v>
      </c>
      <c r="BY43" s="5" t="s">
        <v>820</v>
      </c>
      <c r="BZ43" s="5" t="s">
        <v>829</v>
      </c>
      <c r="CA43" s="5" t="s">
        <v>840</v>
      </c>
      <c r="CB43" s="5" t="s">
        <v>850</v>
      </c>
      <c r="CC43" s="5" t="s">
        <v>859</v>
      </c>
      <c r="CD43" s="5" t="s">
        <v>868</v>
      </c>
      <c r="CE43" s="5" t="s">
        <v>877</v>
      </c>
      <c r="CF43" s="5" t="s">
        <v>885</v>
      </c>
      <c r="CG43" s="5" t="s">
        <v>894</v>
      </c>
      <c r="CH43" s="5" t="s">
        <v>905</v>
      </c>
      <c r="CI43" s="5" t="s">
        <v>917</v>
      </c>
      <c r="CJ43" s="5" t="s">
        <v>924</v>
      </c>
      <c r="CK43" s="5" t="s">
        <v>936</v>
      </c>
      <c r="CL43" s="5" t="s">
        <v>946</v>
      </c>
      <c r="CM43" s="5" t="s">
        <v>955</v>
      </c>
      <c r="CN43" s="5" t="s">
        <v>966</v>
      </c>
      <c r="CO43" s="5" t="s">
        <v>975</v>
      </c>
      <c r="CP43" s="5" t="s">
        <v>980</v>
      </c>
      <c r="CQ43" s="5" t="s">
        <v>992</v>
      </c>
      <c r="CR43" s="5" t="s">
        <v>1002</v>
      </c>
      <c r="CS43" s="5" t="s">
        <v>1013</v>
      </c>
      <c r="CT43" s="5" t="s">
        <v>172</v>
      </c>
      <c r="CU43" s="5" t="s">
        <v>1031</v>
      </c>
      <c r="CV43" s="5" t="s">
        <v>1040</v>
      </c>
      <c r="CW43" s="5" t="s">
        <v>1048</v>
      </c>
      <c r="CX43" s="5" t="s">
        <v>1056</v>
      </c>
      <c r="CY43" s="5" t="s">
        <v>1066</v>
      </c>
      <c r="CZ43" s="5" t="s">
        <v>74</v>
      </c>
      <c r="DA43" s="5" t="s">
        <v>74</v>
      </c>
      <c r="DB43" s="5" t="s">
        <v>1094</v>
      </c>
      <c r="DC43" s="5" t="s">
        <v>1103</v>
      </c>
      <c r="DD43" s="5" t="s">
        <v>1114</v>
      </c>
      <c r="DE43" s="5" t="s">
        <v>1125</v>
      </c>
      <c r="DF43" s="5" t="s">
        <v>1135</v>
      </c>
      <c r="DG43" s="5" t="s">
        <v>1144</v>
      </c>
      <c r="DH43" s="5" t="s">
        <v>1154</v>
      </c>
      <c r="DI43" s="5" t="s">
        <v>1161</v>
      </c>
      <c r="DJ43" s="5" t="s">
        <v>74</v>
      </c>
      <c r="DK43" s="5" t="s">
        <v>1175</v>
      </c>
      <c r="DL43" s="5" t="s">
        <v>1183</v>
      </c>
      <c r="DM43" s="5" t="s">
        <v>1193</v>
      </c>
      <c r="DN43" s="5" t="s">
        <v>980</v>
      </c>
      <c r="DO43" s="5" t="s">
        <v>1214</v>
      </c>
      <c r="DP43" s="5" t="s">
        <v>1225</v>
      </c>
      <c r="DQ43" s="5" t="s">
        <v>1235</v>
      </c>
      <c r="DR43" s="5" t="s">
        <v>1245</v>
      </c>
      <c r="DS43" s="5" t="s">
        <v>172</v>
      </c>
      <c r="DT43" s="5" t="s">
        <v>1262</v>
      </c>
      <c r="DU43" s="5" t="s">
        <v>1271</v>
      </c>
      <c r="DV43" s="5" t="s">
        <v>1280</v>
      </c>
      <c r="DW43" s="5" t="s">
        <v>1290</v>
      </c>
    </row>
    <row r="44" hidden="1">
      <c r="A44" s="4" t="s">
        <v>3</v>
      </c>
      <c r="B44" s="4" t="s">
        <v>51</v>
      </c>
      <c r="C44" s="4">
        <v>1.0</v>
      </c>
      <c r="D44" s="4">
        <v>4.0</v>
      </c>
      <c r="E44" s="4">
        <v>2.0</v>
      </c>
      <c r="F44" s="4">
        <v>4.0</v>
      </c>
      <c r="G44" s="4">
        <v>5.0</v>
      </c>
      <c r="H44" s="4">
        <v>1.0</v>
      </c>
      <c r="I44" s="4">
        <v>4.0</v>
      </c>
      <c r="J44" s="4">
        <v>2.0</v>
      </c>
      <c r="K44" s="4">
        <v>5.0</v>
      </c>
      <c r="L44" s="4">
        <v>5.0</v>
      </c>
      <c r="M44" s="4">
        <v>4.0</v>
      </c>
      <c r="N44" s="4">
        <v>4.0</v>
      </c>
      <c r="O44" s="4">
        <v>4.0</v>
      </c>
      <c r="P44" s="4">
        <v>4.0</v>
      </c>
      <c r="Q44" s="4">
        <v>4.0</v>
      </c>
      <c r="R44" s="4">
        <v>4.0</v>
      </c>
      <c r="S44" s="4">
        <v>2.0</v>
      </c>
      <c r="T44" s="4">
        <v>2.0</v>
      </c>
      <c r="U44" s="4">
        <v>3.0</v>
      </c>
      <c r="V44" s="4">
        <v>4.0</v>
      </c>
      <c r="W44" s="4">
        <v>4.0</v>
      </c>
      <c r="X44" s="4">
        <v>2.0</v>
      </c>
      <c r="Y44" s="4">
        <v>4.0</v>
      </c>
      <c r="Z44" s="4">
        <v>2.0</v>
      </c>
      <c r="AA44" s="4">
        <v>2.0</v>
      </c>
      <c r="AB44" s="4">
        <v>3.0</v>
      </c>
      <c r="AC44" s="4">
        <v>2.0</v>
      </c>
      <c r="AD44" s="4">
        <v>5.0</v>
      </c>
      <c r="AE44" s="4">
        <v>4.0</v>
      </c>
      <c r="AF44" s="4">
        <v>5.0</v>
      </c>
      <c r="AG44" s="4">
        <v>5.0</v>
      </c>
      <c r="AH44" s="4">
        <v>2.0</v>
      </c>
      <c r="AI44" s="4">
        <v>5.0</v>
      </c>
      <c r="AJ44" s="4" t="s">
        <v>74</v>
      </c>
      <c r="AK44" s="4">
        <v>4.0</v>
      </c>
      <c r="AL44" s="4">
        <v>4.0</v>
      </c>
      <c r="AM44" s="4">
        <v>2.0</v>
      </c>
      <c r="AN44" s="4">
        <v>3.0</v>
      </c>
      <c r="AO44" s="4">
        <v>4.0</v>
      </c>
      <c r="AP44" s="4">
        <v>2.0</v>
      </c>
      <c r="AQ44" s="4">
        <v>4.0</v>
      </c>
      <c r="AR44" s="4">
        <v>3.0</v>
      </c>
      <c r="AS44" s="4">
        <v>4.0</v>
      </c>
      <c r="AT44" s="4">
        <v>2.0</v>
      </c>
      <c r="AU44" s="4">
        <v>2.0</v>
      </c>
      <c r="AV44" s="4">
        <v>4.0</v>
      </c>
      <c r="AW44" s="4">
        <v>4.0</v>
      </c>
      <c r="AX44" s="4">
        <v>5.0</v>
      </c>
      <c r="AY44" s="4">
        <v>4.0</v>
      </c>
      <c r="AZ44" s="4">
        <v>4.0</v>
      </c>
      <c r="BA44" s="4">
        <v>2.0</v>
      </c>
      <c r="BB44" s="4">
        <v>2.0</v>
      </c>
      <c r="BC44" s="4">
        <v>2.0</v>
      </c>
      <c r="BD44" s="4">
        <v>5.0</v>
      </c>
      <c r="BE44" s="4">
        <v>5.0</v>
      </c>
      <c r="BF44" s="4">
        <v>3.0</v>
      </c>
      <c r="BG44" s="4">
        <v>4.0</v>
      </c>
      <c r="BH44" s="4">
        <v>4.0</v>
      </c>
      <c r="BI44" s="4">
        <v>5.0</v>
      </c>
      <c r="BJ44" s="4">
        <v>4.0</v>
      </c>
      <c r="BK44" s="4">
        <v>4.0</v>
      </c>
      <c r="BL44" s="4">
        <v>4.0</v>
      </c>
      <c r="BM44" s="4">
        <v>2.0</v>
      </c>
      <c r="BN44" s="4">
        <v>4.0</v>
      </c>
      <c r="BO44" s="4">
        <v>2.0</v>
      </c>
      <c r="BP44" s="4" t="s">
        <v>74</v>
      </c>
      <c r="BQ44" s="4">
        <v>4.0</v>
      </c>
      <c r="BR44" s="4">
        <v>3.0</v>
      </c>
      <c r="BS44" s="4">
        <v>5.0</v>
      </c>
      <c r="BT44" s="4">
        <v>4.0</v>
      </c>
      <c r="BU44" s="4">
        <v>2.0</v>
      </c>
      <c r="BV44" s="4">
        <v>4.0</v>
      </c>
      <c r="BW44" s="4">
        <v>4.0</v>
      </c>
      <c r="BX44" s="4">
        <v>2.0</v>
      </c>
      <c r="BY44" s="4">
        <v>1.0</v>
      </c>
      <c r="BZ44" s="4">
        <v>4.0</v>
      </c>
      <c r="CA44" s="4">
        <v>5.0</v>
      </c>
      <c r="CB44" s="4">
        <v>5.0</v>
      </c>
      <c r="CC44" s="4">
        <v>2.0</v>
      </c>
      <c r="CD44" s="4">
        <v>2.0</v>
      </c>
      <c r="CE44" s="4">
        <v>4.0</v>
      </c>
      <c r="CF44" s="4">
        <v>4.0</v>
      </c>
      <c r="CG44" s="4">
        <v>4.0</v>
      </c>
      <c r="CH44" s="4">
        <v>1.0</v>
      </c>
      <c r="CI44" s="4">
        <v>3.0</v>
      </c>
      <c r="CJ44" s="4">
        <v>3.0</v>
      </c>
      <c r="CK44" s="4">
        <v>4.0</v>
      </c>
      <c r="CL44" s="4">
        <v>5.0</v>
      </c>
      <c r="CM44" s="4" t="s">
        <v>74</v>
      </c>
      <c r="CN44" s="4">
        <v>2.0</v>
      </c>
      <c r="CO44" s="4">
        <v>3.0</v>
      </c>
      <c r="CP44" s="4">
        <v>5.0</v>
      </c>
      <c r="CQ44" s="4">
        <v>3.0</v>
      </c>
      <c r="CR44" s="4">
        <v>4.0</v>
      </c>
      <c r="CS44" s="4">
        <v>4.0</v>
      </c>
      <c r="CT44" s="4">
        <v>4.0</v>
      </c>
      <c r="CU44" s="4">
        <v>5.0</v>
      </c>
      <c r="CV44" s="4">
        <v>3.0</v>
      </c>
      <c r="CW44" s="4">
        <v>2.0</v>
      </c>
      <c r="CX44" s="4">
        <v>4.0</v>
      </c>
      <c r="CY44" s="4">
        <v>2.0</v>
      </c>
      <c r="CZ44" s="4">
        <v>4.0</v>
      </c>
      <c r="DA44" s="4">
        <v>5.0</v>
      </c>
      <c r="DB44" s="4">
        <v>4.0</v>
      </c>
      <c r="DC44" s="4">
        <v>3.0</v>
      </c>
      <c r="DD44" s="4">
        <v>3.0</v>
      </c>
      <c r="DE44" s="4">
        <v>4.0</v>
      </c>
      <c r="DF44" s="4">
        <v>3.0</v>
      </c>
      <c r="DG44" s="4">
        <v>3.0</v>
      </c>
      <c r="DH44" s="4">
        <v>5.0</v>
      </c>
      <c r="DI44" s="4">
        <v>4.0</v>
      </c>
      <c r="DJ44" s="4">
        <v>2.0</v>
      </c>
      <c r="DK44" s="4">
        <v>5.0</v>
      </c>
      <c r="DL44" s="4">
        <v>4.0</v>
      </c>
      <c r="DM44" s="4">
        <v>5.0</v>
      </c>
      <c r="DN44" s="4">
        <v>5.0</v>
      </c>
      <c r="DO44" s="4">
        <v>3.0</v>
      </c>
      <c r="DP44" s="4">
        <v>2.0</v>
      </c>
      <c r="DQ44" s="4">
        <v>2.0</v>
      </c>
      <c r="DR44" s="4">
        <v>5.0</v>
      </c>
      <c r="DS44" s="4">
        <v>3.0</v>
      </c>
      <c r="DT44" s="4">
        <v>2.0</v>
      </c>
      <c r="DU44" s="4">
        <v>1.0</v>
      </c>
      <c r="DV44" s="4">
        <v>2.0</v>
      </c>
      <c r="DW44" s="4">
        <v>3.0</v>
      </c>
    </row>
    <row r="45" hidden="1">
      <c r="A45" s="3" t="s">
        <v>3</v>
      </c>
      <c r="B45" s="5" t="s">
        <v>52</v>
      </c>
      <c r="C45" s="5" t="s">
        <v>83</v>
      </c>
      <c r="D45" s="5" t="s">
        <v>95</v>
      </c>
      <c r="E45" s="5" t="s">
        <v>101</v>
      </c>
      <c r="F45" s="5" t="s">
        <v>117</v>
      </c>
      <c r="G45" s="5" t="s">
        <v>128</v>
      </c>
      <c r="H45" s="5" t="s">
        <v>140</v>
      </c>
      <c r="I45" s="5" t="s">
        <v>152</v>
      </c>
      <c r="J45" s="5" t="s">
        <v>18</v>
      </c>
      <c r="K45" s="5" t="s">
        <v>173</v>
      </c>
      <c r="L45" s="5" t="s">
        <v>183</v>
      </c>
      <c r="M45" s="5" t="s">
        <v>194</v>
      </c>
      <c r="N45" s="5" t="s">
        <v>204</v>
      </c>
      <c r="O45" s="5" t="s">
        <v>216</v>
      </c>
      <c r="P45" s="5" t="s">
        <v>222</v>
      </c>
      <c r="Q45" s="5" t="s">
        <v>237</v>
      </c>
      <c r="R45" s="5" t="s">
        <v>247</v>
      </c>
      <c r="S45" s="5" t="s">
        <v>258</v>
      </c>
      <c r="T45" s="5" t="s">
        <v>269</v>
      </c>
      <c r="U45" s="5" t="s">
        <v>279</v>
      </c>
      <c r="V45" s="5" t="s">
        <v>290</v>
      </c>
      <c r="W45" s="5" t="s">
        <v>301</v>
      </c>
      <c r="X45" s="5" t="s">
        <v>312</v>
      </c>
      <c r="Y45" s="5" t="s">
        <v>322</v>
      </c>
      <c r="Z45" s="5" t="s">
        <v>334</v>
      </c>
      <c r="AA45" s="5" t="s">
        <v>83</v>
      </c>
      <c r="AB45" s="5" t="s">
        <v>354</v>
      </c>
      <c r="AC45" s="5" t="s">
        <v>365</v>
      </c>
      <c r="AD45" s="5" t="s">
        <v>369</v>
      </c>
      <c r="AE45" s="5" t="s">
        <v>385</v>
      </c>
      <c r="AF45" s="5" t="s">
        <v>396</v>
      </c>
      <c r="AG45" s="5" t="s">
        <v>301</v>
      </c>
      <c r="AH45" s="5" t="s">
        <v>413</v>
      </c>
      <c r="AI45" s="5" t="s">
        <v>419</v>
      </c>
      <c r="AJ45" s="5" t="s">
        <v>83</v>
      </c>
      <c r="AK45" s="5" t="s">
        <v>444</v>
      </c>
      <c r="AL45" s="5" t="s">
        <v>454</v>
      </c>
      <c r="AM45" s="5" t="s">
        <v>464</v>
      </c>
      <c r="AN45" s="5" t="s">
        <v>471</v>
      </c>
      <c r="AO45" s="5" t="s">
        <v>318</v>
      </c>
      <c r="AP45" s="5" t="s">
        <v>490</v>
      </c>
      <c r="AQ45" s="5" t="s">
        <v>500</v>
      </c>
      <c r="AR45" s="5" t="s">
        <v>511</v>
      </c>
      <c r="AS45" s="5" t="s">
        <v>521</v>
      </c>
      <c r="AT45" s="5" t="s">
        <v>531</v>
      </c>
      <c r="AU45" s="5" t="s">
        <v>542</v>
      </c>
      <c r="AV45" s="5" t="s">
        <v>553</v>
      </c>
      <c r="AW45" s="5" t="s">
        <v>563</v>
      </c>
      <c r="AX45" s="5" t="s">
        <v>572</v>
      </c>
      <c r="AY45" s="5" t="s">
        <v>548</v>
      </c>
      <c r="AZ45" s="5" t="s">
        <v>592</v>
      </c>
      <c r="BA45" s="5" t="s">
        <v>542</v>
      </c>
      <c r="BB45" s="5" t="s">
        <v>609</v>
      </c>
      <c r="BC45" s="5" t="s">
        <v>83</v>
      </c>
      <c r="BD45" s="5" t="s">
        <v>628</v>
      </c>
      <c r="BE45" s="5" t="s">
        <v>301</v>
      </c>
      <c r="BF45" s="5" t="s">
        <v>646</v>
      </c>
      <c r="BG45" s="5" t="s">
        <v>572</v>
      </c>
      <c r="BH45" s="5" t="s">
        <v>666</v>
      </c>
      <c r="BI45" s="5" t="s">
        <v>674</v>
      </c>
      <c r="BJ45" s="5" t="s">
        <v>685</v>
      </c>
      <c r="BK45" s="5" t="s">
        <v>695</v>
      </c>
      <c r="BL45" s="5" t="s">
        <v>706</v>
      </c>
      <c r="BM45" s="5" t="s">
        <v>715</v>
      </c>
      <c r="BN45" s="5" t="s">
        <v>724</v>
      </c>
      <c r="BO45" s="5" t="s">
        <v>736</v>
      </c>
      <c r="BP45" s="5" t="s">
        <v>743</v>
      </c>
      <c r="BQ45" s="5" t="s">
        <v>750</v>
      </c>
      <c r="BR45" s="5" t="s">
        <v>759</v>
      </c>
      <c r="BS45" s="5" t="s">
        <v>770</v>
      </c>
      <c r="BT45" s="5" t="s">
        <v>464</v>
      </c>
      <c r="BU45" s="5" t="s">
        <v>789</v>
      </c>
      <c r="BV45" s="5" t="s">
        <v>799</v>
      </c>
      <c r="BW45" s="5" t="s">
        <v>809</v>
      </c>
      <c r="BX45" s="5" t="s">
        <v>817</v>
      </c>
      <c r="BY45" s="5" t="s">
        <v>74</v>
      </c>
      <c r="BZ45" s="5" t="s">
        <v>830</v>
      </c>
      <c r="CA45" s="5" t="s">
        <v>841</v>
      </c>
      <c r="CB45" s="5" t="s">
        <v>851</v>
      </c>
      <c r="CC45" s="5" t="s">
        <v>89</v>
      </c>
      <c r="CD45" s="5" t="s">
        <v>72</v>
      </c>
      <c r="CE45" s="5" t="s">
        <v>878</v>
      </c>
      <c r="CF45" s="5" t="s">
        <v>542</v>
      </c>
      <c r="CG45" s="5" t="s">
        <v>895</v>
      </c>
      <c r="CH45" s="5" t="s">
        <v>906</v>
      </c>
      <c r="CI45" s="5" t="s">
        <v>918</v>
      </c>
      <c r="CJ45" s="5" t="s">
        <v>572</v>
      </c>
      <c r="CK45" s="5" t="s">
        <v>937</v>
      </c>
      <c r="CL45" s="5" t="s">
        <v>947</v>
      </c>
      <c r="CM45" s="5" t="s">
        <v>956</v>
      </c>
      <c r="CN45" s="5" t="s">
        <v>967</v>
      </c>
      <c r="CO45" s="5" t="s">
        <v>542</v>
      </c>
      <c r="CP45" s="5" t="s">
        <v>301</v>
      </c>
      <c r="CQ45" s="5" t="s">
        <v>993</v>
      </c>
      <c r="CR45" s="5" t="s">
        <v>1003</v>
      </c>
      <c r="CS45" s="5" t="s">
        <v>301</v>
      </c>
      <c r="CT45" s="5" t="s">
        <v>1023</v>
      </c>
      <c r="CU45" s="5" t="s">
        <v>1032</v>
      </c>
      <c r="CV45" s="5" t="s">
        <v>318</v>
      </c>
      <c r="CW45" s="5" t="s">
        <v>464</v>
      </c>
      <c r="CX45" s="5" t="s">
        <v>1057</v>
      </c>
      <c r="CY45" s="5" t="s">
        <v>1067</v>
      </c>
      <c r="CZ45" s="5" t="s">
        <v>1077</v>
      </c>
      <c r="DA45" s="5" t="s">
        <v>542</v>
      </c>
      <c r="DB45" s="5" t="s">
        <v>706</v>
      </c>
      <c r="DC45" s="5" t="s">
        <v>1104</v>
      </c>
      <c r="DD45" s="5" t="s">
        <v>1115</v>
      </c>
      <c r="DE45" s="5" t="s">
        <v>1019</v>
      </c>
      <c r="DF45" s="5" t="s">
        <v>1136</v>
      </c>
      <c r="DG45" s="5" t="s">
        <v>1145</v>
      </c>
      <c r="DH45" s="5" t="s">
        <v>1150</v>
      </c>
      <c r="DI45" s="5" t="s">
        <v>409</v>
      </c>
      <c r="DJ45" s="5" t="s">
        <v>74</v>
      </c>
      <c r="DK45" s="5" t="s">
        <v>1176</v>
      </c>
      <c r="DL45" s="5" t="s">
        <v>318</v>
      </c>
      <c r="DM45" s="5" t="s">
        <v>1194</v>
      </c>
      <c r="DN45" s="5" t="s">
        <v>1205</v>
      </c>
      <c r="DO45" s="5" t="s">
        <v>1215</v>
      </c>
      <c r="DP45" s="5" t="s">
        <v>1226</v>
      </c>
      <c r="DQ45" s="5" t="s">
        <v>1236</v>
      </c>
      <c r="DR45" s="5" t="s">
        <v>548</v>
      </c>
      <c r="DS45" s="5" t="s">
        <v>1252</v>
      </c>
      <c r="DT45" s="5" t="s">
        <v>1263</v>
      </c>
      <c r="DU45" s="5" t="s">
        <v>1272</v>
      </c>
      <c r="DV45" s="5" t="s">
        <v>1281</v>
      </c>
      <c r="DW45" s="5" t="s">
        <v>1291</v>
      </c>
    </row>
    <row r="46" hidden="1">
      <c r="A46" s="4" t="s">
        <v>17</v>
      </c>
      <c r="B46" s="4" t="s">
        <v>53</v>
      </c>
      <c r="C46" s="4">
        <v>5.0</v>
      </c>
      <c r="D46" s="4">
        <v>4.0</v>
      </c>
      <c r="E46" s="4">
        <v>4.0</v>
      </c>
      <c r="F46" s="4">
        <v>2.0</v>
      </c>
      <c r="G46" s="4">
        <v>3.0</v>
      </c>
      <c r="H46" s="4">
        <v>1.0</v>
      </c>
      <c r="I46" s="4">
        <v>4.0</v>
      </c>
      <c r="J46" s="4">
        <v>4.0</v>
      </c>
      <c r="K46" s="4">
        <v>2.0</v>
      </c>
      <c r="L46" s="4">
        <v>5.0</v>
      </c>
      <c r="M46" s="4">
        <v>2.0</v>
      </c>
      <c r="N46" s="4">
        <v>5.0</v>
      </c>
      <c r="O46" s="4">
        <v>2.0</v>
      </c>
      <c r="P46" s="4">
        <v>2.0</v>
      </c>
      <c r="Q46" s="4">
        <v>2.0</v>
      </c>
      <c r="R46" s="4">
        <v>1.0</v>
      </c>
      <c r="S46" s="4">
        <v>4.0</v>
      </c>
      <c r="T46" s="4">
        <v>4.0</v>
      </c>
      <c r="U46" s="4">
        <v>2.0</v>
      </c>
      <c r="V46" s="4">
        <v>1.0</v>
      </c>
      <c r="W46" s="4">
        <v>2.0</v>
      </c>
      <c r="X46" s="4">
        <v>4.0</v>
      </c>
      <c r="Y46" s="4">
        <v>3.0</v>
      </c>
      <c r="Z46" s="4">
        <v>2.0</v>
      </c>
      <c r="AA46" s="4">
        <v>2.0</v>
      </c>
      <c r="AB46" s="4">
        <v>4.0</v>
      </c>
      <c r="AC46" s="4">
        <v>2.0</v>
      </c>
      <c r="AD46" s="4">
        <v>4.0</v>
      </c>
      <c r="AE46" s="4">
        <v>5.0</v>
      </c>
      <c r="AF46" s="4">
        <v>2.0</v>
      </c>
      <c r="AG46" s="4">
        <v>4.0</v>
      </c>
      <c r="AH46" s="4">
        <v>4.0</v>
      </c>
      <c r="AI46" s="4">
        <v>4.0</v>
      </c>
      <c r="AJ46" s="4">
        <v>4.0</v>
      </c>
      <c r="AK46" s="4">
        <v>4.0</v>
      </c>
      <c r="AL46" s="4">
        <v>2.0</v>
      </c>
      <c r="AM46" s="4">
        <v>3.0</v>
      </c>
      <c r="AN46" s="4">
        <v>4.0</v>
      </c>
      <c r="AO46" s="4">
        <v>4.0</v>
      </c>
      <c r="AP46" s="4">
        <v>1.0</v>
      </c>
      <c r="AQ46" s="4">
        <v>3.0</v>
      </c>
      <c r="AR46" s="4">
        <v>4.0</v>
      </c>
      <c r="AS46" s="4">
        <v>1.0</v>
      </c>
      <c r="AT46" s="4">
        <v>3.0</v>
      </c>
      <c r="AU46" s="4">
        <v>4.0</v>
      </c>
      <c r="AV46" s="4">
        <v>2.0</v>
      </c>
      <c r="AW46" s="4">
        <v>3.0</v>
      </c>
      <c r="AX46" s="4">
        <v>2.0</v>
      </c>
      <c r="AY46" s="4">
        <v>3.0</v>
      </c>
      <c r="AZ46" s="4">
        <v>2.0</v>
      </c>
      <c r="BA46" s="4">
        <v>5.0</v>
      </c>
      <c r="BB46" s="4">
        <v>5.0</v>
      </c>
      <c r="BC46" s="4">
        <v>5.0</v>
      </c>
      <c r="BD46" s="4">
        <v>1.0</v>
      </c>
      <c r="BE46" s="4">
        <v>4.0</v>
      </c>
      <c r="BF46" s="4">
        <v>3.0</v>
      </c>
      <c r="BG46" s="4">
        <v>4.0</v>
      </c>
      <c r="BH46" s="4">
        <v>5.0</v>
      </c>
      <c r="BI46" s="4">
        <v>2.0</v>
      </c>
      <c r="BJ46" s="4">
        <v>2.0</v>
      </c>
      <c r="BK46" s="4">
        <v>4.0</v>
      </c>
      <c r="BL46" s="4">
        <v>4.0</v>
      </c>
      <c r="BM46" s="4">
        <v>4.0</v>
      </c>
      <c r="BN46" s="4">
        <v>4.0</v>
      </c>
      <c r="BO46" s="4">
        <v>4.0</v>
      </c>
      <c r="BP46" s="4">
        <v>1.0</v>
      </c>
      <c r="BQ46" s="4">
        <v>4.0</v>
      </c>
      <c r="BR46" s="4">
        <v>2.0</v>
      </c>
      <c r="BS46" s="4">
        <v>3.0</v>
      </c>
      <c r="BT46" s="4">
        <v>4.0</v>
      </c>
      <c r="BU46" s="4">
        <v>2.0</v>
      </c>
      <c r="BV46" s="4">
        <v>4.0</v>
      </c>
      <c r="BW46" s="4">
        <v>2.0</v>
      </c>
      <c r="BX46" s="4">
        <v>5.0</v>
      </c>
      <c r="BY46" s="4">
        <v>2.0</v>
      </c>
      <c r="BZ46" s="4">
        <v>4.0</v>
      </c>
      <c r="CA46" s="4">
        <v>3.0</v>
      </c>
      <c r="CB46" s="4">
        <v>1.0</v>
      </c>
      <c r="CC46" s="4">
        <v>4.0</v>
      </c>
      <c r="CD46" s="4">
        <v>4.0</v>
      </c>
      <c r="CE46" s="4">
        <v>2.0</v>
      </c>
      <c r="CF46" s="4">
        <v>2.0</v>
      </c>
      <c r="CG46" s="4">
        <v>3.0</v>
      </c>
      <c r="CH46" s="4">
        <v>3.0</v>
      </c>
      <c r="CI46" s="4">
        <v>5.0</v>
      </c>
      <c r="CJ46" s="4">
        <v>3.0</v>
      </c>
      <c r="CK46" s="4">
        <v>5.0</v>
      </c>
      <c r="CL46" s="4">
        <v>2.0</v>
      </c>
      <c r="CM46" s="4">
        <v>5.0</v>
      </c>
      <c r="CN46" s="4">
        <v>5.0</v>
      </c>
      <c r="CO46" s="4">
        <v>2.0</v>
      </c>
      <c r="CP46" s="4">
        <v>3.0</v>
      </c>
      <c r="CQ46" s="4">
        <v>2.0</v>
      </c>
      <c r="CR46" s="4">
        <v>1.0</v>
      </c>
      <c r="CS46" s="4">
        <v>4.0</v>
      </c>
      <c r="CT46" s="4">
        <v>3.0</v>
      </c>
      <c r="CU46" s="4">
        <v>2.0</v>
      </c>
      <c r="CV46" s="4">
        <v>4.0</v>
      </c>
      <c r="CW46" s="4">
        <v>3.0</v>
      </c>
      <c r="CX46" s="4">
        <v>2.0</v>
      </c>
      <c r="CY46" s="4">
        <v>2.0</v>
      </c>
      <c r="CZ46" s="4">
        <v>4.0</v>
      </c>
      <c r="DA46" s="4">
        <v>5.0</v>
      </c>
      <c r="DB46" s="4">
        <v>4.0</v>
      </c>
      <c r="DC46" s="4">
        <v>4.0</v>
      </c>
      <c r="DD46" s="4">
        <v>2.0</v>
      </c>
      <c r="DE46" s="4">
        <v>4.0</v>
      </c>
      <c r="DF46" s="4">
        <v>2.0</v>
      </c>
      <c r="DG46" s="4">
        <v>4.0</v>
      </c>
      <c r="DH46" s="4">
        <v>4.0</v>
      </c>
      <c r="DI46" s="4">
        <v>3.0</v>
      </c>
      <c r="DJ46" s="4">
        <v>4.0</v>
      </c>
      <c r="DK46" s="4">
        <v>4.0</v>
      </c>
      <c r="DL46" s="4">
        <v>4.0</v>
      </c>
      <c r="DM46" s="4">
        <v>3.0</v>
      </c>
      <c r="DN46" s="4">
        <v>1.0</v>
      </c>
      <c r="DO46" s="4">
        <v>2.0</v>
      </c>
      <c r="DP46" s="4">
        <v>2.0</v>
      </c>
      <c r="DQ46" s="4">
        <v>2.0</v>
      </c>
      <c r="DR46" s="4">
        <v>2.0</v>
      </c>
      <c r="DS46" s="4">
        <v>5.0</v>
      </c>
      <c r="DT46" s="4">
        <v>3.0</v>
      </c>
      <c r="DU46" s="4">
        <v>3.0</v>
      </c>
      <c r="DV46" s="4">
        <v>4.0</v>
      </c>
      <c r="DW46" s="4">
        <v>5.0</v>
      </c>
    </row>
    <row r="47" hidden="1">
      <c r="A47" s="4" t="s">
        <v>3</v>
      </c>
      <c r="B47" s="4" t="s">
        <v>54</v>
      </c>
      <c r="C47" s="4">
        <v>1.0</v>
      </c>
      <c r="D47" s="4">
        <v>1.0</v>
      </c>
      <c r="E47" s="4">
        <v>2.0</v>
      </c>
      <c r="F47" s="4">
        <v>1.0</v>
      </c>
      <c r="G47" s="4">
        <v>1.0</v>
      </c>
      <c r="H47" s="4">
        <v>1.0</v>
      </c>
      <c r="I47" s="4">
        <v>2.0</v>
      </c>
      <c r="J47" s="4">
        <v>1.0</v>
      </c>
      <c r="K47" s="4">
        <v>1.0</v>
      </c>
      <c r="L47" s="4">
        <v>1.0</v>
      </c>
      <c r="M47" s="4">
        <v>3.0</v>
      </c>
      <c r="N47" s="4">
        <v>1.0</v>
      </c>
      <c r="O47" s="4">
        <v>1.0</v>
      </c>
      <c r="P47" s="4">
        <v>2.0</v>
      </c>
      <c r="Q47" s="4">
        <v>2.0</v>
      </c>
      <c r="R47" s="4">
        <v>1.0</v>
      </c>
      <c r="S47" s="4">
        <v>1.0</v>
      </c>
      <c r="T47" s="4">
        <v>1.0</v>
      </c>
      <c r="U47" s="4">
        <v>1.0</v>
      </c>
      <c r="V47" s="4">
        <v>1.0</v>
      </c>
      <c r="W47" s="4">
        <v>1.0</v>
      </c>
      <c r="X47" s="4">
        <v>1.0</v>
      </c>
      <c r="Y47" s="4">
        <v>1.0</v>
      </c>
      <c r="Z47" s="4">
        <v>1.0</v>
      </c>
      <c r="AA47" s="4">
        <v>1.0</v>
      </c>
      <c r="AB47" s="4">
        <v>1.0</v>
      </c>
      <c r="AC47" s="4">
        <v>1.0</v>
      </c>
      <c r="AD47" s="4">
        <v>1.0</v>
      </c>
      <c r="AE47" s="4">
        <v>1.0</v>
      </c>
      <c r="AF47" s="4">
        <v>1.0</v>
      </c>
      <c r="AG47" s="4">
        <v>3.0</v>
      </c>
      <c r="AH47" s="4">
        <v>4.0</v>
      </c>
      <c r="AI47" s="4">
        <v>1.0</v>
      </c>
      <c r="AJ47" s="4">
        <v>1.0</v>
      </c>
      <c r="AK47" s="4">
        <v>1.0</v>
      </c>
      <c r="AL47" s="4">
        <v>2.0</v>
      </c>
      <c r="AM47" s="4">
        <v>1.0</v>
      </c>
      <c r="AN47" s="4">
        <v>1.0</v>
      </c>
      <c r="AO47" s="4">
        <v>1.0</v>
      </c>
      <c r="AP47" s="4">
        <v>2.0</v>
      </c>
      <c r="AQ47" s="4">
        <v>1.0</v>
      </c>
      <c r="AR47" s="4">
        <v>1.0</v>
      </c>
      <c r="AS47" s="4">
        <v>1.0</v>
      </c>
      <c r="AT47" s="4" t="s">
        <v>74</v>
      </c>
      <c r="AU47" s="4">
        <v>2.0</v>
      </c>
      <c r="AV47" s="4">
        <v>1.0</v>
      </c>
      <c r="AW47" s="4">
        <v>1.0</v>
      </c>
      <c r="AX47" s="4">
        <v>1.0</v>
      </c>
      <c r="AY47" s="4">
        <v>1.0</v>
      </c>
      <c r="AZ47" s="4">
        <v>1.0</v>
      </c>
      <c r="BA47" s="4">
        <v>3.0</v>
      </c>
      <c r="BB47" s="4">
        <v>1.0</v>
      </c>
      <c r="BC47" s="4">
        <v>1.0</v>
      </c>
      <c r="BD47" s="4">
        <v>3.0</v>
      </c>
      <c r="BE47" s="4">
        <v>1.0</v>
      </c>
      <c r="BF47" s="4">
        <v>1.0</v>
      </c>
      <c r="BG47" s="4">
        <v>2.0</v>
      </c>
      <c r="BH47" s="4">
        <v>1.0</v>
      </c>
      <c r="BI47" s="4">
        <v>2.0</v>
      </c>
      <c r="BJ47" s="4">
        <v>2.0</v>
      </c>
      <c r="BK47" s="4">
        <v>1.0</v>
      </c>
      <c r="BL47" s="4">
        <v>3.0</v>
      </c>
      <c r="BM47" s="4">
        <v>1.0</v>
      </c>
      <c r="BN47" s="4">
        <v>1.0</v>
      </c>
      <c r="BO47" s="4">
        <v>1.0</v>
      </c>
      <c r="BP47" s="4">
        <v>1.0</v>
      </c>
      <c r="BQ47" s="4">
        <v>1.0</v>
      </c>
      <c r="BR47" s="4">
        <v>1.0</v>
      </c>
      <c r="BS47" s="4">
        <v>1.0</v>
      </c>
      <c r="BT47" s="4">
        <v>2.0</v>
      </c>
      <c r="BU47" s="4">
        <v>1.0</v>
      </c>
      <c r="BV47" s="4">
        <v>1.0</v>
      </c>
      <c r="BW47" s="4">
        <v>1.0</v>
      </c>
      <c r="BX47" s="4">
        <v>3.0</v>
      </c>
      <c r="BY47" s="4">
        <v>2.0</v>
      </c>
      <c r="BZ47" s="4">
        <v>1.0</v>
      </c>
      <c r="CA47" s="4">
        <v>2.0</v>
      </c>
      <c r="CB47" s="4">
        <v>1.0</v>
      </c>
      <c r="CC47" s="4">
        <v>1.0</v>
      </c>
      <c r="CD47" s="4">
        <v>1.0</v>
      </c>
      <c r="CE47" s="4">
        <v>1.0</v>
      </c>
      <c r="CF47" s="4">
        <v>1.0</v>
      </c>
      <c r="CG47" s="4">
        <v>1.0</v>
      </c>
      <c r="CH47" s="4">
        <v>1.0</v>
      </c>
      <c r="CI47" s="4">
        <v>1.0</v>
      </c>
      <c r="CJ47" s="4">
        <v>1.0</v>
      </c>
      <c r="CK47" s="4">
        <v>1.0</v>
      </c>
      <c r="CL47" s="4">
        <v>1.0</v>
      </c>
      <c r="CM47" s="4">
        <v>1.0</v>
      </c>
      <c r="CN47" s="4">
        <v>1.0</v>
      </c>
      <c r="CO47" s="4">
        <v>1.0</v>
      </c>
      <c r="CP47" s="4">
        <v>2.0</v>
      </c>
      <c r="CQ47" s="4">
        <v>1.0</v>
      </c>
      <c r="CR47" s="4">
        <v>1.0</v>
      </c>
      <c r="CS47" s="4">
        <v>1.0</v>
      </c>
      <c r="CT47" s="4">
        <v>1.0</v>
      </c>
      <c r="CU47" s="4">
        <v>1.0</v>
      </c>
      <c r="CV47" s="4">
        <v>1.0</v>
      </c>
      <c r="CW47" s="4">
        <v>4.0</v>
      </c>
      <c r="CX47" s="4">
        <v>1.0</v>
      </c>
      <c r="CY47" s="4">
        <v>1.0</v>
      </c>
      <c r="CZ47" s="4">
        <v>1.0</v>
      </c>
      <c r="DA47" s="4">
        <v>1.0</v>
      </c>
      <c r="DB47" s="4">
        <v>1.0</v>
      </c>
      <c r="DC47" s="4">
        <v>1.0</v>
      </c>
      <c r="DD47" s="4">
        <v>2.0</v>
      </c>
      <c r="DE47" s="4">
        <v>1.0</v>
      </c>
      <c r="DF47" s="4">
        <v>1.0</v>
      </c>
      <c r="DG47" s="4">
        <v>1.0</v>
      </c>
      <c r="DH47" s="4">
        <v>1.0</v>
      </c>
      <c r="DI47" s="4">
        <v>2.0</v>
      </c>
      <c r="DJ47" s="4">
        <v>3.0</v>
      </c>
      <c r="DK47" s="4">
        <v>1.0</v>
      </c>
      <c r="DL47" s="4">
        <v>1.0</v>
      </c>
      <c r="DM47" s="4">
        <v>1.0</v>
      </c>
      <c r="DN47" s="4">
        <v>1.0</v>
      </c>
      <c r="DO47" s="4">
        <v>1.0</v>
      </c>
      <c r="DP47" s="4">
        <v>1.0</v>
      </c>
      <c r="DQ47" s="4">
        <v>3.0</v>
      </c>
      <c r="DR47" s="4">
        <v>1.0</v>
      </c>
      <c r="DS47" s="4">
        <v>3.0</v>
      </c>
      <c r="DT47" s="4">
        <v>1.0</v>
      </c>
      <c r="DU47" s="4">
        <v>1.0</v>
      </c>
      <c r="DV47" s="4">
        <v>1.0</v>
      </c>
      <c r="DW47" s="4">
        <v>1.0</v>
      </c>
    </row>
    <row r="48" hidden="1">
      <c r="A48" s="4" t="s">
        <v>17</v>
      </c>
      <c r="B48" s="4" t="s">
        <v>55</v>
      </c>
      <c r="C48" s="4">
        <v>1.0</v>
      </c>
      <c r="D48" s="4">
        <v>1.0</v>
      </c>
      <c r="E48" s="4">
        <v>1.0</v>
      </c>
      <c r="F48" s="4">
        <v>1.0</v>
      </c>
      <c r="G48" s="4">
        <v>1.0</v>
      </c>
      <c r="H48" s="4">
        <v>2.0</v>
      </c>
      <c r="I48" s="4">
        <v>2.0</v>
      </c>
      <c r="J48" s="4">
        <v>1.0</v>
      </c>
      <c r="K48" s="4">
        <v>2.0</v>
      </c>
      <c r="L48" s="4">
        <v>3.0</v>
      </c>
      <c r="M48" s="4">
        <v>1.0</v>
      </c>
      <c r="N48" s="4">
        <v>1.0</v>
      </c>
      <c r="O48" s="4">
        <v>2.0</v>
      </c>
      <c r="P48" s="4">
        <v>2.0</v>
      </c>
      <c r="Q48" s="4">
        <v>2.0</v>
      </c>
      <c r="R48" s="4">
        <v>2.0</v>
      </c>
      <c r="S48" s="4">
        <v>2.0</v>
      </c>
      <c r="T48" s="4">
        <v>1.0</v>
      </c>
      <c r="U48" s="4">
        <v>1.0</v>
      </c>
      <c r="V48" s="4">
        <v>1.0</v>
      </c>
      <c r="W48" s="4">
        <v>1.0</v>
      </c>
      <c r="X48" s="4">
        <v>3.0</v>
      </c>
      <c r="Y48" s="4">
        <v>3.0</v>
      </c>
      <c r="Z48" s="4">
        <v>2.0</v>
      </c>
      <c r="AA48" s="4">
        <v>1.0</v>
      </c>
      <c r="AB48" s="4">
        <v>1.0</v>
      </c>
      <c r="AC48" s="4">
        <v>1.0</v>
      </c>
      <c r="AD48" s="4">
        <v>1.0</v>
      </c>
      <c r="AE48" s="4">
        <v>1.0</v>
      </c>
      <c r="AF48" s="4">
        <v>1.0</v>
      </c>
      <c r="AG48" s="4">
        <v>3.0</v>
      </c>
      <c r="AH48" s="4">
        <v>1.0</v>
      </c>
      <c r="AI48" s="4">
        <v>3.0</v>
      </c>
      <c r="AJ48" s="4">
        <v>1.0</v>
      </c>
      <c r="AK48" s="4">
        <v>5.0</v>
      </c>
      <c r="AL48" s="4">
        <v>1.0</v>
      </c>
      <c r="AM48" s="4">
        <v>2.0</v>
      </c>
      <c r="AN48" s="4">
        <v>1.0</v>
      </c>
      <c r="AO48" s="4">
        <v>1.0</v>
      </c>
      <c r="AP48" s="4">
        <v>3.0</v>
      </c>
      <c r="AQ48" s="4">
        <v>1.0</v>
      </c>
      <c r="AR48" s="4">
        <v>1.0</v>
      </c>
      <c r="AS48" s="4">
        <v>2.0</v>
      </c>
      <c r="AT48" s="4">
        <v>1.0</v>
      </c>
      <c r="AU48" s="4">
        <v>1.0</v>
      </c>
      <c r="AV48" s="4">
        <v>2.0</v>
      </c>
      <c r="AW48" s="4">
        <v>2.0</v>
      </c>
      <c r="AX48" s="4">
        <v>1.0</v>
      </c>
      <c r="AY48" s="4">
        <v>1.0</v>
      </c>
      <c r="AZ48" s="4">
        <v>2.0</v>
      </c>
      <c r="BA48" s="4">
        <v>1.0</v>
      </c>
      <c r="BB48" s="4">
        <v>1.0</v>
      </c>
      <c r="BC48" s="4">
        <v>1.0</v>
      </c>
      <c r="BD48" s="4">
        <v>1.0</v>
      </c>
      <c r="BE48" s="4">
        <v>1.0</v>
      </c>
      <c r="BF48" s="4">
        <v>2.0</v>
      </c>
      <c r="BG48" s="4">
        <v>1.0</v>
      </c>
      <c r="BH48" s="4">
        <v>1.0</v>
      </c>
      <c r="BI48" s="4">
        <v>1.0</v>
      </c>
      <c r="BJ48" s="4">
        <v>2.0</v>
      </c>
      <c r="BK48" s="4">
        <v>1.0</v>
      </c>
      <c r="BL48" s="4">
        <v>1.0</v>
      </c>
      <c r="BM48" s="4">
        <v>2.0</v>
      </c>
      <c r="BN48" s="4">
        <v>1.0</v>
      </c>
      <c r="BO48" s="4">
        <v>1.0</v>
      </c>
      <c r="BP48" s="4">
        <v>2.0</v>
      </c>
      <c r="BQ48" s="4">
        <v>1.0</v>
      </c>
      <c r="BR48" s="4">
        <v>2.0</v>
      </c>
      <c r="BS48" s="4">
        <v>1.0</v>
      </c>
      <c r="BT48" s="4">
        <v>1.0</v>
      </c>
      <c r="BU48" s="4">
        <v>1.0</v>
      </c>
      <c r="BV48" s="4">
        <v>1.0</v>
      </c>
      <c r="BW48" s="4">
        <v>1.0</v>
      </c>
      <c r="BX48" s="4">
        <v>1.0</v>
      </c>
      <c r="BY48" s="4">
        <v>3.0</v>
      </c>
      <c r="BZ48" s="4">
        <v>2.0</v>
      </c>
      <c r="CA48" s="4">
        <v>1.0</v>
      </c>
      <c r="CB48" s="4">
        <v>1.0</v>
      </c>
      <c r="CC48" s="4">
        <v>1.0</v>
      </c>
      <c r="CD48" s="4">
        <v>1.0</v>
      </c>
      <c r="CE48" s="4">
        <v>1.0</v>
      </c>
      <c r="CF48" s="4">
        <v>3.0</v>
      </c>
      <c r="CG48" s="4">
        <v>2.0</v>
      </c>
      <c r="CH48" s="4">
        <v>2.0</v>
      </c>
      <c r="CI48" s="4">
        <v>1.0</v>
      </c>
      <c r="CJ48" s="4">
        <v>2.0</v>
      </c>
      <c r="CK48" s="4">
        <v>1.0</v>
      </c>
      <c r="CL48" s="4">
        <v>1.0</v>
      </c>
      <c r="CM48" s="4">
        <v>1.0</v>
      </c>
      <c r="CN48" s="4">
        <v>2.0</v>
      </c>
      <c r="CO48" s="4">
        <v>1.0</v>
      </c>
      <c r="CP48" s="4">
        <v>3.0</v>
      </c>
      <c r="CQ48" s="4">
        <v>1.0</v>
      </c>
      <c r="CR48" s="4">
        <v>1.0</v>
      </c>
      <c r="CS48" s="4">
        <v>1.0</v>
      </c>
      <c r="CT48" s="4">
        <v>1.0</v>
      </c>
      <c r="CU48" s="4">
        <v>2.0</v>
      </c>
      <c r="CV48" s="4">
        <v>1.0</v>
      </c>
      <c r="CW48" s="4">
        <v>3.0</v>
      </c>
      <c r="CX48" s="4">
        <v>1.0</v>
      </c>
      <c r="CY48" s="4">
        <v>1.0</v>
      </c>
      <c r="CZ48" s="4">
        <v>1.0</v>
      </c>
      <c r="DA48" s="4">
        <v>2.0</v>
      </c>
      <c r="DB48" s="4">
        <v>2.0</v>
      </c>
      <c r="DC48" s="4">
        <v>2.0</v>
      </c>
      <c r="DD48" s="4">
        <v>1.0</v>
      </c>
      <c r="DE48" s="4">
        <v>1.0</v>
      </c>
      <c r="DF48" s="4">
        <v>1.0</v>
      </c>
      <c r="DG48" s="4">
        <v>2.0</v>
      </c>
      <c r="DH48" s="4">
        <v>2.0</v>
      </c>
      <c r="DI48" s="4">
        <v>2.0</v>
      </c>
      <c r="DJ48" s="4">
        <v>1.0</v>
      </c>
      <c r="DK48" s="4">
        <v>2.0</v>
      </c>
      <c r="DL48" s="4">
        <v>2.0</v>
      </c>
      <c r="DM48" s="4">
        <v>1.0</v>
      </c>
      <c r="DN48" s="4">
        <v>1.0</v>
      </c>
      <c r="DO48" s="4">
        <v>2.0</v>
      </c>
      <c r="DP48" s="4">
        <v>1.0</v>
      </c>
      <c r="DQ48" s="4">
        <v>3.0</v>
      </c>
      <c r="DR48" s="4">
        <v>1.0</v>
      </c>
      <c r="DS48" s="4">
        <v>1.0</v>
      </c>
      <c r="DT48" s="4">
        <v>3.0</v>
      </c>
      <c r="DU48" s="4">
        <v>2.0</v>
      </c>
      <c r="DV48" s="4">
        <v>2.0</v>
      </c>
      <c r="DW48" s="4">
        <v>3.0</v>
      </c>
    </row>
    <row r="49" hidden="1">
      <c r="A49" s="4" t="s">
        <v>17</v>
      </c>
      <c r="B49" s="4" t="s">
        <v>56</v>
      </c>
      <c r="C49" s="4">
        <v>2.0</v>
      </c>
      <c r="D49" s="4">
        <v>4.0</v>
      </c>
      <c r="E49" s="4">
        <v>3.0</v>
      </c>
      <c r="F49" s="4">
        <v>2.0</v>
      </c>
      <c r="G49" s="4">
        <v>4.0</v>
      </c>
      <c r="H49" s="4">
        <v>5.0</v>
      </c>
      <c r="I49" s="4">
        <v>2.0</v>
      </c>
      <c r="J49" s="4">
        <v>5.0</v>
      </c>
      <c r="K49" s="4">
        <v>3.0</v>
      </c>
      <c r="L49" s="4">
        <v>3.0</v>
      </c>
      <c r="M49" s="4">
        <v>2.0</v>
      </c>
      <c r="N49" s="4">
        <v>3.0</v>
      </c>
      <c r="O49" s="4">
        <v>2.0</v>
      </c>
      <c r="P49" s="4">
        <v>3.0</v>
      </c>
      <c r="Q49" s="4">
        <v>3.0</v>
      </c>
      <c r="R49" s="4">
        <v>3.0</v>
      </c>
      <c r="S49" s="4">
        <v>2.0</v>
      </c>
      <c r="T49" s="4">
        <v>6.0</v>
      </c>
      <c r="U49" s="4">
        <v>2.0</v>
      </c>
      <c r="V49" s="4">
        <v>3.0</v>
      </c>
      <c r="W49" s="4">
        <v>2.0</v>
      </c>
      <c r="X49" s="4">
        <v>5.0</v>
      </c>
      <c r="Y49" s="4">
        <v>5.0</v>
      </c>
      <c r="Z49" s="4">
        <v>3.0</v>
      </c>
      <c r="AA49" s="4">
        <v>3.0</v>
      </c>
      <c r="AB49" s="4">
        <v>3.0</v>
      </c>
      <c r="AC49" s="4">
        <v>4.0</v>
      </c>
      <c r="AD49" s="4">
        <v>6.0</v>
      </c>
      <c r="AE49" s="4">
        <v>3.0</v>
      </c>
      <c r="AF49" s="4">
        <v>4.0</v>
      </c>
      <c r="AG49" s="4">
        <v>3.0</v>
      </c>
      <c r="AH49" s="4">
        <v>3.0</v>
      </c>
      <c r="AI49" s="4">
        <v>4.0</v>
      </c>
      <c r="AJ49" s="4">
        <v>3.0</v>
      </c>
      <c r="AK49" s="4">
        <v>4.0</v>
      </c>
      <c r="AL49" s="4">
        <v>3.0</v>
      </c>
      <c r="AM49" s="4">
        <v>3.0</v>
      </c>
      <c r="AN49" s="4">
        <v>4.0</v>
      </c>
      <c r="AO49" s="4">
        <v>3.0</v>
      </c>
      <c r="AP49" s="4">
        <v>3.0</v>
      </c>
      <c r="AQ49" s="4">
        <v>3.0</v>
      </c>
      <c r="AR49" s="4">
        <v>3.0</v>
      </c>
      <c r="AS49" s="4">
        <v>3.0</v>
      </c>
      <c r="AT49" s="4">
        <v>2.0</v>
      </c>
      <c r="AU49" s="4">
        <v>6.0</v>
      </c>
      <c r="AV49" s="4">
        <v>4.0</v>
      </c>
      <c r="AW49" s="4">
        <v>3.0</v>
      </c>
      <c r="AX49" s="4">
        <v>3.0</v>
      </c>
      <c r="AY49" s="4">
        <v>3.0</v>
      </c>
      <c r="AZ49" s="4">
        <v>6.0</v>
      </c>
      <c r="BA49" s="4">
        <v>3.0</v>
      </c>
      <c r="BB49" s="4">
        <v>3.0</v>
      </c>
      <c r="BC49" s="4">
        <v>3.0</v>
      </c>
      <c r="BD49" s="4">
        <v>3.0</v>
      </c>
      <c r="BE49" s="4">
        <v>6.0</v>
      </c>
      <c r="BF49" s="4">
        <v>2.0</v>
      </c>
      <c r="BG49" s="4">
        <v>4.0</v>
      </c>
      <c r="BH49" s="4">
        <v>3.0</v>
      </c>
      <c r="BI49" s="4">
        <v>4.0</v>
      </c>
      <c r="BJ49" s="4">
        <v>3.0</v>
      </c>
      <c r="BK49" s="4">
        <v>3.0</v>
      </c>
      <c r="BL49" s="4">
        <v>2.0</v>
      </c>
      <c r="BM49" s="4">
        <v>3.0</v>
      </c>
      <c r="BN49" s="4">
        <v>3.0</v>
      </c>
      <c r="BO49" s="4">
        <v>2.0</v>
      </c>
      <c r="BP49" s="4">
        <v>5.0</v>
      </c>
      <c r="BQ49" s="4">
        <v>3.0</v>
      </c>
      <c r="BR49" s="4">
        <v>4.0</v>
      </c>
      <c r="BS49" s="4">
        <v>4.0</v>
      </c>
      <c r="BT49" s="4">
        <v>3.0</v>
      </c>
      <c r="BU49" s="4">
        <v>3.0</v>
      </c>
      <c r="BV49" s="4">
        <v>6.0</v>
      </c>
      <c r="BW49" s="4">
        <v>2.0</v>
      </c>
      <c r="BX49" s="4">
        <v>3.0</v>
      </c>
      <c r="BY49" s="4">
        <v>5.0</v>
      </c>
      <c r="BZ49" s="4">
        <v>4.0</v>
      </c>
      <c r="CA49" s="4">
        <v>3.0</v>
      </c>
      <c r="CB49" s="4">
        <v>3.0</v>
      </c>
      <c r="CC49" s="4">
        <v>3.0</v>
      </c>
      <c r="CD49" s="4">
        <v>3.0</v>
      </c>
      <c r="CE49" s="4">
        <v>3.0</v>
      </c>
      <c r="CF49" s="4">
        <v>5.0</v>
      </c>
      <c r="CG49" s="4">
        <v>3.0</v>
      </c>
      <c r="CH49" s="4">
        <v>2.0</v>
      </c>
      <c r="CI49" s="4">
        <v>3.0</v>
      </c>
      <c r="CJ49" s="4">
        <v>3.0</v>
      </c>
      <c r="CK49" s="4">
        <v>3.0</v>
      </c>
      <c r="CL49" s="4">
        <v>3.0</v>
      </c>
      <c r="CM49" s="4">
        <v>4.0</v>
      </c>
      <c r="CN49" s="4">
        <v>3.0</v>
      </c>
      <c r="CO49" s="4">
        <v>4.0</v>
      </c>
      <c r="CP49" s="4">
        <v>3.0</v>
      </c>
      <c r="CQ49" s="4">
        <v>3.0</v>
      </c>
      <c r="CR49" s="4">
        <v>4.0</v>
      </c>
      <c r="CS49" s="4">
        <v>3.0</v>
      </c>
      <c r="CT49" s="4">
        <v>3.0</v>
      </c>
      <c r="CU49" s="4">
        <v>3.0</v>
      </c>
      <c r="CV49" s="4">
        <v>5.0</v>
      </c>
      <c r="CW49" s="4">
        <v>6.0</v>
      </c>
      <c r="CX49" s="4">
        <v>3.0</v>
      </c>
      <c r="CY49" s="4">
        <v>2.0</v>
      </c>
      <c r="CZ49" s="4">
        <v>2.0</v>
      </c>
      <c r="DA49" s="4">
        <v>3.0</v>
      </c>
      <c r="DB49" s="4">
        <v>3.0</v>
      </c>
      <c r="DC49" s="4">
        <v>4.0</v>
      </c>
      <c r="DD49" s="4">
        <v>5.0</v>
      </c>
      <c r="DE49" s="4">
        <v>3.0</v>
      </c>
      <c r="DF49" s="4">
        <v>3.0</v>
      </c>
      <c r="DG49" s="4">
        <v>3.0</v>
      </c>
      <c r="DH49" s="4">
        <v>3.0</v>
      </c>
      <c r="DI49" s="4">
        <v>4.0</v>
      </c>
      <c r="DJ49" s="4">
        <v>6.0</v>
      </c>
      <c r="DK49" s="4">
        <v>3.0</v>
      </c>
      <c r="DL49" s="4">
        <v>3.0</v>
      </c>
      <c r="DM49" s="4">
        <v>5.0</v>
      </c>
      <c r="DN49" s="4">
        <v>5.0</v>
      </c>
      <c r="DO49" s="4">
        <v>3.0</v>
      </c>
      <c r="DP49" s="4">
        <v>2.0</v>
      </c>
      <c r="DQ49" s="4">
        <v>4.0</v>
      </c>
      <c r="DR49" s="4">
        <v>3.0</v>
      </c>
      <c r="DS49" s="4">
        <v>4.0</v>
      </c>
      <c r="DT49" s="4">
        <v>4.0</v>
      </c>
      <c r="DU49" s="4">
        <v>4.0</v>
      </c>
      <c r="DV49" s="4">
        <v>3.0</v>
      </c>
      <c r="DW49" s="4">
        <v>3.0</v>
      </c>
    </row>
    <row r="50" hidden="1">
      <c r="A50" s="4" t="s">
        <v>10</v>
      </c>
      <c r="B50" s="4" t="s">
        <v>57</v>
      </c>
      <c r="C50" s="4">
        <v>5.0</v>
      </c>
      <c r="D50" s="4">
        <v>4.0</v>
      </c>
      <c r="E50" s="4">
        <v>5.0</v>
      </c>
      <c r="F50" s="4">
        <v>5.0</v>
      </c>
      <c r="G50" s="4">
        <v>2.0</v>
      </c>
      <c r="H50" s="4">
        <v>5.0</v>
      </c>
      <c r="I50" s="4">
        <v>5.0</v>
      </c>
      <c r="J50" s="4">
        <v>1.0</v>
      </c>
      <c r="K50" s="4">
        <v>5.0</v>
      </c>
      <c r="L50" s="4">
        <v>4.0</v>
      </c>
      <c r="M50" s="4">
        <v>2.0</v>
      </c>
      <c r="N50" s="4">
        <v>5.0</v>
      </c>
      <c r="O50" s="4">
        <v>3.0</v>
      </c>
      <c r="P50" s="4">
        <v>3.0</v>
      </c>
      <c r="Q50" s="4">
        <v>1.0</v>
      </c>
      <c r="R50" s="4">
        <v>1.0</v>
      </c>
      <c r="S50" s="4">
        <v>2.0</v>
      </c>
      <c r="T50" s="4">
        <v>2.0</v>
      </c>
      <c r="U50" s="4">
        <v>1.0</v>
      </c>
      <c r="V50" s="4">
        <v>3.0</v>
      </c>
      <c r="W50" s="4">
        <v>1.0</v>
      </c>
      <c r="X50" s="4">
        <v>5.0</v>
      </c>
      <c r="Y50" s="4">
        <v>2.0</v>
      </c>
      <c r="Z50" s="4">
        <v>2.0</v>
      </c>
      <c r="AA50" s="4">
        <v>3.0</v>
      </c>
      <c r="AB50" s="4">
        <v>3.0</v>
      </c>
      <c r="AC50" s="4">
        <v>1.0</v>
      </c>
      <c r="AD50" s="4">
        <v>2.0</v>
      </c>
      <c r="AE50" s="4">
        <v>2.0</v>
      </c>
      <c r="AF50" s="4">
        <v>5.0</v>
      </c>
      <c r="AG50" s="4">
        <v>2.0</v>
      </c>
      <c r="AH50" s="4">
        <v>3.0</v>
      </c>
      <c r="AI50" s="4">
        <v>5.0</v>
      </c>
      <c r="AJ50" s="4">
        <v>2.0</v>
      </c>
      <c r="AK50" s="4">
        <v>1.0</v>
      </c>
      <c r="AL50" s="4">
        <v>2.0</v>
      </c>
      <c r="AM50" s="4">
        <v>1.0</v>
      </c>
      <c r="AN50" s="4">
        <v>3.0</v>
      </c>
      <c r="AO50" s="4">
        <v>3.0</v>
      </c>
      <c r="AP50" s="4">
        <v>1.0</v>
      </c>
      <c r="AQ50" s="4">
        <v>3.0</v>
      </c>
      <c r="AR50" s="4">
        <v>2.0</v>
      </c>
      <c r="AS50" s="4">
        <v>2.0</v>
      </c>
      <c r="AT50" s="4">
        <v>5.0</v>
      </c>
      <c r="AU50" s="4">
        <v>5.0</v>
      </c>
      <c r="AV50" s="4">
        <v>5.0</v>
      </c>
      <c r="AW50" s="4">
        <v>3.0</v>
      </c>
      <c r="AX50" s="4">
        <v>4.0</v>
      </c>
      <c r="AY50" s="4">
        <v>4.0</v>
      </c>
      <c r="AZ50" s="4" t="s">
        <v>74</v>
      </c>
      <c r="BA50" s="4">
        <v>1.0</v>
      </c>
      <c r="BB50" s="4">
        <v>5.0</v>
      </c>
      <c r="BC50" s="4">
        <v>3.0</v>
      </c>
      <c r="BD50" s="4">
        <v>3.0</v>
      </c>
      <c r="BE50" s="4">
        <v>2.0</v>
      </c>
      <c r="BF50" s="4">
        <v>2.0</v>
      </c>
      <c r="BG50" s="4">
        <v>4.0</v>
      </c>
      <c r="BH50" s="4">
        <v>1.0</v>
      </c>
      <c r="BI50" s="4">
        <v>4.0</v>
      </c>
      <c r="BJ50" s="4">
        <v>4.0</v>
      </c>
      <c r="BK50" s="4">
        <v>1.0</v>
      </c>
      <c r="BL50" s="4">
        <v>3.0</v>
      </c>
      <c r="BM50" s="4">
        <v>2.0</v>
      </c>
      <c r="BN50" s="4">
        <v>4.0</v>
      </c>
      <c r="BO50" s="4">
        <v>3.0</v>
      </c>
      <c r="BP50" s="4">
        <v>1.0</v>
      </c>
      <c r="BQ50" s="4">
        <v>3.0</v>
      </c>
      <c r="BR50" s="4">
        <v>1.0</v>
      </c>
      <c r="BS50" s="4">
        <v>2.0</v>
      </c>
      <c r="BT50" s="4">
        <v>1.0</v>
      </c>
      <c r="BU50" s="4">
        <v>5.0</v>
      </c>
      <c r="BV50" s="4">
        <v>3.0</v>
      </c>
      <c r="BW50" s="4">
        <v>2.0</v>
      </c>
      <c r="BX50" s="4">
        <v>1.0</v>
      </c>
      <c r="BY50" s="4">
        <v>3.0</v>
      </c>
      <c r="BZ50" s="4">
        <v>3.0</v>
      </c>
      <c r="CA50" s="4">
        <v>1.0</v>
      </c>
      <c r="CB50" s="4">
        <v>1.0</v>
      </c>
      <c r="CC50" s="4">
        <v>2.0</v>
      </c>
      <c r="CD50" s="4">
        <v>4.0</v>
      </c>
      <c r="CE50" s="4">
        <v>3.0</v>
      </c>
      <c r="CF50" s="4">
        <v>4.0</v>
      </c>
      <c r="CG50" s="4">
        <v>3.0</v>
      </c>
      <c r="CH50" s="4">
        <v>5.0</v>
      </c>
      <c r="CI50" s="4">
        <v>4.0</v>
      </c>
      <c r="CJ50" s="4">
        <v>3.0</v>
      </c>
      <c r="CK50" s="4">
        <v>3.0</v>
      </c>
      <c r="CL50" s="4">
        <v>1.0</v>
      </c>
      <c r="CM50" s="4">
        <v>5.0</v>
      </c>
      <c r="CN50" s="4">
        <v>4.0</v>
      </c>
      <c r="CO50" s="4">
        <v>3.0</v>
      </c>
      <c r="CP50" s="4">
        <v>1.0</v>
      </c>
      <c r="CQ50" s="4">
        <v>1.0</v>
      </c>
      <c r="CR50" s="4">
        <v>5.0</v>
      </c>
      <c r="CS50" s="4">
        <v>5.0</v>
      </c>
      <c r="CT50" s="4">
        <v>3.0</v>
      </c>
      <c r="CU50" s="4">
        <v>3.0</v>
      </c>
      <c r="CV50" s="4">
        <v>1.0</v>
      </c>
      <c r="CW50" s="4">
        <v>1.0</v>
      </c>
      <c r="CX50" s="4">
        <v>1.0</v>
      </c>
      <c r="CY50" s="4">
        <v>5.0</v>
      </c>
      <c r="CZ50" s="4">
        <v>4.0</v>
      </c>
      <c r="DA50" s="4">
        <v>1.0</v>
      </c>
      <c r="DB50" s="4">
        <v>3.0</v>
      </c>
      <c r="DC50" s="4">
        <v>2.0</v>
      </c>
      <c r="DD50" s="4">
        <v>4.0</v>
      </c>
      <c r="DE50" s="4">
        <v>4.0</v>
      </c>
      <c r="DF50" s="4">
        <v>2.0</v>
      </c>
      <c r="DG50" s="4">
        <v>2.0</v>
      </c>
      <c r="DH50" s="4">
        <v>1.0</v>
      </c>
      <c r="DI50" s="4">
        <v>4.0</v>
      </c>
      <c r="DJ50" s="4">
        <v>1.0</v>
      </c>
      <c r="DK50" s="4">
        <v>5.0</v>
      </c>
      <c r="DL50" s="4">
        <v>3.0</v>
      </c>
      <c r="DM50" s="4">
        <v>3.0</v>
      </c>
      <c r="DN50" s="4">
        <v>2.0</v>
      </c>
      <c r="DO50" s="4">
        <v>1.0</v>
      </c>
      <c r="DP50" s="4">
        <v>2.0</v>
      </c>
      <c r="DQ50" s="4">
        <v>2.0</v>
      </c>
      <c r="DR50" s="4">
        <v>5.0</v>
      </c>
      <c r="DS50" s="4">
        <v>3.0</v>
      </c>
      <c r="DT50" s="4">
        <v>1.0</v>
      </c>
      <c r="DU50" s="4">
        <v>5.0</v>
      </c>
      <c r="DV50" s="4">
        <v>1.0</v>
      </c>
      <c r="DW50" s="4">
        <v>2.0</v>
      </c>
    </row>
    <row r="51" hidden="1">
      <c r="A51" s="4" t="s">
        <v>30</v>
      </c>
      <c r="B51" s="4" t="s">
        <v>58</v>
      </c>
      <c r="C51" s="4">
        <v>3.0</v>
      </c>
      <c r="D51" s="4">
        <v>3.0</v>
      </c>
      <c r="E51" s="4">
        <v>6.0</v>
      </c>
      <c r="F51" s="4">
        <v>5.0</v>
      </c>
      <c r="G51" s="4">
        <v>4.0</v>
      </c>
      <c r="H51" s="4">
        <v>5.0</v>
      </c>
      <c r="I51" s="4">
        <v>4.0</v>
      </c>
      <c r="J51" s="4">
        <v>3.0</v>
      </c>
      <c r="K51" s="4">
        <v>4.0</v>
      </c>
      <c r="L51" s="4">
        <v>3.0</v>
      </c>
      <c r="M51" s="4">
        <v>1.0</v>
      </c>
      <c r="N51" s="4">
        <v>2.0</v>
      </c>
      <c r="O51" s="4">
        <v>5.0</v>
      </c>
      <c r="P51" s="4">
        <v>3.0</v>
      </c>
      <c r="Q51" s="4">
        <v>3.0</v>
      </c>
      <c r="R51" s="4">
        <v>2.0</v>
      </c>
      <c r="S51" s="4">
        <v>3.0</v>
      </c>
      <c r="T51" s="4">
        <v>2.0</v>
      </c>
      <c r="U51" s="4">
        <v>3.0</v>
      </c>
      <c r="V51" s="4">
        <v>4.0</v>
      </c>
      <c r="W51" s="4">
        <v>6.0</v>
      </c>
      <c r="X51" s="4">
        <v>2.0</v>
      </c>
      <c r="Y51" s="4">
        <v>2.0</v>
      </c>
      <c r="Z51" s="4">
        <v>3.0</v>
      </c>
      <c r="AA51" s="4">
        <v>4.0</v>
      </c>
      <c r="AB51" s="4">
        <v>3.0</v>
      </c>
      <c r="AC51" s="4">
        <v>2.0</v>
      </c>
      <c r="AD51" s="4">
        <v>2.0</v>
      </c>
      <c r="AE51" s="4">
        <v>3.0</v>
      </c>
      <c r="AF51" s="4">
        <v>2.0</v>
      </c>
      <c r="AG51" s="4">
        <v>3.0</v>
      </c>
      <c r="AH51" s="4">
        <v>4.0</v>
      </c>
      <c r="AI51" s="4">
        <v>4.0</v>
      </c>
      <c r="AJ51" s="4">
        <v>3.0</v>
      </c>
      <c r="AK51" s="4">
        <v>2.0</v>
      </c>
      <c r="AL51" s="4">
        <v>2.0</v>
      </c>
      <c r="AM51" s="4">
        <v>4.0</v>
      </c>
      <c r="AN51" s="4">
        <v>4.0</v>
      </c>
      <c r="AO51" s="4">
        <v>4.0</v>
      </c>
      <c r="AP51" s="4">
        <v>1.0</v>
      </c>
      <c r="AQ51" s="4">
        <v>2.0</v>
      </c>
      <c r="AR51" s="4">
        <v>6.0</v>
      </c>
      <c r="AS51" s="4">
        <v>3.0</v>
      </c>
      <c r="AT51" s="4" t="s">
        <v>74</v>
      </c>
      <c r="AU51" s="4">
        <v>3.0</v>
      </c>
      <c r="AV51" s="4">
        <v>1.0</v>
      </c>
      <c r="AW51" s="4">
        <v>3.0</v>
      </c>
      <c r="AX51" s="4">
        <v>2.0</v>
      </c>
      <c r="AY51" s="4">
        <v>1.0</v>
      </c>
      <c r="AZ51" s="4">
        <v>1.0</v>
      </c>
      <c r="BA51" s="4">
        <v>3.0</v>
      </c>
      <c r="BB51" s="4">
        <v>2.0</v>
      </c>
      <c r="BC51" s="4">
        <v>2.0</v>
      </c>
      <c r="BD51" s="4">
        <v>4.0</v>
      </c>
      <c r="BE51" s="4">
        <v>2.0</v>
      </c>
      <c r="BF51" s="4">
        <v>3.0</v>
      </c>
      <c r="BG51" s="4">
        <v>2.0</v>
      </c>
      <c r="BH51" s="4">
        <v>2.0</v>
      </c>
      <c r="BI51" s="4">
        <v>3.0</v>
      </c>
      <c r="BJ51" s="4">
        <v>3.0</v>
      </c>
      <c r="BK51" s="4">
        <v>2.0</v>
      </c>
      <c r="BL51" s="4">
        <v>2.0</v>
      </c>
      <c r="BM51" s="4">
        <v>2.0</v>
      </c>
      <c r="BN51" s="4">
        <v>2.0</v>
      </c>
      <c r="BO51" s="4">
        <v>4.0</v>
      </c>
      <c r="BP51" s="4">
        <v>2.0</v>
      </c>
      <c r="BQ51" s="4">
        <v>2.0</v>
      </c>
      <c r="BR51" s="4">
        <v>2.0</v>
      </c>
      <c r="BS51" s="4">
        <v>3.0</v>
      </c>
      <c r="BT51" s="4">
        <v>3.0</v>
      </c>
      <c r="BU51" s="4">
        <v>3.0</v>
      </c>
      <c r="BV51" s="4">
        <v>4.0</v>
      </c>
      <c r="BW51" s="4">
        <v>3.0</v>
      </c>
      <c r="BX51" s="4">
        <v>3.0</v>
      </c>
      <c r="BY51" s="4">
        <v>3.0</v>
      </c>
      <c r="BZ51" s="4">
        <v>3.0</v>
      </c>
      <c r="CA51" s="4">
        <v>4.0</v>
      </c>
      <c r="CB51" s="4">
        <v>3.0</v>
      </c>
      <c r="CC51" s="4">
        <v>3.0</v>
      </c>
      <c r="CD51" s="4">
        <v>2.0</v>
      </c>
      <c r="CE51" s="4">
        <v>3.0</v>
      </c>
      <c r="CF51" s="4">
        <v>4.0</v>
      </c>
      <c r="CG51" s="4">
        <v>3.0</v>
      </c>
      <c r="CH51" s="4">
        <v>3.0</v>
      </c>
      <c r="CI51" s="4">
        <v>2.0</v>
      </c>
      <c r="CJ51" s="4">
        <v>3.0</v>
      </c>
      <c r="CK51" s="4">
        <v>4.0</v>
      </c>
      <c r="CL51" s="4">
        <v>4.0</v>
      </c>
      <c r="CM51" s="4">
        <v>2.0</v>
      </c>
      <c r="CN51" s="4">
        <v>3.0</v>
      </c>
      <c r="CO51" s="4">
        <v>4.0</v>
      </c>
      <c r="CP51" s="4">
        <v>3.0</v>
      </c>
      <c r="CQ51" s="4">
        <v>4.0</v>
      </c>
      <c r="CR51" s="4">
        <v>3.0</v>
      </c>
      <c r="CS51" s="4">
        <v>3.0</v>
      </c>
      <c r="CT51" s="4">
        <v>2.0</v>
      </c>
      <c r="CU51" s="4">
        <v>6.0</v>
      </c>
      <c r="CV51" s="4">
        <v>3.0</v>
      </c>
      <c r="CW51" s="4">
        <v>4.0</v>
      </c>
      <c r="CX51" s="4">
        <v>3.0</v>
      </c>
      <c r="CY51" s="4">
        <v>2.0</v>
      </c>
      <c r="CZ51" s="4">
        <v>5.0</v>
      </c>
      <c r="DA51" s="4">
        <v>4.0</v>
      </c>
      <c r="DB51" s="4">
        <v>6.0</v>
      </c>
      <c r="DC51" s="4">
        <v>5.0</v>
      </c>
      <c r="DD51" s="4">
        <v>3.0</v>
      </c>
      <c r="DE51" s="4">
        <v>4.0</v>
      </c>
      <c r="DF51" s="4">
        <v>4.0</v>
      </c>
      <c r="DG51" s="4">
        <v>3.0</v>
      </c>
      <c r="DH51" s="4">
        <v>5.0</v>
      </c>
      <c r="DI51" s="4">
        <v>3.0</v>
      </c>
      <c r="DJ51" s="4">
        <v>3.0</v>
      </c>
      <c r="DK51" s="4">
        <v>3.0</v>
      </c>
      <c r="DL51" s="4">
        <v>4.0</v>
      </c>
      <c r="DM51" s="4">
        <v>1.0</v>
      </c>
      <c r="DN51" s="4">
        <v>2.0</v>
      </c>
      <c r="DO51" s="4">
        <v>4.0</v>
      </c>
      <c r="DP51" s="4">
        <v>4.0</v>
      </c>
      <c r="DQ51" s="4">
        <v>4.0</v>
      </c>
      <c r="DR51" s="4">
        <v>4.0</v>
      </c>
      <c r="DS51" s="4">
        <v>4.0</v>
      </c>
      <c r="DT51" s="4">
        <v>4.0</v>
      </c>
      <c r="DU51" s="4">
        <v>4.0</v>
      </c>
      <c r="DV51" s="4">
        <v>2.0</v>
      </c>
      <c r="DW51" s="4">
        <v>3.0</v>
      </c>
    </row>
    <row r="52" hidden="1">
      <c r="A52" s="4" t="s">
        <v>6</v>
      </c>
      <c r="B52" s="4" t="s">
        <v>59</v>
      </c>
      <c r="C52" s="4">
        <v>1.0</v>
      </c>
      <c r="D52" s="4">
        <v>1.0</v>
      </c>
      <c r="E52" s="4">
        <v>1.0</v>
      </c>
      <c r="F52" s="4">
        <v>1.0</v>
      </c>
      <c r="G52" s="4">
        <v>1.0</v>
      </c>
      <c r="H52" s="4">
        <v>1.0</v>
      </c>
      <c r="I52" s="4">
        <v>1.0</v>
      </c>
      <c r="J52" s="4">
        <v>1.0</v>
      </c>
      <c r="K52" s="4">
        <v>2.0</v>
      </c>
      <c r="L52" s="4">
        <v>1.0</v>
      </c>
      <c r="M52" s="4">
        <v>1.0</v>
      </c>
      <c r="N52" s="4">
        <v>1.0</v>
      </c>
      <c r="O52" s="4">
        <v>2.0</v>
      </c>
      <c r="P52" s="4">
        <v>1.0</v>
      </c>
      <c r="Q52" s="4">
        <v>1.0</v>
      </c>
      <c r="R52" s="4">
        <v>2.0</v>
      </c>
      <c r="S52" s="4">
        <v>1.0</v>
      </c>
      <c r="T52" s="4">
        <v>1.0</v>
      </c>
      <c r="U52" s="4">
        <v>2.0</v>
      </c>
      <c r="V52" s="4">
        <v>1.0</v>
      </c>
      <c r="W52" s="4">
        <v>1.0</v>
      </c>
      <c r="X52" s="4">
        <v>2.0</v>
      </c>
      <c r="Y52" s="4">
        <v>1.0</v>
      </c>
      <c r="Z52" s="4">
        <v>1.0</v>
      </c>
      <c r="AA52" s="4">
        <v>2.0</v>
      </c>
      <c r="AB52" s="4">
        <v>1.0</v>
      </c>
      <c r="AC52" s="4">
        <v>2.0</v>
      </c>
      <c r="AD52" s="4">
        <v>1.0</v>
      </c>
      <c r="AE52" s="4">
        <v>1.0</v>
      </c>
      <c r="AF52" s="4">
        <v>1.0</v>
      </c>
      <c r="AG52" s="4">
        <v>2.0</v>
      </c>
      <c r="AH52" s="4">
        <v>2.0</v>
      </c>
      <c r="AI52" s="4">
        <v>1.0</v>
      </c>
      <c r="AJ52" s="4">
        <v>1.0</v>
      </c>
      <c r="AK52" s="4">
        <v>1.0</v>
      </c>
      <c r="AL52" s="4">
        <v>1.0</v>
      </c>
      <c r="AM52" s="4">
        <v>2.0</v>
      </c>
      <c r="AN52" s="4">
        <v>1.0</v>
      </c>
      <c r="AO52" s="4">
        <v>1.0</v>
      </c>
      <c r="AP52" s="4">
        <v>1.0</v>
      </c>
      <c r="AQ52" s="4">
        <v>1.0</v>
      </c>
      <c r="AR52" s="4">
        <v>1.0</v>
      </c>
      <c r="AS52" s="4">
        <v>1.0</v>
      </c>
      <c r="AT52" s="4">
        <v>2.0</v>
      </c>
      <c r="AU52" s="4">
        <v>1.0</v>
      </c>
      <c r="AV52" s="4">
        <v>1.0</v>
      </c>
      <c r="AW52" s="4">
        <v>1.0</v>
      </c>
      <c r="AX52" s="4">
        <v>1.0</v>
      </c>
      <c r="AY52" s="4">
        <v>2.0</v>
      </c>
      <c r="AZ52" s="4">
        <v>2.0</v>
      </c>
      <c r="BA52" s="4">
        <v>1.0</v>
      </c>
      <c r="BB52" s="4">
        <v>1.0</v>
      </c>
      <c r="BC52" s="4">
        <v>2.0</v>
      </c>
      <c r="BD52" s="4">
        <v>1.0</v>
      </c>
      <c r="BE52" s="4">
        <v>1.0</v>
      </c>
      <c r="BF52" s="4">
        <v>1.0</v>
      </c>
      <c r="BG52" s="4">
        <v>1.0</v>
      </c>
      <c r="BH52" s="4">
        <v>2.0</v>
      </c>
      <c r="BI52" s="4">
        <v>1.0</v>
      </c>
      <c r="BJ52" s="4">
        <v>2.0</v>
      </c>
      <c r="BK52" s="4">
        <v>1.0</v>
      </c>
      <c r="BL52" s="4">
        <v>2.0</v>
      </c>
      <c r="BM52" s="4">
        <v>1.0</v>
      </c>
      <c r="BN52" s="4" t="s">
        <v>74</v>
      </c>
      <c r="BO52" s="4">
        <v>2.0</v>
      </c>
      <c r="BP52" s="4">
        <v>1.0</v>
      </c>
      <c r="BQ52" s="4">
        <v>1.0</v>
      </c>
      <c r="BR52" s="4">
        <v>1.0</v>
      </c>
      <c r="BS52" s="4">
        <v>1.0</v>
      </c>
      <c r="BT52" s="4">
        <v>2.0</v>
      </c>
      <c r="BU52" s="4">
        <v>1.0</v>
      </c>
      <c r="BV52" s="4">
        <v>1.0</v>
      </c>
      <c r="BW52" s="4">
        <v>1.0</v>
      </c>
      <c r="BX52" s="4">
        <v>1.0</v>
      </c>
      <c r="BY52" s="4">
        <v>1.0</v>
      </c>
      <c r="BZ52" s="4">
        <v>1.0</v>
      </c>
      <c r="CA52" s="4">
        <v>2.0</v>
      </c>
      <c r="CB52" s="4">
        <v>2.0</v>
      </c>
      <c r="CC52" s="4">
        <v>1.0</v>
      </c>
      <c r="CD52" s="4">
        <v>1.0</v>
      </c>
      <c r="CE52" s="4">
        <v>1.0</v>
      </c>
      <c r="CF52" s="4">
        <v>2.0</v>
      </c>
      <c r="CG52" s="4">
        <v>1.0</v>
      </c>
      <c r="CH52" s="4">
        <v>1.0</v>
      </c>
      <c r="CI52" s="4">
        <v>1.0</v>
      </c>
      <c r="CJ52" s="4">
        <v>1.0</v>
      </c>
      <c r="CK52" s="4">
        <v>1.0</v>
      </c>
      <c r="CL52" s="4">
        <v>1.0</v>
      </c>
      <c r="CM52" s="4">
        <v>1.0</v>
      </c>
      <c r="CN52" s="4">
        <v>1.0</v>
      </c>
      <c r="CO52" s="4">
        <v>2.0</v>
      </c>
      <c r="CP52" s="4">
        <v>1.0</v>
      </c>
      <c r="CQ52" s="4">
        <v>1.0</v>
      </c>
      <c r="CR52" s="4">
        <v>1.0</v>
      </c>
      <c r="CS52" s="4">
        <v>1.0</v>
      </c>
      <c r="CT52" s="4">
        <v>2.0</v>
      </c>
      <c r="CU52" s="4">
        <v>1.0</v>
      </c>
      <c r="CV52" s="4">
        <v>1.0</v>
      </c>
      <c r="CW52" s="4">
        <v>1.0</v>
      </c>
      <c r="CX52" s="4">
        <v>1.0</v>
      </c>
      <c r="CY52" s="4">
        <v>1.0</v>
      </c>
      <c r="CZ52" s="4">
        <v>1.0</v>
      </c>
      <c r="DA52" s="4">
        <v>1.0</v>
      </c>
      <c r="DB52" s="4">
        <v>1.0</v>
      </c>
      <c r="DC52" s="4">
        <v>2.0</v>
      </c>
      <c r="DD52" s="4">
        <v>2.0</v>
      </c>
      <c r="DE52" s="4">
        <v>1.0</v>
      </c>
      <c r="DF52" s="4">
        <v>1.0</v>
      </c>
      <c r="DG52" s="4">
        <v>1.0</v>
      </c>
      <c r="DH52" s="4">
        <v>1.0</v>
      </c>
      <c r="DI52" s="4">
        <v>1.0</v>
      </c>
      <c r="DJ52" s="4">
        <v>1.0</v>
      </c>
      <c r="DK52" s="4">
        <v>1.0</v>
      </c>
      <c r="DL52" s="4">
        <v>1.0</v>
      </c>
      <c r="DM52" s="4">
        <v>1.0</v>
      </c>
      <c r="DN52" s="4">
        <v>1.0</v>
      </c>
      <c r="DO52" s="4">
        <v>1.0</v>
      </c>
      <c r="DP52" s="4">
        <v>1.0</v>
      </c>
      <c r="DQ52" s="4">
        <v>1.0</v>
      </c>
      <c r="DR52" s="4">
        <v>1.0</v>
      </c>
      <c r="DS52" s="4">
        <v>1.0</v>
      </c>
      <c r="DT52" s="4">
        <v>1.0</v>
      </c>
      <c r="DU52" s="4">
        <v>1.0</v>
      </c>
      <c r="DV52" s="4">
        <v>2.0</v>
      </c>
      <c r="DW52" s="4">
        <v>1.0</v>
      </c>
    </row>
    <row r="53" hidden="1">
      <c r="A53" s="4" t="s">
        <v>30</v>
      </c>
      <c r="B53" s="4" t="s">
        <v>60</v>
      </c>
      <c r="C53" s="4">
        <v>1.0</v>
      </c>
      <c r="D53" s="4">
        <v>1.0</v>
      </c>
      <c r="E53" s="4">
        <v>2.0</v>
      </c>
      <c r="F53" s="4">
        <v>2.0</v>
      </c>
      <c r="G53" s="4">
        <v>1.0</v>
      </c>
      <c r="H53" s="4">
        <v>2.0</v>
      </c>
      <c r="I53" s="4">
        <v>1.0</v>
      </c>
      <c r="J53" s="4">
        <v>2.0</v>
      </c>
      <c r="K53" s="4">
        <v>2.0</v>
      </c>
      <c r="L53" s="4">
        <v>1.0</v>
      </c>
      <c r="M53" s="4">
        <v>1.0</v>
      </c>
      <c r="N53" s="4">
        <v>1.0</v>
      </c>
      <c r="O53" s="4">
        <v>1.0</v>
      </c>
      <c r="P53" s="4">
        <v>1.0</v>
      </c>
      <c r="Q53" s="4">
        <v>1.0</v>
      </c>
      <c r="R53" s="4">
        <v>1.0</v>
      </c>
      <c r="S53" s="4">
        <v>2.0</v>
      </c>
      <c r="T53" s="4">
        <v>1.0</v>
      </c>
      <c r="U53" s="4">
        <v>2.0</v>
      </c>
      <c r="V53" s="4" t="s">
        <v>74</v>
      </c>
      <c r="W53" s="4">
        <v>1.0</v>
      </c>
      <c r="X53" s="4">
        <v>1.0</v>
      </c>
      <c r="Y53" s="4">
        <v>1.0</v>
      </c>
      <c r="Z53" s="4">
        <v>1.0</v>
      </c>
      <c r="AA53" s="4">
        <v>2.0</v>
      </c>
      <c r="AB53" s="4">
        <v>1.0</v>
      </c>
      <c r="AC53" s="4">
        <v>1.0</v>
      </c>
      <c r="AD53" s="4">
        <v>1.0</v>
      </c>
      <c r="AE53" s="4">
        <v>2.0</v>
      </c>
      <c r="AF53" s="4">
        <v>2.0</v>
      </c>
      <c r="AG53" s="4">
        <v>1.0</v>
      </c>
      <c r="AH53" s="4">
        <v>2.0</v>
      </c>
      <c r="AI53" s="4">
        <v>1.0</v>
      </c>
      <c r="AJ53" s="4">
        <v>2.0</v>
      </c>
      <c r="AK53" s="4">
        <v>1.0</v>
      </c>
      <c r="AL53" s="4">
        <v>1.0</v>
      </c>
      <c r="AM53" s="4">
        <v>1.0</v>
      </c>
      <c r="AN53" s="4">
        <v>1.0</v>
      </c>
      <c r="AO53" s="4">
        <v>1.0</v>
      </c>
      <c r="AP53" s="4">
        <v>1.0</v>
      </c>
      <c r="AQ53" s="4">
        <v>1.0</v>
      </c>
      <c r="AR53" s="4">
        <v>2.0</v>
      </c>
      <c r="AS53" s="4">
        <v>2.0</v>
      </c>
      <c r="AT53" s="4">
        <v>2.0</v>
      </c>
      <c r="AU53" s="4">
        <v>1.0</v>
      </c>
      <c r="AV53" s="4">
        <v>2.0</v>
      </c>
      <c r="AW53" s="4">
        <v>1.0</v>
      </c>
      <c r="AX53" s="4">
        <v>1.0</v>
      </c>
      <c r="AY53" s="4">
        <v>1.0</v>
      </c>
      <c r="AZ53" s="4">
        <v>2.0</v>
      </c>
      <c r="BA53" s="4">
        <v>2.0</v>
      </c>
      <c r="BB53" s="4">
        <v>1.0</v>
      </c>
      <c r="BC53" s="4">
        <v>1.0</v>
      </c>
      <c r="BD53" s="4">
        <v>2.0</v>
      </c>
      <c r="BE53" s="4">
        <v>1.0</v>
      </c>
      <c r="BF53" s="4">
        <v>1.0</v>
      </c>
      <c r="BG53" s="4">
        <v>1.0</v>
      </c>
      <c r="BH53" s="4">
        <v>1.0</v>
      </c>
      <c r="BI53" s="4">
        <v>1.0</v>
      </c>
      <c r="BJ53" s="4">
        <v>1.0</v>
      </c>
      <c r="BK53" s="4">
        <v>1.0</v>
      </c>
      <c r="BL53" s="4">
        <v>2.0</v>
      </c>
      <c r="BM53" s="4">
        <v>1.0</v>
      </c>
      <c r="BN53" s="4">
        <v>1.0</v>
      </c>
      <c r="BO53" s="4">
        <v>1.0</v>
      </c>
      <c r="BP53" s="4">
        <v>2.0</v>
      </c>
      <c r="BQ53" s="4">
        <v>1.0</v>
      </c>
      <c r="BR53" s="4">
        <v>1.0</v>
      </c>
      <c r="BS53" s="4">
        <v>1.0</v>
      </c>
      <c r="BT53" s="4">
        <v>2.0</v>
      </c>
      <c r="BU53" s="4">
        <v>1.0</v>
      </c>
      <c r="BV53" s="4">
        <v>1.0</v>
      </c>
      <c r="BW53" s="4">
        <v>2.0</v>
      </c>
      <c r="BX53" s="4">
        <v>1.0</v>
      </c>
      <c r="BY53" s="4">
        <v>2.0</v>
      </c>
      <c r="BZ53" s="4">
        <v>2.0</v>
      </c>
      <c r="CA53" s="4">
        <v>1.0</v>
      </c>
      <c r="CB53" s="4">
        <v>1.0</v>
      </c>
      <c r="CC53" s="4">
        <v>1.0</v>
      </c>
      <c r="CD53" s="4">
        <v>1.0</v>
      </c>
      <c r="CE53" s="4">
        <v>2.0</v>
      </c>
      <c r="CF53" s="4">
        <v>1.0</v>
      </c>
      <c r="CG53" s="4">
        <v>1.0</v>
      </c>
      <c r="CH53" s="4">
        <v>1.0</v>
      </c>
      <c r="CI53" s="4">
        <v>1.0</v>
      </c>
      <c r="CJ53" s="4">
        <v>2.0</v>
      </c>
      <c r="CK53" s="4">
        <v>1.0</v>
      </c>
      <c r="CL53" s="4">
        <v>1.0</v>
      </c>
      <c r="CM53" s="4">
        <v>2.0</v>
      </c>
      <c r="CN53" s="4">
        <v>2.0</v>
      </c>
      <c r="CO53" s="4">
        <v>1.0</v>
      </c>
      <c r="CP53" s="4">
        <v>2.0</v>
      </c>
      <c r="CQ53" s="4">
        <v>1.0</v>
      </c>
      <c r="CR53" s="4">
        <v>2.0</v>
      </c>
      <c r="CS53" s="4">
        <v>1.0</v>
      </c>
      <c r="CT53" s="4">
        <v>1.0</v>
      </c>
      <c r="CU53" s="4">
        <v>2.0</v>
      </c>
      <c r="CV53" s="4">
        <v>1.0</v>
      </c>
      <c r="CW53" s="4">
        <v>1.0</v>
      </c>
      <c r="CX53" s="4">
        <v>1.0</v>
      </c>
      <c r="CY53" s="4">
        <v>1.0</v>
      </c>
      <c r="CZ53" s="4">
        <v>2.0</v>
      </c>
      <c r="DA53" s="4">
        <v>2.0</v>
      </c>
      <c r="DB53" s="4">
        <v>2.0</v>
      </c>
      <c r="DC53" s="4">
        <v>2.0</v>
      </c>
      <c r="DD53" s="4">
        <v>1.0</v>
      </c>
      <c r="DE53" s="4">
        <v>2.0</v>
      </c>
      <c r="DF53" s="4">
        <v>2.0</v>
      </c>
      <c r="DG53" s="4">
        <v>1.0</v>
      </c>
      <c r="DH53" s="4">
        <v>2.0</v>
      </c>
      <c r="DI53" s="4">
        <v>1.0</v>
      </c>
      <c r="DJ53" s="4">
        <v>2.0</v>
      </c>
      <c r="DK53" s="4">
        <v>2.0</v>
      </c>
      <c r="DL53" s="4">
        <v>2.0</v>
      </c>
      <c r="DM53" s="4">
        <v>1.0</v>
      </c>
      <c r="DN53" s="4">
        <v>1.0</v>
      </c>
      <c r="DO53" s="4">
        <v>2.0</v>
      </c>
      <c r="DP53" s="4">
        <v>2.0</v>
      </c>
      <c r="DQ53" s="4">
        <v>2.0</v>
      </c>
      <c r="DR53" s="4">
        <v>1.0</v>
      </c>
      <c r="DS53" s="4">
        <v>1.0</v>
      </c>
      <c r="DT53" s="4" t="s">
        <v>74</v>
      </c>
      <c r="DU53" s="4">
        <v>2.0</v>
      </c>
      <c r="DV53" s="4">
        <v>2.0</v>
      </c>
      <c r="DW53" s="4">
        <v>2.0</v>
      </c>
    </row>
    <row r="54" hidden="1">
      <c r="A54" s="4" t="s">
        <v>10</v>
      </c>
      <c r="B54" s="4" t="s">
        <v>61</v>
      </c>
      <c r="C54" s="4">
        <v>1.0</v>
      </c>
      <c r="D54" s="4">
        <v>2.0</v>
      </c>
      <c r="E54" s="4">
        <v>5.0</v>
      </c>
      <c r="F54" s="4">
        <v>5.0</v>
      </c>
      <c r="G54" s="4">
        <v>4.0</v>
      </c>
      <c r="H54" s="4">
        <v>4.0</v>
      </c>
      <c r="I54" s="4">
        <v>5.0</v>
      </c>
      <c r="J54" s="4">
        <v>1.0</v>
      </c>
      <c r="K54" s="4">
        <v>5.0</v>
      </c>
      <c r="L54" s="4">
        <v>4.0</v>
      </c>
      <c r="M54" s="4">
        <v>2.0</v>
      </c>
      <c r="N54" s="4">
        <v>5.0</v>
      </c>
      <c r="O54" s="4">
        <v>3.0</v>
      </c>
      <c r="P54" s="4">
        <v>5.0</v>
      </c>
      <c r="Q54" s="4">
        <v>4.0</v>
      </c>
      <c r="R54" s="4">
        <v>1.0</v>
      </c>
      <c r="S54" s="4">
        <v>1.0</v>
      </c>
      <c r="T54" s="4">
        <v>3.0</v>
      </c>
      <c r="U54" s="4">
        <v>1.0</v>
      </c>
      <c r="V54" s="4">
        <v>3.0</v>
      </c>
      <c r="W54" s="4">
        <v>1.0</v>
      </c>
      <c r="X54" s="4">
        <v>5.0</v>
      </c>
      <c r="Y54" s="4">
        <v>4.0</v>
      </c>
      <c r="Z54" s="4">
        <v>4.0</v>
      </c>
      <c r="AA54" s="4">
        <v>4.0</v>
      </c>
      <c r="AB54" s="4">
        <v>3.0</v>
      </c>
      <c r="AC54" s="4">
        <v>2.0</v>
      </c>
      <c r="AD54" s="4">
        <v>3.0</v>
      </c>
      <c r="AE54" s="4">
        <v>1.0</v>
      </c>
      <c r="AF54" s="4">
        <v>5.0</v>
      </c>
      <c r="AG54" s="4">
        <v>3.0</v>
      </c>
      <c r="AH54" s="4">
        <v>4.0</v>
      </c>
      <c r="AI54" s="4">
        <v>5.0</v>
      </c>
      <c r="AJ54" s="4">
        <v>1.0</v>
      </c>
      <c r="AK54" s="4">
        <v>3.0</v>
      </c>
      <c r="AL54" s="4">
        <v>2.0</v>
      </c>
      <c r="AM54" s="4">
        <v>2.0</v>
      </c>
      <c r="AN54" s="4">
        <v>5.0</v>
      </c>
      <c r="AO54" s="4">
        <v>2.0</v>
      </c>
      <c r="AP54" s="4">
        <v>3.0</v>
      </c>
      <c r="AQ54" s="4">
        <v>3.0</v>
      </c>
      <c r="AR54" s="4">
        <v>4.0</v>
      </c>
      <c r="AS54" s="4">
        <v>4.0</v>
      </c>
      <c r="AT54" s="4">
        <v>5.0</v>
      </c>
      <c r="AU54" s="4">
        <v>5.0</v>
      </c>
      <c r="AV54" s="4">
        <v>5.0</v>
      </c>
      <c r="AW54" s="4">
        <v>3.0</v>
      </c>
      <c r="AX54" s="4">
        <v>1.0</v>
      </c>
      <c r="AY54" s="4">
        <v>4.0</v>
      </c>
      <c r="AZ54" s="4">
        <v>4.0</v>
      </c>
      <c r="BA54" s="4">
        <v>1.0</v>
      </c>
      <c r="BB54" s="4">
        <v>5.0</v>
      </c>
      <c r="BC54" s="4">
        <v>3.0</v>
      </c>
      <c r="BD54" s="4">
        <v>1.0</v>
      </c>
      <c r="BE54" s="4">
        <v>4.0</v>
      </c>
      <c r="BF54" s="4">
        <v>3.0</v>
      </c>
      <c r="BG54" s="4">
        <v>5.0</v>
      </c>
      <c r="BH54" s="4">
        <v>2.0</v>
      </c>
      <c r="BI54" s="4">
        <v>5.0</v>
      </c>
      <c r="BJ54" s="4">
        <v>5.0</v>
      </c>
      <c r="BK54" s="4">
        <v>1.0</v>
      </c>
      <c r="BL54" s="4">
        <v>2.0</v>
      </c>
      <c r="BM54" s="4">
        <v>2.0</v>
      </c>
      <c r="BN54" s="4">
        <v>4.0</v>
      </c>
      <c r="BO54" s="4">
        <v>3.0</v>
      </c>
      <c r="BP54" s="4">
        <v>4.0</v>
      </c>
      <c r="BQ54" s="4">
        <v>3.0</v>
      </c>
      <c r="BR54" s="4">
        <v>2.0</v>
      </c>
      <c r="BS54" s="4">
        <v>4.0</v>
      </c>
      <c r="BT54" s="4">
        <v>5.0</v>
      </c>
      <c r="BU54" s="4">
        <v>5.0</v>
      </c>
      <c r="BV54" s="4">
        <v>4.0</v>
      </c>
      <c r="BW54" s="4">
        <v>3.0</v>
      </c>
      <c r="BX54" s="4">
        <v>2.0</v>
      </c>
      <c r="BY54" s="4">
        <v>3.0</v>
      </c>
      <c r="BZ54" s="4">
        <v>4.0</v>
      </c>
      <c r="CA54" s="4">
        <v>1.0</v>
      </c>
      <c r="CB54" s="4">
        <v>2.0</v>
      </c>
      <c r="CC54" s="4">
        <v>3.0</v>
      </c>
      <c r="CD54" s="4">
        <v>5.0</v>
      </c>
      <c r="CE54" s="4">
        <v>4.0</v>
      </c>
      <c r="CF54" s="4">
        <v>4.0</v>
      </c>
      <c r="CG54" s="4">
        <v>3.0</v>
      </c>
      <c r="CH54" s="4">
        <v>5.0</v>
      </c>
      <c r="CI54" s="4">
        <v>5.0</v>
      </c>
      <c r="CJ54" s="4">
        <v>3.0</v>
      </c>
      <c r="CK54" s="4">
        <v>4.0</v>
      </c>
      <c r="CL54" s="4">
        <v>1.0</v>
      </c>
      <c r="CM54" s="4">
        <v>5.0</v>
      </c>
      <c r="CN54" s="4">
        <v>5.0</v>
      </c>
      <c r="CO54" s="4">
        <v>3.0</v>
      </c>
      <c r="CP54" s="4">
        <v>1.0</v>
      </c>
      <c r="CQ54" s="4">
        <v>1.0</v>
      </c>
      <c r="CR54" s="4">
        <v>5.0</v>
      </c>
      <c r="CS54" s="4">
        <v>5.0</v>
      </c>
      <c r="CT54" s="4">
        <v>4.0</v>
      </c>
      <c r="CU54" s="4">
        <v>3.0</v>
      </c>
      <c r="CV54" s="4">
        <v>3.0</v>
      </c>
      <c r="CW54" s="4">
        <v>5.0</v>
      </c>
      <c r="CX54" s="4">
        <v>1.0</v>
      </c>
      <c r="CY54" s="4">
        <v>5.0</v>
      </c>
      <c r="CZ54" s="4">
        <v>3.0</v>
      </c>
      <c r="DA54" s="4">
        <v>2.0</v>
      </c>
      <c r="DB54" s="4">
        <v>3.0</v>
      </c>
      <c r="DC54" s="4">
        <v>5.0</v>
      </c>
      <c r="DD54" s="4">
        <v>3.0</v>
      </c>
      <c r="DE54" s="4">
        <v>4.0</v>
      </c>
      <c r="DF54" s="4">
        <v>5.0</v>
      </c>
      <c r="DG54" s="4">
        <v>2.0</v>
      </c>
      <c r="DH54" s="4">
        <v>2.0</v>
      </c>
      <c r="DI54" s="4">
        <v>3.0</v>
      </c>
      <c r="DJ54" s="4">
        <v>1.0</v>
      </c>
      <c r="DK54" s="4">
        <v>5.0</v>
      </c>
      <c r="DL54" s="4">
        <v>2.0</v>
      </c>
      <c r="DM54" s="4">
        <v>5.0</v>
      </c>
      <c r="DN54" s="4">
        <v>1.0</v>
      </c>
      <c r="DO54" s="4">
        <v>5.0</v>
      </c>
      <c r="DP54" s="4">
        <v>5.0</v>
      </c>
      <c r="DQ54" s="4">
        <v>4.0</v>
      </c>
      <c r="DR54" s="4">
        <v>5.0</v>
      </c>
      <c r="DS54" s="4">
        <v>5.0</v>
      </c>
      <c r="DT54" s="4">
        <v>4.0</v>
      </c>
      <c r="DU54" s="4">
        <v>5.0</v>
      </c>
      <c r="DV54" s="4">
        <v>1.0</v>
      </c>
      <c r="DW54" s="4">
        <v>2.0</v>
      </c>
    </row>
    <row r="55" hidden="1">
      <c r="A55" s="4" t="s">
        <v>8</v>
      </c>
      <c r="B55" s="4" t="s">
        <v>62</v>
      </c>
      <c r="C55" s="4">
        <v>1165.0</v>
      </c>
      <c r="D55" s="4">
        <v>725.0</v>
      </c>
      <c r="E55" s="4">
        <v>1165.0</v>
      </c>
      <c r="F55" s="4">
        <v>725.0</v>
      </c>
      <c r="G55" s="4">
        <v>940.0</v>
      </c>
      <c r="H55" s="4">
        <v>940.0</v>
      </c>
      <c r="I55" s="4">
        <v>940.0</v>
      </c>
      <c r="J55" s="4">
        <v>725.0</v>
      </c>
      <c r="K55" s="4">
        <v>725.0</v>
      </c>
      <c r="L55" s="4">
        <v>580.0</v>
      </c>
      <c r="M55" s="4">
        <v>940.0</v>
      </c>
      <c r="N55" s="4">
        <v>940.0</v>
      </c>
      <c r="O55" s="4">
        <v>940.0</v>
      </c>
      <c r="P55" s="4">
        <v>1165.0</v>
      </c>
      <c r="Q55" s="4">
        <v>940.0</v>
      </c>
      <c r="R55" s="4">
        <v>940.0</v>
      </c>
      <c r="S55" s="4">
        <v>580.0</v>
      </c>
      <c r="T55" s="4">
        <v>940.0</v>
      </c>
      <c r="U55" s="4">
        <v>1165.0</v>
      </c>
      <c r="V55" s="4">
        <v>940.0</v>
      </c>
      <c r="W55" s="4">
        <v>1165.0</v>
      </c>
      <c r="X55" s="4">
        <v>725.0</v>
      </c>
      <c r="Y55" s="4">
        <v>940.0</v>
      </c>
      <c r="Z55" s="4">
        <v>940.0</v>
      </c>
      <c r="AA55" s="4">
        <v>940.0</v>
      </c>
      <c r="AB55" s="4">
        <v>1165.0</v>
      </c>
      <c r="AC55" s="4">
        <v>1165.0</v>
      </c>
      <c r="AD55" s="4">
        <v>1165.0</v>
      </c>
      <c r="AE55" s="4">
        <v>940.0</v>
      </c>
      <c r="AF55" s="4">
        <v>580.0</v>
      </c>
      <c r="AG55" s="4">
        <v>940.0</v>
      </c>
      <c r="AH55" s="4">
        <v>940.0</v>
      </c>
      <c r="AI55" s="4">
        <v>580.0</v>
      </c>
      <c r="AJ55" s="4">
        <v>1165.0</v>
      </c>
      <c r="AK55" s="4">
        <v>940.0</v>
      </c>
      <c r="AL55" s="4">
        <v>940.0</v>
      </c>
      <c r="AM55" s="4">
        <v>1165.0</v>
      </c>
      <c r="AN55" s="4">
        <v>940.0</v>
      </c>
      <c r="AO55" s="4">
        <v>1165.0</v>
      </c>
      <c r="AP55" s="4">
        <v>1165.0</v>
      </c>
      <c r="AQ55" s="4">
        <v>940.0</v>
      </c>
      <c r="AR55" s="4">
        <v>940.0</v>
      </c>
      <c r="AS55" s="4">
        <v>940.0</v>
      </c>
      <c r="AT55" s="4">
        <v>940.0</v>
      </c>
      <c r="AU55" s="4">
        <v>725.0</v>
      </c>
      <c r="AV55" s="4">
        <v>940.0</v>
      </c>
      <c r="AW55" s="4">
        <v>725.0</v>
      </c>
      <c r="AX55" s="4">
        <v>940.0</v>
      </c>
      <c r="AY55" s="4">
        <v>940.0</v>
      </c>
      <c r="AZ55" s="4">
        <v>1165.0</v>
      </c>
      <c r="BA55" s="4">
        <v>1165.0</v>
      </c>
      <c r="BB55" s="4">
        <v>1165.0</v>
      </c>
      <c r="BC55" s="4">
        <v>1165.0</v>
      </c>
      <c r="BD55" s="4">
        <v>940.0</v>
      </c>
      <c r="BE55" s="4">
        <v>940.0</v>
      </c>
      <c r="BF55" s="4">
        <v>940.0</v>
      </c>
      <c r="BG55" s="4">
        <v>1165.0</v>
      </c>
      <c r="BH55" s="4">
        <v>725.0</v>
      </c>
      <c r="BI55" s="4">
        <v>1165.0</v>
      </c>
      <c r="BJ55" s="4">
        <v>1165.0</v>
      </c>
      <c r="BK55" s="4">
        <v>1165.0</v>
      </c>
      <c r="BL55" s="4">
        <v>725.0</v>
      </c>
      <c r="BM55" s="4">
        <v>1165.0</v>
      </c>
      <c r="BN55" s="4">
        <v>1165.0</v>
      </c>
      <c r="BO55" s="4">
        <v>940.0</v>
      </c>
      <c r="BP55" s="4">
        <v>725.0</v>
      </c>
      <c r="BQ55" s="4">
        <v>940.0</v>
      </c>
      <c r="BR55" s="4">
        <v>940.0</v>
      </c>
      <c r="BS55" s="4">
        <v>725.0</v>
      </c>
      <c r="BT55" s="4">
        <v>1165.0</v>
      </c>
      <c r="BU55" s="4">
        <v>1165.0</v>
      </c>
      <c r="BV55" s="4">
        <v>1165.0</v>
      </c>
      <c r="BW55" s="4">
        <v>1165.0</v>
      </c>
      <c r="BX55" s="4">
        <v>1165.0</v>
      </c>
      <c r="BY55" s="4">
        <v>580.0</v>
      </c>
      <c r="BZ55" s="4">
        <v>940.0</v>
      </c>
      <c r="CA55" s="4">
        <v>1165.0</v>
      </c>
      <c r="CB55" s="4">
        <v>725.0</v>
      </c>
      <c r="CC55" s="4">
        <v>580.0</v>
      </c>
      <c r="CD55" s="4">
        <v>1165.0</v>
      </c>
      <c r="CE55" s="4">
        <v>1165.0</v>
      </c>
      <c r="CF55" s="4">
        <v>725.0</v>
      </c>
      <c r="CG55" s="4">
        <v>580.0</v>
      </c>
      <c r="CH55" s="4">
        <v>940.0</v>
      </c>
      <c r="CI55" s="4">
        <v>725.0</v>
      </c>
      <c r="CJ55" s="4">
        <v>580.0</v>
      </c>
      <c r="CK55" s="4">
        <v>580.0</v>
      </c>
      <c r="CL55" s="4">
        <v>1165.0</v>
      </c>
      <c r="CM55" s="4">
        <v>1165.0</v>
      </c>
      <c r="CN55" s="4">
        <v>1165.0</v>
      </c>
      <c r="CO55" s="4">
        <v>1165.0</v>
      </c>
      <c r="CP55" s="4">
        <v>725.0</v>
      </c>
      <c r="CQ55" s="4">
        <v>1165.0</v>
      </c>
      <c r="CR55" s="4">
        <v>1165.0</v>
      </c>
      <c r="CS55" s="4">
        <v>940.0</v>
      </c>
      <c r="CT55" s="4">
        <v>1165.0</v>
      </c>
      <c r="CU55" s="4">
        <v>725.0</v>
      </c>
      <c r="CV55" s="4">
        <v>1165.0</v>
      </c>
      <c r="CW55" s="4">
        <v>1165.0</v>
      </c>
      <c r="CX55" s="4">
        <v>1165.0</v>
      </c>
      <c r="CY55" s="4" t="s">
        <v>74</v>
      </c>
      <c r="CZ55" s="4">
        <v>1165.0</v>
      </c>
      <c r="DA55" s="4">
        <v>940.0</v>
      </c>
      <c r="DB55" s="4">
        <v>725.0</v>
      </c>
      <c r="DC55" s="4">
        <v>940.0</v>
      </c>
      <c r="DD55" s="4">
        <v>1165.0</v>
      </c>
      <c r="DE55" s="4">
        <v>580.0</v>
      </c>
      <c r="DF55" s="4">
        <v>1165.0</v>
      </c>
      <c r="DG55" s="4">
        <v>580.0</v>
      </c>
      <c r="DH55" s="4">
        <v>940.0</v>
      </c>
      <c r="DI55" s="4">
        <v>580.0</v>
      </c>
      <c r="DJ55" s="4">
        <v>725.0</v>
      </c>
      <c r="DK55" s="4">
        <v>725.0</v>
      </c>
      <c r="DL55" s="4">
        <v>1165.0</v>
      </c>
      <c r="DM55" s="4">
        <v>940.0</v>
      </c>
      <c r="DN55" s="4">
        <v>1165.0</v>
      </c>
      <c r="DO55" s="4">
        <v>725.0</v>
      </c>
      <c r="DP55" s="4">
        <v>725.0</v>
      </c>
      <c r="DQ55" s="4">
        <v>940.0</v>
      </c>
      <c r="DR55" s="4">
        <v>1165.0</v>
      </c>
      <c r="DS55" s="4">
        <v>940.0</v>
      </c>
      <c r="DT55" s="4">
        <v>940.0</v>
      </c>
      <c r="DU55" s="4">
        <v>580.0</v>
      </c>
      <c r="DV55" s="4">
        <v>940.0</v>
      </c>
      <c r="DW55" s="4">
        <v>725.0</v>
      </c>
    </row>
    <row r="56" hidden="1">
      <c r="A56" s="4" t="s">
        <v>8</v>
      </c>
      <c r="B56" s="4" t="s">
        <v>63</v>
      </c>
      <c r="C56" s="4">
        <v>345.0</v>
      </c>
      <c r="D56" s="4">
        <v>690.0</v>
      </c>
      <c r="E56" s="4">
        <v>500.0</v>
      </c>
      <c r="F56" s="4">
        <v>690.0</v>
      </c>
      <c r="G56" s="4">
        <v>500.0</v>
      </c>
      <c r="H56" s="4">
        <v>345.0</v>
      </c>
      <c r="I56" s="4">
        <v>690.0</v>
      </c>
      <c r="J56" s="4">
        <v>500.0</v>
      </c>
      <c r="K56" s="4">
        <v>345.0</v>
      </c>
      <c r="L56" s="4">
        <v>345.0</v>
      </c>
      <c r="M56" s="4">
        <v>345.0</v>
      </c>
      <c r="N56" s="4">
        <v>500.0</v>
      </c>
      <c r="O56" s="4">
        <v>500.0</v>
      </c>
      <c r="P56" s="4">
        <v>850.0</v>
      </c>
      <c r="Q56" s="4">
        <v>500.0</v>
      </c>
      <c r="R56" s="4">
        <v>345.0</v>
      </c>
      <c r="S56" s="4">
        <v>345.0</v>
      </c>
      <c r="T56" s="4">
        <v>500.0</v>
      </c>
      <c r="U56" s="4">
        <v>690.0</v>
      </c>
      <c r="V56" s="4">
        <v>345.0</v>
      </c>
      <c r="W56" s="4">
        <v>850.0</v>
      </c>
      <c r="X56" s="4">
        <v>500.0</v>
      </c>
      <c r="Y56" s="4">
        <v>850.0</v>
      </c>
      <c r="Z56" s="4">
        <v>690.0</v>
      </c>
      <c r="AA56" s="4">
        <v>500.0</v>
      </c>
      <c r="AB56" s="4">
        <v>690.0</v>
      </c>
      <c r="AC56" s="4">
        <v>850.0</v>
      </c>
      <c r="AD56" s="4">
        <v>500.0</v>
      </c>
      <c r="AE56" s="4">
        <v>500.0</v>
      </c>
      <c r="AF56" s="4">
        <v>500.0</v>
      </c>
      <c r="AG56" s="4">
        <v>500.0</v>
      </c>
      <c r="AH56" s="4">
        <v>690.0</v>
      </c>
      <c r="AI56" s="4">
        <v>345.0</v>
      </c>
      <c r="AJ56" s="4">
        <v>500.0</v>
      </c>
      <c r="AK56" s="4">
        <v>345.0</v>
      </c>
      <c r="AL56" s="4">
        <v>690.0</v>
      </c>
      <c r="AM56" s="4">
        <v>500.0</v>
      </c>
      <c r="AN56" s="4">
        <v>500.0</v>
      </c>
      <c r="AO56" s="4">
        <v>690.0</v>
      </c>
      <c r="AP56" s="4">
        <v>690.0</v>
      </c>
      <c r="AQ56" s="4">
        <v>500.0</v>
      </c>
      <c r="AR56" s="4">
        <v>690.0</v>
      </c>
      <c r="AS56" s="4">
        <v>500.0</v>
      </c>
      <c r="AT56" s="4">
        <v>345.0</v>
      </c>
      <c r="AU56" s="4">
        <v>500.0</v>
      </c>
      <c r="AV56" s="4">
        <v>500.0</v>
      </c>
      <c r="AW56" s="4">
        <v>345.0</v>
      </c>
      <c r="AX56" s="4">
        <v>345.0</v>
      </c>
      <c r="AY56" s="4">
        <v>345.0</v>
      </c>
      <c r="AZ56" s="4">
        <v>690.0</v>
      </c>
      <c r="BA56" s="4">
        <v>500.0</v>
      </c>
      <c r="BB56" s="4">
        <v>500.0</v>
      </c>
      <c r="BC56" s="4">
        <v>500.0</v>
      </c>
      <c r="BD56" s="4">
        <v>500.0</v>
      </c>
      <c r="BE56" s="4">
        <v>690.0</v>
      </c>
      <c r="BF56" s="4">
        <v>500.0</v>
      </c>
      <c r="BG56" s="4">
        <v>500.0</v>
      </c>
      <c r="BH56" s="4">
        <v>345.0</v>
      </c>
      <c r="BI56" s="4">
        <v>690.0</v>
      </c>
      <c r="BJ56" s="4">
        <v>500.0</v>
      </c>
      <c r="BK56" s="4">
        <v>690.0</v>
      </c>
      <c r="BL56" s="4">
        <v>500.0</v>
      </c>
      <c r="BM56" s="4">
        <v>850.0</v>
      </c>
      <c r="BN56" s="4">
        <v>690.0</v>
      </c>
      <c r="BO56" s="4">
        <v>500.0</v>
      </c>
      <c r="BP56" s="4">
        <v>500.0</v>
      </c>
      <c r="BQ56" s="4">
        <v>500.0</v>
      </c>
      <c r="BR56" s="4">
        <v>690.0</v>
      </c>
      <c r="BS56" s="4">
        <v>500.0</v>
      </c>
      <c r="BT56" s="4">
        <v>690.0</v>
      </c>
      <c r="BU56" s="4">
        <v>500.0</v>
      </c>
      <c r="BV56" s="4">
        <v>690.0</v>
      </c>
      <c r="BW56" s="4">
        <v>345.0</v>
      </c>
      <c r="BX56" s="4">
        <v>850.0</v>
      </c>
      <c r="BY56" s="4">
        <v>345.0</v>
      </c>
      <c r="BZ56" s="4">
        <v>500.0</v>
      </c>
      <c r="CA56" s="4">
        <v>690.0</v>
      </c>
      <c r="CB56" s="4">
        <v>345.0</v>
      </c>
      <c r="CC56" s="4">
        <v>345.0</v>
      </c>
      <c r="CD56" s="4">
        <v>850.0</v>
      </c>
      <c r="CE56" s="4">
        <v>500.0</v>
      </c>
      <c r="CF56" s="4">
        <v>500.0</v>
      </c>
      <c r="CG56" s="4">
        <v>345.0</v>
      </c>
      <c r="CH56" s="4">
        <v>690.0</v>
      </c>
      <c r="CI56" s="4">
        <v>690.0</v>
      </c>
      <c r="CJ56" s="4">
        <v>500.0</v>
      </c>
      <c r="CK56" s="4">
        <v>500.0</v>
      </c>
      <c r="CL56" s="4">
        <v>690.0</v>
      </c>
      <c r="CM56" s="4">
        <v>850.0</v>
      </c>
      <c r="CN56" s="4">
        <v>500.0</v>
      </c>
      <c r="CO56" s="4">
        <v>850.0</v>
      </c>
      <c r="CP56" s="4">
        <v>500.0</v>
      </c>
      <c r="CQ56" s="4">
        <v>690.0</v>
      </c>
      <c r="CR56" s="4">
        <v>690.0</v>
      </c>
      <c r="CS56" s="4">
        <v>690.0</v>
      </c>
      <c r="CT56" s="4">
        <v>690.0</v>
      </c>
      <c r="CU56" s="4">
        <v>500.0</v>
      </c>
      <c r="CV56" s="4">
        <v>500.0</v>
      </c>
      <c r="CW56" s="4">
        <v>690.0</v>
      </c>
      <c r="CX56" s="4">
        <v>690.0</v>
      </c>
      <c r="CY56" s="4">
        <v>500.0</v>
      </c>
      <c r="CZ56" s="4">
        <v>500.0</v>
      </c>
      <c r="DA56" s="4">
        <v>500.0</v>
      </c>
      <c r="DB56" s="4">
        <v>345.0</v>
      </c>
      <c r="DC56" s="4">
        <v>690.0</v>
      </c>
      <c r="DD56" s="4">
        <v>690.0</v>
      </c>
      <c r="DE56" s="4">
        <v>500.0</v>
      </c>
      <c r="DF56" s="4">
        <v>690.0</v>
      </c>
      <c r="DG56" s="4">
        <v>345.0</v>
      </c>
      <c r="DH56" s="4">
        <v>690.0</v>
      </c>
      <c r="DI56" s="4">
        <v>690.0</v>
      </c>
      <c r="DJ56" s="4">
        <v>345.0</v>
      </c>
      <c r="DK56" s="4">
        <v>500.0</v>
      </c>
      <c r="DL56" s="4">
        <v>690.0</v>
      </c>
      <c r="DM56" s="4">
        <v>850.0</v>
      </c>
      <c r="DN56" s="4">
        <v>690.0</v>
      </c>
      <c r="DO56" s="4">
        <v>345.0</v>
      </c>
      <c r="DP56" s="4">
        <v>690.0</v>
      </c>
      <c r="DQ56" s="4">
        <v>345.0</v>
      </c>
      <c r="DR56" s="4">
        <v>690.0</v>
      </c>
      <c r="DS56" s="4">
        <v>500.0</v>
      </c>
      <c r="DT56" s="4">
        <v>500.0</v>
      </c>
      <c r="DU56" s="4">
        <v>690.0</v>
      </c>
      <c r="DV56" s="4">
        <v>500.0</v>
      </c>
      <c r="DW56" s="4">
        <v>345.0</v>
      </c>
    </row>
    <row r="57">
      <c r="A57" s="3" t="s">
        <v>14</v>
      </c>
      <c r="B57" s="5" t="s">
        <v>64</v>
      </c>
      <c r="C57" s="5" t="s">
        <v>84</v>
      </c>
      <c r="D57" s="5" t="s">
        <v>96</v>
      </c>
      <c r="E57" s="5" t="s">
        <v>72</v>
      </c>
      <c r="F57" s="5" t="s">
        <v>74</v>
      </c>
      <c r="G57" s="5" t="s">
        <v>129</v>
      </c>
      <c r="H57" s="5" t="s">
        <v>141</v>
      </c>
      <c r="I57" s="5" t="s">
        <v>153</v>
      </c>
      <c r="J57" s="5" t="s">
        <v>72</v>
      </c>
      <c r="K57" s="5" t="s">
        <v>72</v>
      </c>
      <c r="L57" s="5" t="s">
        <v>184</v>
      </c>
      <c r="M57" s="5" t="s">
        <v>153</v>
      </c>
      <c r="N57" s="5" t="s">
        <v>205</v>
      </c>
      <c r="O57" s="5" t="s">
        <v>217</v>
      </c>
      <c r="P57" s="5" t="s">
        <v>227</v>
      </c>
      <c r="Q57" s="5" t="s">
        <v>238</v>
      </c>
      <c r="R57" s="5" t="s">
        <v>238</v>
      </c>
      <c r="S57" s="5" t="s">
        <v>74</v>
      </c>
      <c r="T57" s="5" t="s">
        <v>238</v>
      </c>
      <c r="U57" s="5" t="s">
        <v>280</v>
      </c>
      <c r="V57" s="5" t="s">
        <v>96</v>
      </c>
      <c r="W57" s="5" t="s">
        <v>153</v>
      </c>
      <c r="X57" s="5" t="s">
        <v>313</v>
      </c>
      <c r="Y57" s="5" t="s">
        <v>323</v>
      </c>
      <c r="Z57" s="5" t="s">
        <v>335</v>
      </c>
      <c r="AA57" s="5" t="s">
        <v>72</v>
      </c>
      <c r="AB57" s="5" t="s">
        <v>355</v>
      </c>
      <c r="AC57" s="5" t="s">
        <v>238</v>
      </c>
      <c r="AD57" s="5" t="s">
        <v>374</v>
      </c>
      <c r="AE57" s="5" t="s">
        <v>74</v>
      </c>
      <c r="AF57" s="5" t="s">
        <v>74</v>
      </c>
      <c r="AG57" s="5" t="s">
        <v>405</v>
      </c>
      <c r="AH57" s="5" t="s">
        <v>414</v>
      </c>
      <c r="AI57" s="5" t="s">
        <v>153</v>
      </c>
      <c r="AJ57" s="5" t="s">
        <v>74</v>
      </c>
      <c r="AK57" s="5" t="s">
        <v>129</v>
      </c>
      <c r="AL57" s="5" t="s">
        <v>374</v>
      </c>
      <c r="AM57" s="5" t="s">
        <v>129</v>
      </c>
      <c r="AN57" s="5" t="s">
        <v>280</v>
      </c>
      <c r="AO57" s="5" t="s">
        <v>374</v>
      </c>
      <c r="AP57" s="5" t="s">
        <v>238</v>
      </c>
      <c r="AQ57" s="5" t="s">
        <v>501</v>
      </c>
      <c r="AR57" s="5" t="s">
        <v>74</v>
      </c>
      <c r="AS57" s="5" t="s">
        <v>74</v>
      </c>
      <c r="AT57" s="5" t="s">
        <v>532</v>
      </c>
      <c r="AU57" s="5" t="s">
        <v>543</v>
      </c>
      <c r="AV57" s="5" t="s">
        <v>72</v>
      </c>
      <c r="AW57" s="5" t="s">
        <v>153</v>
      </c>
      <c r="AX57" s="5" t="s">
        <v>573</v>
      </c>
      <c r="AY57" s="5" t="s">
        <v>501</v>
      </c>
      <c r="AZ57" s="5" t="s">
        <v>72</v>
      </c>
      <c r="BA57" s="5" t="s">
        <v>74</v>
      </c>
      <c r="BB57" s="5" t="s">
        <v>238</v>
      </c>
      <c r="BC57" s="5" t="s">
        <v>374</v>
      </c>
      <c r="BD57" s="5" t="s">
        <v>74</v>
      </c>
      <c r="BE57" s="5" t="s">
        <v>238</v>
      </c>
      <c r="BF57" s="5" t="s">
        <v>129</v>
      </c>
      <c r="BG57" s="5" t="s">
        <v>238</v>
      </c>
      <c r="BH57" s="5" t="s">
        <v>129</v>
      </c>
      <c r="BI57" s="5" t="s">
        <v>675</v>
      </c>
      <c r="BJ57" s="5" t="s">
        <v>675</v>
      </c>
      <c r="BK57" s="5" t="s">
        <v>696</v>
      </c>
      <c r="BL57" s="5" t="s">
        <v>74</v>
      </c>
      <c r="BM57" s="5" t="s">
        <v>355</v>
      </c>
      <c r="BN57" s="5" t="s">
        <v>725</v>
      </c>
      <c r="BO57" s="5" t="s">
        <v>543</v>
      </c>
      <c r="BP57" s="5" t="s">
        <v>72</v>
      </c>
      <c r="BQ57" s="5" t="s">
        <v>313</v>
      </c>
      <c r="BR57" s="5" t="s">
        <v>760</v>
      </c>
      <c r="BS57" s="5" t="s">
        <v>153</v>
      </c>
      <c r="BT57" s="5" t="s">
        <v>72</v>
      </c>
      <c r="BU57" s="5" t="s">
        <v>790</v>
      </c>
      <c r="BV57" s="5" t="s">
        <v>129</v>
      </c>
      <c r="BW57" s="5" t="s">
        <v>74</v>
      </c>
      <c r="BX57" s="5" t="s">
        <v>818</v>
      </c>
      <c r="BY57" s="5" t="s">
        <v>74</v>
      </c>
      <c r="BZ57" s="5" t="s">
        <v>831</v>
      </c>
      <c r="CA57" s="5" t="s">
        <v>842</v>
      </c>
      <c r="CB57" s="5" t="s">
        <v>96</v>
      </c>
      <c r="CC57" s="5" t="s">
        <v>860</v>
      </c>
      <c r="CD57" s="5" t="s">
        <v>869</v>
      </c>
      <c r="CE57" s="5" t="s">
        <v>74</v>
      </c>
      <c r="CF57" s="5" t="s">
        <v>886</v>
      </c>
      <c r="CG57" s="5" t="s">
        <v>501</v>
      </c>
      <c r="CH57" s="5" t="s">
        <v>907</v>
      </c>
      <c r="CI57" s="5" t="s">
        <v>919</v>
      </c>
      <c r="CJ57" s="5" t="s">
        <v>927</v>
      </c>
      <c r="CK57" s="5" t="s">
        <v>938</v>
      </c>
      <c r="CL57" s="5" t="s">
        <v>184</v>
      </c>
      <c r="CM57" s="5" t="s">
        <v>74</v>
      </c>
      <c r="CN57" s="5" t="s">
        <v>72</v>
      </c>
      <c r="CO57" s="5" t="s">
        <v>976</v>
      </c>
      <c r="CP57" s="5" t="s">
        <v>983</v>
      </c>
      <c r="CQ57" s="5" t="s">
        <v>994</v>
      </c>
      <c r="CR57" s="5" t="s">
        <v>74</v>
      </c>
      <c r="CS57" s="5" t="s">
        <v>1014</v>
      </c>
      <c r="CT57" s="5" t="s">
        <v>501</v>
      </c>
      <c r="CU57" s="5" t="s">
        <v>153</v>
      </c>
      <c r="CV57" s="5" t="s">
        <v>205</v>
      </c>
      <c r="CW57" s="5" t="s">
        <v>313</v>
      </c>
      <c r="CX57" s="5" t="s">
        <v>129</v>
      </c>
      <c r="CY57" s="5" t="s">
        <v>1068</v>
      </c>
      <c r="CZ57" s="5" t="s">
        <v>74</v>
      </c>
      <c r="DA57" s="5" t="s">
        <v>74</v>
      </c>
      <c r="DB57" s="5" t="s">
        <v>1095</v>
      </c>
      <c r="DC57" s="5" t="s">
        <v>1105</v>
      </c>
      <c r="DD57" s="5" t="s">
        <v>543</v>
      </c>
      <c r="DE57" s="5" t="s">
        <v>72</v>
      </c>
      <c r="DF57" s="5" t="s">
        <v>1137</v>
      </c>
      <c r="DG57" s="5" t="s">
        <v>355</v>
      </c>
      <c r="DH57" s="5" t="s">
        <v>72</v>
      </c>
      <c r="DI57" s="5" t="s">
        <v>543</v>
      </c>
      <c r="DJ57" s="5" t="s">
        <v>74</v>
      </c>
      <c r="DK57" s="5" t="s">
        <v>74</v>
      </c>
      <c r="DL57" s="5" t="s">
        <v>72</v>
      </c>
      <c r="DM57" s="5" t="s">
        <v>1195</v>
      </c>
      <c r="DN57" s="5" t="s">
        <v>238</v>
      </c>
      <c r="DO57" s="5" t="s">
        <v>72</v>
      </c>
      <c r="DP57" s="5" t="s">
        <v>1227</v>
      </c>
      <c r="DQ57" s="5" t="s">
        <v>72</v>
      </c>
      <c r="DR57" s="5" t="s">
        <v>153</v>
      </c>
      <c r="DS57" s="5" t="s">
        <v>129</v>
      </c>
      <c r="DT57" s="5" t="s">
        <v>96</v>
      </c>
      <c r="DU57" s="5" t="s">
        <v>72</v>
      </c>
      <c r="DV57" s="5" t="s">
        <v>74</v>
      </c>
      <c r="DW57" s="5" t="s">
        <v>74</v>
      </c>
    </row>
    <row r="58" hidden="1">
      <c r="A58" s="4" t="s">
        <v>10</v>
      </c>
      <c r="B58" s="4" t="s">
        <v>65</v>
      </c>
      <c r="C58" s="4">
        <v>5.0</v>
      </c>
      <c r="D58" s="4">
        <v>4.0</v>
      </c>
      <c r="E58" s="4">
        <v>5.0</v>
      </c>
      <c r="F58" s="4">
        <v>3.0</v>
      </c>
      <c r="G58" s="4">
        <v>4.0</v>
      </c>
      <c r="H58" s="4">
        <v>1.0</v>
      </c>
      <c r="I58" s="4">
        <v>4.0</v>
      </c>
      <c r="J58" s="4">
        <v>4.0</v>
      </c>
      <c r="K58" s="4">
        <v>3.0</v>
      </c>
      <c r="L58" s="4">
        <v>5.0</v>
      </c>
      <c r="M58" s="4">
        <v>5.0</v>
      </c>
      <c r="N58" s="4">
        <v>5.0</v>
      </c>
      <c r="O58" s="4">
        <v>3.0</v>
      </c>
      <c r="P58" s="4">
        <v>5.0</v>
      </c>
      <c r="Q58" s="4">
        <v>5.0</v>
      </c>
      <c r="R58" s="4">
        <v>1.0</v>
      </c>
      <c r="S58" s="4">
        <v>5.0</v>
      </c>
      <c r="T58" s="4">
        <v>4.0</v>
      </c>
      <c r="U58" s="4">
        <v>5.0</v>
      </c>
      <c r="V58" s="4">
        <v>2.0</v>
      </c>
      <c r="W58" s="4">
        <v>3.0</v>
      </c>
      <c r="X58" s="4">
        <v>2.0</v>
      </c>
      <c r="Y58" s="4">
        <v>3.0</v>
      </c>
      <c r="Z58" s="4">
        <v>4.0</v>
      </c>
      <c r="AA58" s="4">
        <v>4.0</v>
      </c>
      <c r="AB58" s="4">
        <v>3.0</v>
      </c>
      <c r="AC58" s="4">
        <v>3.0</v>
      </c>
      <c r="AD58" s="4">
        <v>5.0</v>
      </c>
      <c r="AE58" s="4">
        <v>2.0</v>
      </c>
      <c r="AF58" s="4">
        <v>4.0</v>
      </c>
      <c r="AG58" s="4">
        <v>5.0</v>
      </c>
      <c r="AH58" s="4">
        <v>5.0</v>
      </c>
      <c r="AI58" s="4">
        <v>5.0</v>
      </c>
      <c r="AJ58" s="4">
        <v>3.0</v>
      </c>
      <c r="AK58" s="4">
        <v>4.0</v>
      </c>
      <c r="AL58" s="4">
        <v>5.0</v>
      </c>
      <c r="AM58" s="4">
        <v>5.0</v>
      </c>
      <c r="AN58" s="4">
        <v>4.0</v>
      </c>
      <c r="AO58" s="4">
        <v>3.0</v>
      </c>
      <c r="AP58" s="4">
        <v>3.0</v>
      </c>
      <c r="AQ58" s="4">
        <v>4.0</v>
      </c>
      <c r="AR58" s="4">
        <v>5.0</v>
      </c>
      <c r="AS58" s="4">
        <v>4.0</v>
      </c>
      <c r="AT58" s="4">
        <v>4.0</v>
      </c>
      <c r="AU58" s="4">
        <v>5.0</v>
      </c>
      <c r="AV58" s="4">
        <v>5.0</v>
      </c>
      <c r="AW58" s="4">
        <v>4.0</v>
      </c>
      <c r="AX58" s="4">
        <v>5.0</v>
      </c>
      <c r="AY58" s="4">
        <v>5.0</v>
      </c>
      <c r="AZ58" s="4">
        <v>3.0</v>
      </c>
      <c r="BA58" s="4">
        <v>5.0</v>
      </c>
      <c r="BB58" s="4">
        <v>4.0</v>
      </c>
      <c r="BC58" s="4">
        <v>5.0</v>
      </c>
      <c r="BD58" s="4">
        <v>4.0</v>
      </c>
      <c r="BE58" s="4">
        <v>5.0</v>
      </c>
      <c r="BF58" s="4">
        <v>4.0</v>
      </c>
      <c r="BG58" s="4">
        <v>5.0</v>
      </c>
      <c r="BH58" s="4">
        <v>4.0</v>
      </c>
      <c r="BI58" s="4">
        <v>5.0</v>
      </c>
      <c r="BJ58" s="4">
        <v>4.0</v>
      </c>
      <c r="BK58" s="4">
        <v>5.0</v>
      </c>
      <c r="BL58" s="4">
        <v>3.0</v>
      </c>
      <c r="BM58" s="4">
        <v>4.0</v>
      </c>
      <c r="BN58" s="4">
        <v>5.0</v>
      </c>
      <c r="BO58" s="4">
        <v>5.0</v>
      </c>
      <c r="BP58" s="4">
        <v>3.0</v>
      </c>
      <c r="BQ58" s="4">
        <v>5.0</v>
      </c>
      <c r="BR58" s="4">
        <v>5.0</v>
      </c>
      <c r="BS58" s="4">
        <v>5.0</v>
      </c>
      <c r="BT58" s="4">
        <v>5.0</v>
      </c>
      <c r="BU58" s="4">
        <v>5.0</v>
      </c>
      <c r="BV58" s="4">
        <v>5.0</v>
      </c>
      <c r="BW58" s="4">
        <v>5.0</v>
      </c>
      <c r="BX58" s="4">
        <v>4.0</v>
      </c>
      <c r="BY58" s="4">
        <v>4.0</v>
      </c>
      <c r="BZ58" s="4">
        <v>4.0</v>
      </c>
      <c r="CA58" s="4">
        <v>2.0</v>
      </c>
      <c r="CB58" s="4">
        <v>2.0</v>
      </c>
      <c r="CC58" s="4">
        <v>4.0</v>
      </c>
      <c r="CD58" s="4">
        <v>4.0</v>
      </c>
      <c r="CE58" s="4">
        <v>2.0</v>
      </c>
      <c r="CF58" s="4">
        <v>2.0</v>
      </c>
      <c r="CG58" s="4">
        <v>3.0</v>
      </c>
      <c r="CH58" s="4">
        <v>4.0</v>
      </c>
      <c r="CI58" s="4">
        <v>5.0</v>
      </c>
      <c r="CJ58" s="4">
        <v>4.0</v>
      </c>
      <c r="CK58" s="4">
        <v>4.0</v>
      </c>
      <c r="CL58" s="4">
        <v>4.0</v>
      </c>
      <c r="CM58" s="4">
        <v>4.0</v>
      </c>
      <c r="CN58" s="4">
        <v>5.0</v>
      </c>
      <c r="CO58" s="4">
        <v>4.0</v>
      </c>
      <c r="CP58" s="4">
        <v>1.0</v>
      </c>
      <c r="CQ58" s="4">
        <v>4.0</v>
      </c>
      <c r="CR58" s="4">
        <v>5.0</v>
      </c>
      <c r="CS58" s="4">
        <v>5.0</v>
      </c>
      <c r="CT58" s="4">
        <v>4.0</v>
      </c>
      <c r="CU58" s="4">
        <v>2.0</v>
      </c>
      <c r="CV58" s="4">
        <v>5.0</v>
      </c>
      <c r="CW58" s="4">
        <v>4.0</v>
      </c>
      <c r="CX58" s="4">
        <v>5.0</v>
      </c>
      <c r="CY58" s="4">
        <v>5.0</v>
      </c>
      <c r="CZ58" s="4">
        <v>5.0</v>
      </c>
      <c r="DA58" s="4">
        <v>5.0</v>
      </c>
      <c r="DB58" s="4">
        <v>5.0</v>
      </c>
      <c r="DC58" s="4">
        <v>5.0</v>
      </c>
      <c r="DD58" s="4">
        <v>2.0</v>
      </c>
      <c r="DE58" s="4">
        <v>5.0</v>
      </c>
      <c r="DF58" s="4">
        <v>4.0</v>
      </c>
      <c r="DG58" s="4">
        <v>5.0</v>
      </c>
      <c r="DH58" s="4">
        <v>3.0</v>
      </c>
      <c r="DI58" s="4">
        <v>3.0</v>
      </c>
      <c r="DJ58" s="4">
        <v>3.0</v>
      </c>
      <c r="DK58" s="4">
        <v>3.0</v>
      </c>
      <c r="DL58" s="4">
        <v>2.0</v>
      </c>
      <c r="DM58" s="4">
        <v>3.0</v>
      </c>
      <c r="DN58" s="4">
        <v>2.0</v>
      </c>
      <c r="DO58" s="4">
        <v>5.0</v>
      </c>
      <c r="DP58" s="4">
        <v>3.0</v>
      </c>
      <c r="DQ58" s="4">
        <v>5.0</v>
      </c>
      <c r="DR58" s="4">
        <v>5.0</v>
      </c>
      <c r="DS58" s="4">
        <v>5.0</v>
      </c>
      <c r="DT58" s="4">
        <v>5.0</v>
      </c>
      <c r="DU58" s="4">
        <v>4.0</v>
      </c>
      <c r="DV58" s="4">
        <v>3.0</v>
      </c>
      <c r="DW58" s="4">
        <v>4.0</v>
      </c>
    </row>
    <row r="59" hidden="1">
      <c r="A59" s="4" t="s">
        <v>30</v>
      </c>
      <c r="B59" s="4" t="s">
        <v>66</v>
      </c>
      <c r="C59" s="4">
        <v>1.0</v>
      </c>
      <c r="D59" s="4">
        <v>2.0</v>
      </c>
      <c r="E59" s="4">
        <v>1.0</v>
      </c>
      <c r="F59" s="4">
        <v>1.0</v>
      </c>
      <c r="G59" s="4">
        <v>2.0</v>
      </c>
      <c r="H59" s="4">
        <v>2.0</v>
      </c>
      <c r="I59" s="4">
        <v>1.0</v>
      </c>
      <c r="J59" s="4">
        <v>2.0</v>
      </c>
      <c r="K59" s="4">
        <v>2.0</v>
      </c>
      <c r="L59" s="4">
        <v>1.0</v>
      </c>
      <c r="M59" s="4">
        <v>2.0</v>
      </c>
      <c r="N59" s="4">
        <v>1.0</v>
      </c>
      <c r="O59" s="4">
        <v>2.0</v>
      </c>
      <c r="P59" s="4">
        <v>2.0</v>
      </c>
      <c r="Q59" s="4">
        <v>1.0</v>
      </c>
      <c r="R59" s="4">
        <v>2.0</v>
      </c>
      <c r="S59" s="4">
        <v>1.0</v>
      </c>
      <c r="T59" s="4">
        <v>2.0</v>
      </c>
      <c r="U59" s="4">
        <v>1.0</v>
      </c>
      <c r="V59" s="4">
        <v>2.0</v>
      </c>
      <c r="W59" s="4">
        <v>2.0</v>
      </c>
      <c r="X59" s="4">
        <v>2.0</v>
      </c>
      <c r="Y59" s="4">
        <v>1.0</v>
      </c>
      <c r="Z59" s="4">
        <v>1.0</v>
      </c>
      <c r="AA59" s="4">
        <v>2.0</v>
      </c>
      <c r="AB59" s="4">
        <v>2.0</v>
      </c>
      <c r="AC59" s="4">
        <v>2.0</v>
      </c>
      <c r="AD59" s="4">
        <v>1.0</v>
      </c>
      <c r="AE59" s="4">
        <v>1.0</v>
      </c>
      <c r="AF59" s="4">
        <v>1.0</v>
      </c>
      <c r="AG59" s="4">
        <v>1.0</v>
      </c>
      <c r="AH59" s="4">
        <v>1.0</v>
      </c>
      <c r="AI59" s="4">
        <v>1.0</v>
      </c>
      <c r="AJ59" s="4">
        <v>1.0</v>
      </c>
      <c r="AK59" s="4">
        <v>1.0</v>
      </c>
      <c r="AL59" s="4">
        <v>2.0</v>
      </c>
      <c r="AM59" s="4">
        <v>2.0</v>
      </c>
      <c r="AN59" s="4">
        <v>2.0</v>
      </c>
      <c r="AO59" s="4">
        <v>2.0</v>
      </c>
      <c r="AP59" s="4">
        <v>2.0</v>
      </c>
      <c r="AQ59" s="4">
        <v>2.0</v>
      </c>
      <c r="AR59" s="4">
        <v>1.0</v>
      </c>
      <c r="AS59" s="4">
        <v>2.0</v>
      </c>
      <c r="AT59" s="4">
        <v>1.0</v>
      </c>
      <c r="AU59" s="4">
        <v>1.0</v>
      </c>
      <c r="AV59" s="4">
        <v>2.0</v>
      </c>
      <c r="AW59" s="4">
        <v>2.0</v>
      </c>
      <c r="AX59" s="4">
        <v>2.0</v>
      </c>
      <c r="AY59" s="4">
        <v>1.0</v>
      </c>
      <c r="AZ59" s="4">
        <v>2.0</v>
      </c>
      <c r="BA59" s="4">
        <v>2.0</v>
      </c>
      <c r="BB59" s="4">
        <v>1.0</v>
      </c>
      <c r="BC59" s="4">
        <v>2.0</v>
      </c>
      <c r="BD59" s="4">
        <v>1.0</v>
      </c>
      <c r="BE59" s="4">
        <v>1.0</v>
      </c>
      <c r="BF59" s="4">
        <v>2.0</v>
      </c>
      <c r="BG59" s="4">
        <v>1.0</v>
      </c>
      <c r="BH59" s="4">
        <v>1.0</v>
      </c>
      <c r="BI59" s="4">
        <v>1.0</v>
      </c>
      <c r="BJ59" s="4">
        <v>2.0</v>
      </c>
      <c r="BK59" s="4">
        <v>1.0</v>
      </c>
      <c r="BL59" s="4">
        <v>1.0</v>
      </c>
      <c r="BM59" s="4">
        <v>1.0</v>
      </c>
      <c r="BN59" s="4">
        <v>2.0</v>
      </c>
      <c r="BO59" s="4">
        <v>1.0</v>
      </c>
      <c r="BP59" s="4">
        <v>2.0</v>
      </c>
      <c r="BQ59" s="4">
        <v>1.0</v>
      </c>
      <c r="BR59" s="4">
        <v>2.0</v>
      </c>
      <c r="BS59" s="4">
        <v>2.0</v>
      </c>
      <c r="BT59" s="4">
        <v>1.0</v>
      </c>
      <c r="BU59" s="4">
        <v>1.0</v>
      </c>
      <c r="BV59" s="4">
        <v>1.0</v>
      </c>
      <c r="BW59" s="4">
        <v>1.0</v>
      </c>
      <c r="BX59" s="4">
        <v>1.0</v>
      </c>
      <c r="BY59" s="4">
        <v>2.0</v>
      </c>
      <c r="BZ59" s="4">
        <v>1.0</v>
      </c>
      <c r="CA59" s="4">
        <v>2.0</v>
      </c>
      <c r="CB59" s="4">
        <v>2.0</v>
      </c>
      <c r="CC59" s="4">
        <v>1.0</v>
      </c>
      <c r="CD59" s="4">
        <v>2.0</v>
      </c>
      <c r="CE59" s="4">
        <v>1.0</v>
      </c>
      <c r="CF59" s="4">
        <v>2.0</v>
      </c>
      <c r="CG59" s="4">
        <v>2.0</v>
      </c>
      <c r="CH59" s="4">
        <v>2.0</v>
      </c>
      <c r="CI59" s="4">
        <v>1.0</v>
      </c>
      <c r="CJ59" s="4">
        <v>1.0</v>
      </c>
      <c r="CK59" s="4">
        <v>1.0</v>
      </c>
      <c r="CL59" s="4">
        <v>1.0</v>
      </c>
      <c r="CM59" s="4">
        <v>1.0</v>
      </c>
      <c r="CN59" s="4">
        <v>1.0</v>
      </c>
      <c r="CO59" s="4">
        <v>1.0</v>
      </c>
      <c r="CP59" s="4">
        <v>2.0</v>
      </c>
      <c r="CQ59" s="4">
        <v>2.0</v>
      </c>
      <c r="CR59" s="4">
        <v>2.0</v>
      </c>
      <c r="CS59" s="4">
        <v>1.0</v>
      </c>
      <c r="CT59" s="4">
        <v>2.0</v>
      </c>
      <c r="CU59" s="4">
        <v>1.0</v>
      </c>
      <c r="CV59" s="4">
        <v>2.0</v>
      </c>
      <c r="CW59" s="4">
        <v>1.0</v>
      </c>
      <c r="CX59" s="4">
        <v>1.0</v>
      </c>
      <c r="CY59" s="4">
        <v>2.0</v>
      </c>
      <c r="CZ59" s="4">
        <v>2.0</v>
      </c>
      <c r="DA59" s="4">
        <v>1.0</v>
      </c>
      <c r="DB59" s="4">
        <v>1.0</v>
      </c>
      <c r="DC59" s="4">
        <v>1.0</v>
      </c>
      <c r="DD59" s="4">
        <v>2.0</v>
      </c>
      <c r="DE59" s="4">
        <v>2.0</v>
      </c>
      <c r="DF59" s="4">
        <v>2.0</v>
      </c>
      <c r="DG59" s="4">
        <v>2.0</v>
      </c>
      <c r="DH59" s="4">
        <v>1.0</v>
      </c>
      <c r="DI59" s="4">
        <v>2.0</v>
      </c>
      <c r="DJ59" s="4">
        <v>2.0</v>
      </c>
      <c r="DK59" s="4">
        <v>2.0</v>
      </c>
      <c r="DL59" s="4">
        <v>2.0</v>
      </c>
      <c r="DM59" s="4">
        <v>2.0</v>
      </c>
      <c r="DN59" s="4">
        <v>2.0</v>
      </c>
      <c r="DO59" s="4">
        <v>1.0</v>
      </c>
      <c r="DP59" s="4">
        <v>1.0</v>
      </c>
      <c r="DQ59" s="4">
        <v>2.0</v>
      </c>
      <c r="DR59" s="4">
        <v>2.0</v>
      </c>
      <c r="DS59" s="4">
        <v>1.0</v>
      </c>
      <c r="DT59" s="4">
        <v>2.0</v>
      </c>
      <c r="DU59" s="4">
        <v>2.0</v>
      </c>
      <c r="DV59" s="4">
        <v>1.0</v>
      </c>
      <c r="DW59" s="4">
        <v>2.0</v>
      </c>
    </row>
    <row r="60" hidden="1">
      <c r="A60" s="4" t="s">
        <v>8</v>
      </c>
      <c r="B60" s="4" t="s">
        <v>67</v>
      </c>
      <c r="C60" s="4">
        <v>1315.0</v>
      </c>
      <c r="D60" s="4">
        <v>900.0</v>
      </c>
      <c r="E60" s="4">
        <v>900.0</v>
      </c>
      <c r="F60" s="4">
        <v>1315.0</v>
      </c>
      <c r="G60" s="4">
        <v>760.0</v>
      </c>
      <c r="H60" s="4">
        <v>1315.0</v>
      </c>
      <c r="I60" s="4">
        <v>1315.0</v>
      </c>
      <c r="J60" s="4">
        <v>1315.0</v>
      </c>
      <c r="K60" s="4">
        <v>760.0</v>
      </c>
      <c r="L60" s="4">
        <v>900.0</v>
      </c>
      <c r="M60" s="4">
        <v>900.0</v>
      </c>
      <c r="N60" s="4">
        <v>900.0</v>
      </c>
      <c r="O60" s="4">
        <v>575.0</v>
      </c>
      <c r="P60" s="4">
        <v>1315.0</v>
      </c>
      <c r="Q60" s="4">
        <v>900.0</v>
      </c>
      <c r="R60" s="4">
        <v>1315.0</v>
      </c>
      <c r="S60" s="4">
        <v>760.0</v>
      </c>
      <c r="T60" s="4">
        <v>900.0</v>
      </c>
      <c r="U60" s="4">
        <v>1315.0</v>
      </c>
      <c r="V60" s="4">
        <v>900.0</v>
      </c>
      <c r="W60" s="4">
        <v>1315.0</v>
      </c>
      <c r="X60" s="4">
        <v>900.0</v>
      </c>
      <c r="Y60" s="4">
        <v>1315.0</v>
      </c>
      <c r="Z60" s="4">
        <v>1315.0</v>
      </c>
      <c r="AA60" s="4">
        <v>1315.0</v>
      </c>
      <c r="AB60" s="4">
        <v>760.0</v>
      </c>
      <c r="AC60" s="4">
        <v>1315.0</v>
      </c>
      <c r="AD60" s="4">
        <v>1315.0</v>
      </c>
      <c r="AE60" s="4">
        <v>1315.0</v>
      </c>
      <c r="AF60" s="4">
        <v>760.0</v>
      </c>
      <c r="AG60" s="4">
        <v>1315.0</v>
      </c>
      <c r="AH60" s="4">
        <v>1315.0</v>
      </c>
      <c r="AI60" s="4">
        <v>760.0</v>
      </c>
      <c r="AJ60" s="4">
        <v>900.0</v>
      </c>
      <c r="AK60" s="4">
        <v>1315.0</v>
      </c>
      <c r="AL60" s="4">
        <v>760.0</v>
      </c>
      <c r="AM60" s="4">
        <v>900.0</v>
      </c>
      <c r="AN60" s="4">
        <v>1315.0</v>
      </c>
      <c r="AO60" s="4">
        <v>1315.0</v>
      </c>
      <c r="AP60" s="4">
        <v>1315.0</v>
      </c>
      <c r="AQ60" s="4">
        <v>760.0</v>
      </c>
      <c r="AR60" s="4">
        <v>1315.0</v>
      </c>
      <c r="AS60" s="4">
        <v>900.0</v>
      </c>
      <c r="AT60" s="4">
        <v>900.0</v>
      </c>
      <c r="AU60" s="4">
        <v>760.0</v>
      </c>
      <c r="AV60" s="4">
        <v>900.0</v>
      </c>
      <c r="AW60" s="4">
        <v>900.0</v>
      </c>
      <c r="AX60" s="4">
        <v>900.0</v>
      </c>
      <c r="AY60" s="4">
        <v>760.0</v>
      </c>
      <c r="AZ60" s="4">
        <v>900.0</v>
      </c>
      <c r="BA60" s="4">
        <v>760.0</v>
      </c>
      <c r="BB60" s="4">
        <v>1315.0</v>
      </c>
      <c r="BC60" s="4">
        <v>900.0</v>
      </c>
      <c r="BD60" s="4">
        <v>1315.0</v>
      </c>
      <c r="BE60" s="4">
        <v>900.0</v>
      </c>
      <c r="BF60" s="4">
        <v>900.0</v>
      </c>
      <c r="BG60" s="4">
        <v>1315.0</v>
      </c>
      <c r="BH60" s="4">
        <v>1315.0</v>
      </c>
      <c r="BI60" s="4">
        <v>1315.0</v>
      </c>
      <c r="BJ60" s="4">
        <v>1315.0</v>
      </c>
      <c r="BK60" s="4">
        <v>1315.0</v>
      </c>
      <c r="BL60" s="4">
        <v>1315.0</v>
      </c>
      <c r="BM60" s="4">
        <v>1315.0</v>
      </c>
      <c r="BN60" s="4">
        <v>1315.0</v>
      </c>
      <c r="BO60" s="4">
        <v>760.0</v>
      </c>
      <c r="BP60" s="4">
        <v>900.0</v>
      </c>
      <c r="BQ60" s="4">
        <v>900.0</v>
      </c>
      <c r="BR60" s="4">
        <v>1315.0</v>
      </c>
      <c r="BS60" s="4">
        <v>760.0</v>
      </c>
      <c r="BT60" s="4">
        <v>1315.0</v>
      </c>
      <c r="BU60" s="4">
        <v>1315.0</v>
      </c>
      <c r="BV60" s="4">
        <v>1315.0</v>
      </c>
      <c r="BW60" s="4">
        <v>1315.0</v>
      </c>
      <c r="BX60" s="4">
        <v>1315.0</v>
      </c>
      <c r="BY60" s="4">
        <v>760.0</v>
      </c>
      <c r="BZ60" s="4">
        <v>900.0</v>
      </c>
      <c r="CA60" s="4">
        <v>1315.0</v>
      </c>
      <c r="CB60" s="4">
        <v>900.0</v>
      </c>
      <c r="CC60" s="4">
        <v>1315.0</v>
      </c>
      <c r="CD60" s="4">
        <v>1315.0</v>
      </c>
      <c r="CE60" s="4">
        <v>900.0</v>
      </c>
      <c r="CF60" s="4">
        <v>900.0</v>
      </c>
      <c r="CG60" s="4">
        <v>575.0</v>
      </c>
      <c r="CH60" s="4">
        <v>1315.0</v>
      </c>
      <c r="CI60" s="4">
        <v>760.0</v>
      </c>
      <c r="CJ60" s="4">
        <v>760.0</v>
      </c>
      <c r="CK60" s="4">
        <v>900.0</v>
      </c>
      <c r="CL60" s="4">
        <v>1315.0</v>
      </c>
      <c r="CM60" s="4">
        <v>1315.0</v>
      </c>
      <c r="CN60" s="4">
        <v>900.0</v>
      </c>
      <c r="CO60" s="4">
        <v>1315.0</v>
      </c>
      <c r="CP60" s="4">
        <v>900.0</v>
      </c>
      <c r="CQ60" s="4">
        <v>900.0</v>
      </c>
      <c r="CR60" s="4">
        <v>1315.0</v>
      </c>
      <c r="CS60" s="4">
        <v>1315.0</v>
      </c>
      <c r="CT60" s="4">
        <v>1315.0</v>
      </c>
      <c r="CU60" s="4">
        <v>900.0</v>
      </c>
      <c r="CV60" s="4">
        <v>760.0</v>
      </c>
      <c r="CW60" s="4">
        <v>1315.0</v>
      </c>
      <c r="CX60" s="4">
        <v>900.0</v>
      </c>
      <c r="CY60" s="4">
        <v>900.0</v>
      </c>
      <c r="CZ60" s="4">
        <v>1315.0</v>
      </c>
      <c r="DA60" s="4">
        <v>900.0</v>
      </c>
      <c r="DB60" s="4">
        <v>760.0</v>
      </c>
      <c r="DC60" s="4">
        <v>1315.0</v>
      </c>
      <c r="DD60" s="4">
        <v>1315.0</v>
      </c>
      <c r="DE60" s="4">
        <v>760.0</v>
      </c>
      <c r="DF60" s="4">
        <v>900.0</v>
      </c>
      <c r="DG60" s="4">
        <v>760.0</v>
      </c>
      <c r="DH60" s="4">
        <v>1315.0</v>
      </c>
      <c r="DI60" s="4">
        <v>900.0</v>
      </c>
      <c r="DJ60" s="4">
        <v>1315.0</v>
      </c>
      <c r="DK60" s="4">
        <v>900.0</v>
      </c>
      <c r="DL60" s="4">
        <v>900.0</v>
      </c>
      <c r="DM60" s="4">
        <v>760.0</v>
      </c>
      <c r="DN60" s="4">
        <v>1315.0</v>
      </c>
      <c r="DO60" s="4">
        <v>1315.0</v>
      </c>
      <c r="DP60" s="4">
        <v>760.0</v>
      </c>
      <c r="DQ60" s="4">
        <v>1315.0</v>
      </c>
      <c r="DR60" s="4">
        <v>1315.0</v>
      </c>
      <c r="DS60" s="4">
        <v>1315.0</v>
      </c>
      <c r="DT60" s="4">
        <v>1315.0</v>
      </c>
      <c r="DU60" s="4">
        <v>1315.0</v>
      </c>
      <c r="DV60" s="4">
        <v>1315.0</v>
      </c>
      <c r="DW60" s="4">
        <v>575.0</v>
      </c>
    </row>
    <row r="61" hidden="1">
      <c r="A61" s="4" t="s">
        <v>30</v>
      </c>
      <c r="B61" s="4" t="s">
        <v>68</v>
      </c>
      <c r="C61" s="4">
        <v>187.0</v>
      </c>
      <c r="D61" s="4">
        <v>155.0</v>
      </c>
      <c r="E61" s="4" t="s">
        <v>106</v>
      </c>
      <c r="F61" s="4" t="s">
        <v>118</v>
      </c>
      <c r="G61" s="4">
        <v>190.0</v>
      </c>
      <c r="H61" s="4">
        <v>190.0</v>
      </c>
      <c r="I61" s="4">
        <v>180.0</v>
      </c>
      <c r="J61" s="4">
        <v>137.0</v>
      </c>
      <c r="K61" s="4">
        <v>180.0</v>
      </c>
      <c r="L61" s="4">
        <v>125.0</v>
      </c>
      <c r="M61" s="4">
        <v>116.0</v>
      </c>
      <c r="N61" s="4">
        <v>110.0</v>
      </c>
      <c r="O61" s="4">
        <v>264.0</v>
      </c>
      <c r="P61" s="4">
        <v>123.0</v>
      </c>
      <c r="Q61" s="4">
        <v>185.0</v>
      </c>
      <c r="R61" s="4">
        <v>180.0</v>
      </c>
      <c r="S61" s="4">
        <v>145.0</v>
      </c>
      <c r="T61" s="4">
        <v>170.0</v>
      </c>
      <c r="U61" s="4">
        <v>135.0</v>
      </c>
      <c r="V61" s="4">
        <v>165.0</v>
      </c>
      <c r="W61" s="4">
        <v>175.0</v>
      </c>
      <c r="X61" s="4">
        <v>195.0</v>
      </c>
      <c r="Y61" s="4">
        <v>185.0</v>
      </c>
      <c r="Z61" s="4">
        <v>185.0</v>
      </c>
      <c r="AA61" s="4">
        <v>105.0</v>
      </c>
      <c r="AB61" s="4">
        <v>125.0</v>
      </c>
      <c r="AC61" s="4">
        <v>160.0</v>
      </c>
      <c r="AD61" s="4">
        <v>175.0</v>
      </c>
      <c r="AE61" s="4">
        <v>180.0</v>
      </c>
      <c r="AF61" s="4">
        <v>167.0</v>
      </c>
      <c r="AG61" s="4">
        <v>115.0</v>
      </c>
      <c r="AH61" s="4">
        <v>205.0</v>
      </c>
      <c r="AI61" s="4" t="s">
        <v>74</v>
      </c>
      <c r="AJ61" s="4">
        <v>128.0</v>
      </c>
      <c r="AK61" s="4">
        <v>150.0</v>
      </c>
      <c r="AL61" s="4">
        <v>150.0</v>
      </c>
      <c r="AM61" s="4">
        <v>150.0</v>
      </c>
      <c r="AN61" s="4">
        <v>170.0</v>
      </c>
      <c r="AO61" s="4">
        <v>150.0</v>
      </c>
      <c r="AP61" s="4">
        <v>175.0</v>
      </c>
      <c r="AQ61" s="4">
        <v>140.0</v>
      </c>
      <c r="AR61" s="4">
        <v>120.0</v>
      </c>
      <c r="AS61" s="4">
        <v>135.0</v>
      </c>
      <c r="AT61" s="4">
        <v>100.0</v>
      </c>
      <c r="AU61" s="4">
        <v>170.0</v>
      </c>
      <c r="AV61" s="4">
        <v>113.0</v>
      </c>
      <c r="AW61" s="4">
        <v>168.0</v>
      </c>
      <c r="AX61" s="4">
        <v>145.0</v>
      </c>
      <c r="AY61" s="4">
        <v>155.0</v>
      </c>
      <c r="AZ61" s="4">
        <v>150.0</v>
      </c>
      <c r="BA61" s="4">
        <v>169.0</v>
      </c>
      <c r="BB61" s="4">
        <v>185.0</v>
      </c>
      <c r="BC61" s="4">
        <v>200.0</v>
      </c>
      <c r="BD61" s="4">
        <v>265.0</v>
      </c>
      <c r="BE61" s="4">
        <v>165.0</v>
      </c>
      <c r="BF61" s="4">
        <v>192.0</v>
      </c>
      <c r="BG61" s="4">
        <v>175.0</v>
      </c>
      <c r="BH61" s="4">
        <v>140.0</v>
      </c>
      <c r="BI61" s="4">
        <v>155.0</v>
      </c>
      <c r="BJ61" s="4">
        <v>155.0</v>
      </c>
      <c r="BK61" s="4">
        <v>135.0</v>
      </c>
      <c r="BL61" s="4">
        <v>118.0</v>
      </c>
      <c r="BM61" s="4">
        <v>210.0</v>
      </c>
      <c r="BN61" s="4">
        <v>180.0</v>
      </c>
      <c r="BO61" s="4">
        <v>140.0</v>
      </c>
      <c r="BP61" s="4">
        <v>112.0</v>
      </c>
      <c r="BQ61" s="4">
        <v>125.0</v>
      </c>
      <c r="BR61" s="4" t="s">
        <v>761</v>
      </c>
      <c r="BS61" s="4">
        <v>145.0</v>
      </c>
      <c r="BT61" s="4">
        <v>130.0</v>
      </c>
      <c r="BU61" s="4">
        <v>140.0</v>
      </c>
      <c r="BV61" s="4">
        <v>140.0</v>
      </c>
      <c r="BW61" s="4">
        <v>140.0</v>
      </c>
      <c r="BX61" s="4">
        <v>200.0</v>
      </c>
      <c r="BY61" s="4" t="s">
        <v>74</v>
      </c>
      <c r="BZ61" s="4">
        <v>120.0</v>
      </c>
      <c r="CA61" s="4">
        <v>150.0</v>
      </c>
      <c r="CB61" s="4">
        <v>200.0</v>
      </c>
      <c r="CC61" s="4">
        <v>135.0</v>
      </c>
      <c r="CD61" s="4">
        <v>145.0</v>
      </c>
      <c r="CE61" s="4">
        <v>130.0</v>
      </c>
      <c r="CF61" s="4">
        <v>190.0</v>
      </c>
      <c r="CG61" s="4">
        <v>170.0</v>
      </c>
      <c r="CH61" s="4">
        <v>127.0</v>
      </c>
      <c r="CI61" s="4">
        <v>167.0</v>
      </c>
      <c r="CJ61" s="4">
        <v>140.0</v>
      </c>
      <c r="CK61" s="4">
        <v>190.0</v>
      </c>
      <c r="CL61" s="4">
        <v>155.0</v>
      </c>
      <c r="CM61" s="4">
        <v>175.0</v>
      </c>
      <c r="CN61" s="4">
        <v>129.0</v>
      </c>
      <c r="CO61" s="4">
        <v>260.0</v>
      </c>
      <c r="CP61" s="4">
        <v>135.0</v>
      </c>
      <c r="CQ61" s="4">
        <v>190.0</v>
      </c>
      <c r="CR61" s="4">
        <v>165.0</v>
      </c>
      <c r="CS61" s="4">
        <v>175.0</v>
      </c>
      <c r="CT61" s="4">
        <v>184.0</v>
      </c>
      <c r="CU61" s="4">
        <v>210.0</v>
      </c>
      <c r="CV61" s="4">
        <v>155.0</v>
      </c>
      <c r="CW61" s="4">
        <v>185.0</v>
      </c>
      <c r="CX61" s="4">
        <v>165.0</v>
      </c>
      <c r="CY61" s="4">
        <v>125.0</v>
      </c>
      <c r="CZ61" s="4">
        <v>160.0</v>
      </c>
      <c r="DA61" s="4">
        <v>135.0</v>
      </c>
      <c r="DB61" s="4">
        <v>130.0</v>
      </c>
      <c r="DC61" s="4">
        <v>230.0</v>
      </c>
      <c r="DD61" s="4">
        <v>125.0</v>
      </c>
      <c r="DE61" s="4">
        <v>130.0</v>
      </c>
      <c r="DF61" s="4">
        <v>165.0</v>
      </c>
      <c r="DG61" s="4">
        <v>128.0</v>
      </c>
      <c r="DH61" s="4">
        <v>200.0</v>
      </c>
      <c r="DI61" s="4">
        <v>160.0</v>
      </c>
      <c r="DJ61" s="4">
        <v>170.0</v>
      </c>
      <c r="DK61" s="4">
        <v>129.0</v>
      </c>
      <c r="DL61" s="4">
        <v>170.0</v>
      </c>
      <c r="DM61" s="4">
        <v>138.0</v>
      </c>
      <c r="DN61" s="4">
        <v>150.0</v>
      </c>
      <c r="DO61" s="4">
        <v>170.0</v>
      </c>
      <c r="DP61" s="4">
        <v>113.0</v>
      </c>
      <c r="DQ61" s="4">
        <v>140.0</v>
      </c>
      <c r="DR61" s="4">
        <v>185.0</v>
      </c>
      <c r="DS61" s="4">
        <v>156.0</v>
      </c>
      <c r="DT61" s="4">
        <v>180.0</v>
      </c>
      <c r="DU61" s="4">
        <v>120.0</v>
      </c>
      <c r="DV61" s="4">
        <v>135.0</v>
      </c>
      <c r="DW61" s="4">
        <v>135.0</v>
      </c>
    </row>
    <row r="65">
      <c r="A65" s="3" t="s">
        <v>14</v>
      </c>
      <c r="B65" s="5" t="s">
        <v>15</v>
      </c>
      <c r="C65" s="5" t="s">
        <v>73</v>
      </c>
      <c r="D65" s="5" t="s">
        <v>86</v>
      </c>
      <c r="E65" s="5" t="s">
        <v>98</v>
      </c>
      <c r="F65" s="5" t="s">
        <v>108</v>
      </c>
      <c r="G65" s="5" t="s">
        <v>120</v>
      </c>
      <c r="H65" s="5" t="s">
        <v>131</v>
      </c>
      <c r="I65" s="5" t="s">
        <v>143</v>
      </c>
      <c r="J65" s="5" t="s">
        <v>155</v>
      </c>
      <c r="K65" s="5" t="s">
        <v>108</v>
      </c>
      <c r="L65" s="5" t="s">
        <v>175</v>
      </c>
      <c r="M65" s="5" t="s">
        <v>108</v>
      </c>
      <c r="N65" s="5" t="s">
        <v>196</v>
      </c>
      <c r="O65" s="5" t="s">
        <v>207</v>
      </c>
      <c r="P65" s="5" t="s">
        <v>219</v>
      </c>
      <c r="Q65" s="5" t="s">
        <v>229</v>
      </c>
      <c r="R65" s="5" t="s">
        <v>108</v>
      </c>
      <c r="S65" s="5" t="s">
        <v>249</v>
      </c>
      <c r="T65" s="5" t="s">
        <v>260</v>
      </c>
      <c r="U65" s="5" t="s">
        <v>271</v>
      </c>
      <c r="V65" s="5" t="s">
        <v>282</v>
      </c>
      <c r="W65" s="5" t="s">
        <v>292</v>
      </c>
      <c r="X65" s="5" t="s">
        <v>303</v>
      </c>
      <c r="Y65" s="5" t="s">
        <v>315</v>
      </c>
      <c r="Z65" s="5" t="s">
        <v>325</v>
      </c>
      <c r="AA65" s="5" t="s">
        <v>337</v>
      </c>
      <c r="AB65" s="5" t="s">
        <v>108</v>
      </c>
      <c r="AC65" s="5" t="s">
        <v>357</v>
      </c>
      <c r="AD65" s="5" t="s">
        <v>108</v>
      </c>
      <c r="AE65" s="5" t="s">
        <v>376</v>
      </c>
      <c r="AF65" s="5" t="s">
        <v>387</v>
      </c>
      <c r="AG65" s="5" t="s">
        <v>398</v>
      </c>
      <c r="AH65" s="5" t="s">
        <v>407</v>
      </c>
      <c r="AI65" s="5" t="s">
        <v>416</v>
      </c>
      <c r="AJ65" s="5" t="s">
        <v>426</v>
      </c>
      <c r="AK65" s="5" t="s">
        <v>435</v>
      </c>
      <c r="AL65" s="5" t="s">
        <v>446</v>
      </c>
      <c r="AM65" s="5" t="s">
        <v>108</v>
      </c>
      <c r="AN65" s="5" t="s">
        <v>249</v>
      </c>
      <c r="AO65" s="5" t="s">
        <v>473</v>
      </c>
      <c r="AP65" s="5" t="s">
        <v>482</v>
      </c>
      <c r="AQ65" s="5" t="s">
        <v>492</v>
      </c>
      <c r="AR65" s="5" t="s">
        <v>503</v>
      </c>
      <c r="AS65" s="5" t="s">
        <v>513</v>
      </c>
      <c r="AT65" s="5" t="s">
        <v>523</v>
      </c>
      <c r="AU65" s="5" t="s">
        <v>534</v>
      </c>
      <c r="AV65" s="5" t="s">
        <v>545</v>
      </c>
      <c r="AW65" s="5" t="s">
        <v>555</v>
      </c>
      <c r="AX65" s="5" t="s">
        <v>565</v>
      </c>
      <c r="AY65" s="5" t="s">
        <v>575</v>
      </c>
      <c r="AZ65" s="5" t="s">
        <v>584</v>
      </c>
      <c r="BA65" s="5" t="s">
        <v>143</v>
      </c>
      <c r="BB65" s="5" t="s">
        <v>602</v>
      </c>
      <c r="BC65" s="5" t="s">
        <v>611</v>
      </c>
      <c r="BD65" s="5" t="s">
        <v>619</v>
      </c>
      <c r="BE65" s="5" t="s">
        <v>630</v>
      </c>
      <c r="BF65" s="5" t="s">
        <v>638</v>
      </c>
      <c r="BG65" s="5" t="s">
        <v>648</v>
      </c>
      <c r="BH65" s="5" t="s">
        <v>657</v>
      </c>
      <c r="BI65" s="5" t="s">
        <v>668</v>
      </c>
      <c r="BJ65" s="5" t="s">
        <v>677</v>
      </c>
      <c r="BK65" s="5" t="s">
        <v>687</v>
      </c>
      <c r="BL65" s="5" t="s">
        <v>698</v>
      </c>
      <c r="BM65" s="5" t="s">
        <v>619</v>
      </c>
      <c r="BN65" s="5" t="s">
        <v>717</v>
      </c>
      <c r="BO65" s="5" t="s">
        <v>727</v>
      </c>
      <c r="BP65" s="5" t="s">
        <v>108</v>
      </c>
      <c r="BQ65" s="5" t="s">
        <v>717</v>
      </c>
      <c r="BR65" s="5" t="s">
        <v>108</v>
      </c>
      <c r="BS65" s="5" t="s">
        <v>763</v>
      </c>
      <c r="BT65" s="5" t="s">
        <v>772</v>
      </c>
      <c r="BU65" s="5" t="s">
        <v>781</v>
      </c>
      <c r="BV65" s="5" t="s">
        <v>792</v>
      </c>
      <c r="BW65" s="5" t="s">
        <v>801</v>
      </c>
      <c r="BX65" s="5" t="s">
        <v>473</v>
      </c>
      <c r="BY65" s="5" t="s">
        <v>74</v>
      </c>
      <c r="BZ65" s="5" t="s">
        <v>822</v>
      </c>
      <c r="CA65" s="5" t="s">
        <v>833</v>
      </c>
      <c r="CB65" s="5" t="s">
        <v>844</v>
      </c>
      <c r="CC65" s="5" t="s">
        <v>143</v>
      </c>
      <c r="CD65" s="5" t="s">
        <v>108</v>
      </c>
      <c r="CE65" s="5" t="s">
        <v>871</v>
      </c>
      <c r="CF65" s="5" t="s">
        <v>619</v>
      </c>
      <c r="CG65" s="5" t="s">
        <v>108</v>
      </c>
      <c r="CH65" s="5" t="s">
        <v>897</v>
      </c>
      <c r="CI65" s="5" t="s">
        <v>909</v>
      </c>
      <c r="CJ65" s="5" t="s">
        <v>921</v>
      </c>
      <c r="CK65" s="5" t="s">
        <v>619</v>
      </c>
      <c r="CL65" s="5" t="s">
        <v>940</v>
      </c>
      <c r="CM65" s="5" t="s">
        <v>72</v>
      </c>
      <c r="CN65" s="5" t="s">
        <v>958</v>
      </c>
      <c r="CO65" s="5" t="s">
        <v>108</v>
      </c>
      <c r="CP65" s="5" t="s">
        <v>833</v>
      </c>
      <c r="CQ65" s="5" t="s">
        <v>985</v>
      </c>
      <c r="CR65" s="5" t="s">
        <v>619</v>
      </c>
      <c r="CS65" s="5" t="s">
        <v>1005</v>
      </c>
      <c r="CT65" s="5" t="s">
        <v>1016</v>
      </c>
      <c r="CU65" s="5" t="s">
        <v>1025</v>
      </c>
      <c r="CV65" s="5" t="s">
        <v>1034</v>
      </c>
      <c r="CW65" s="5" t="s">
        <v>1042</v>
      </c>
      <c r="CX65" s="5" t="s">
        <v>1050</v>
      </c>
      <c r="CY65" s="5" t="s">
        <v>1059</v>
      </c>
      <c r="CZ65" s="5" t="s">
        <v>1070</v>
      </c>
      <c r="DA65" s="5" t="s">
        <v>1079</v>
      </c>
      <c r="DB65" s="5" t="s">
        <v>1086</v>
      </c>
      <c r="DC65" s="5" t="s">
        <v>1097</v>
      </c>
      <c r="DD65" s="5" t="s">
        <v>1107</v>
      </c>
      <c r="DE65" s="5" t="s">
        <v>1117</v>
      </c>
      <c r="DF65" s="5" t="s">
        <v>1127</v>
      </c>
      <c r="DG65" s="5" t="s">
        <v>985</v>
      </c>
      <c r="DH65" s="5" t="s">
        <v>1147</v>
      </c>
      <c r="DI65" s="5" t="s">
        <v>1156</v>
      </c>
      <c r="DJ65" s="5" t="s">
        <v>108</v>
      </c>
      <c r="DK65" s="5" t="s">
        <v>1169</v>
      </c>
      <c r="DL65" s="5" t="s">
        <v>1178</v>
      </c>
      <c r="DM65" s="5" t="s">
        <v>1185</v>
      </c>
      <c r="DN65" s="5" t="s">
        <v>1197</v>
      </c>
      <c r="DO65" s="5" t="s">
        <v>1207</v>
      </c>
      <c r="DP65" s="5" t="s">
        <v>1217</v>
      </c>
      <c r="DQ65" s="5" t="s">
        <v>325</v>
      </c>
      <c r="DR65" s="5" t="s">
        <v>1238</v>
      </c>
      <c r="DS65" s="5" t="s">
        <v>1178</v>
      </c>
      <c r="DT65" s="5" t="s">
        <v>1254</v>
      </c>
      <c r="DU65" s="5" t="s">
        <v>717</v>
      </c>
      <c r="DV65" s="5" t="s">
        <v>1274</v>
      </c>
      <c r="DW65" s="5" t="s">
        <v>1283</v>
      </c>
    </row>
    <row r="66">
      <c r="B66" s="5" t="str">
        <f>IFERROR(__xludf.DUMMYFUNCTION("SPLIT(C65,"" "")"),"we")</f>
        <v>we</v>
      </c>
      <c r="C66" s="5" t="str">
        <f>IFERROR(__xludf.DUMMYFUNCTION("""COMPUTED_VALUE"""),"don't")</f>
        <v>don't</v>
      </c>
      <c r="D66" s="5" t="str">
        <f>IFERROR(__xludf.DUMMYFUNCTION("""COMPUTED_VALUE"""),"have")</f>
        <v>have</v>
      </c>
      <c r="E66" s="5" t="str">
        <f>IFERROR(__xludf.DUMMYFUNCTION("""COMPUTED_VALUE"""),"comfort")</f>
        <v>comfort</v>
      </c>
    </row>
    <row r="67">
      <c r="B67" s="5" t="str">
        <f t="array" ref="B67:B192">TRANSPOSE(B65:DW65)</f>
        <v>comfort_food_reasons</v>
      </c>
    </row>
    <row r="68">
      <c r="B68" s="5" t="s">
        <v>73</v>
      </c>
      <c r="C68" s="5" t="str">
        <f>IFERROR(__xludf.DUMMYFUNCTION("SPLIT(B68,"" "")"),"we")</f>
        <v>we</v>
      </c>
      <c r="D68" s="5" t="str">
        <f>IFERROR(__xludf.DUMMYFUNCTION("""COMPUTED_VALUE"""),"don't")</f>
        <v>don't</v>
      </c>
      <c r="E68" s="5" t="str">
        <f>IFERROR(__xludf.DUMMYFUNCTION("""COMPUTED_VALUE"""),"have")</f>
        <v>have</v>
      </c>
      <c r="F68" s="5" t="str">
        <f>IFERROR(__xludf.DUMMYFUNCTION("""COMPUTED_VALUE"""),"comfort")</f>
        <v>comfort</v>
      </c>
    </row>
    <row r="69">
      <c r="B69" s="5" t="s">
        <v>86</v>
      </c>
      <c r="C69" s="5" t="str">
        <f>IFERROR(__xludf.DUMMYFUNCTION("SPLIT(B69,"" "")"),"stress,")</f>
        <v>stress,</v>
      </c>
      <c r="D69" s="5" t="str">
        <f>IFERROR(__xludf.DUMMYFUNCTION("""COMPUTED_VALUE"""),"bored,")</f>
        <v>bored,</v>
      </c>
      <c r="E69" s="5" t="str">
        <f>IFERROR(__xludf.DUMMYFUNCTION("""COMPUTED_VALUE"""),"anger")</f>
        <v>anger</v>
      </c>
    </row>
    <row r="70">
      <c r="B70" s="5" t="s">
        <v>98</v>
      </c>
      <c r="C70" s="5" t="str">
        <f>IFERROR(__xludf.DUMMYFUNCTION("SPLIT(B70,"" "")"),"stress,")</f>
        <v>stress,</v>
      </c>
      <c r="D70" s="5" t="str">
        <f>IFERROR(__xludf.DUMMYFUNCTION("""COMPUTED_VALUE"""),"sadness")</f>
        <v>sadness</v>
      </c>
    </row>
    <row r="71">
      <c r="B71" s="5" t="s">
        <v>108</v>
      </c>
      <c r="C71" s="5" t="str">
        <f>IFERROR(__xludf.DUMMYFUNCTION("SPLIT(B71,"" "")"),"boredom")</f>
        <v>boredom</v>
      </c>
    </row>
    <row r="72">
      <c r="B72" s="5" t="s">
        <v>120</v>
      </c>
      <c r="C72" s="5" t="str">
        <f>IFERROR(__xludf.DUMMYFUNCTION("SPLIT(B72,"" "")"),"stress,")</f>
        <v>stress,</v>
      </c>
      <c r="D72" s="5" t="str">
        <f>IFERROR(__xludf.DUMMYFUNCTION("""COMPUTED_VALUE"""),"boredom,")</f>
        <v>boredom,</v>
      </c>
      <c r="E72" s="5" t="str">
        <f>IFERROR(__xludf.DUMMYFUNCTION("""COMPUTED_VALUE"""),"cravings")</f>
        <v>cravings</v>
      </c>
    </row>
    <row r="73">
      <c r="B73" s="5" t="s">
        <v>131</v>
      </c>
      <c r="C73" s="5" t="str">
        <f>IFERROR(__xludf.DUMMYFUNCTION("SPLIT(B73,"" "")"),"none,")</f>
        <v>none,</v>
      </c>
      <c r="D73" s="5" t="str">
        <f>IFERROR(__xludf.DUMMYFUNCTION("""COMPUTED_VALUE"""),"i")</f>
        <v>i</v>
      </c>
      <c r="E73" s="5" t="str">
        <f>IFERROR(__xludf.DUMMYFUNCTION("""COMPUTED_VALUE"""),"don't")</f>
        <v>don't</v>
      </c>
      <c r="F73" s="5" t="str">
        <f>IFERROR(__xludf.DUMMYFUNCTION("""COMPUTED_VALUE"""),"eat")</f>
        <v>eat</v>
      </c>
      <c r="G73" s="5" t="str">
        <f>IFERROR(__xludf.DUMMYFUNCTION("""COMPUTED_VALUE"""),"comfort")</f>
        <v>comfort</v>
      </c>
      <c r="H73" s="5" t="str">
        <f>IFERROR(__xludf.DUMMYFUNCTION("""COMPUTED_VALUE"""),"food.")</f>
        <v>food.</v>
      </c>
      <c r="I73" s="5" t="str">
        <f>IFERROR(__xludf.DUMMYFUNCTION("""COMPUTED_VALUE"""),"i")</f>
        <v>i</v>
      </c>
      <c r="J73" s="5" t="str">
        <f>IFERROR(__xludf.DUMMYFUNCTION("""COMPUTED_VALUE"""),"just")</f>
        <v>just</v>
      </c>
      <c r="K73" s="5" t="str">
        <f>IFERROR(__xludf.DUMMYFUNCTION("""COMPUTED_VALUE"""),"eat")</f>
        <v>eat</v>
      </c>
      <c r="L73" s="5" t="str">
        <f>IFERROR(__xludf.DUMMYFUNCTION("""COMPUTED_VALUE"""),"when")</f>
        <v>when</v>
      </c>
      <c r="M73" s="5" t="str">
        <f>IFERROR(__xludf.DUMMYFUNCTION("""COMPUTED_VALUE"""),"i'm")</f>
        <v>i'm</v>
      </c>
      <c r="N73" s="5" t="str">
        <f>IFERROR(__xludf.DUMMYFUNCTION("""COMPUTED_VALUE"""),"hungry.")</f>
        <v>hungry.</v>
      </c>
    </row>
    <row r="74">
      <c r="B74" s="5" t="s">
        <v>143</v>
      </c>
      <c r="C74" s="5" t="str">
        <f>IFERROR(__xludf.DUMMYFUNCTION("SPLIT(B74,"" "")"),"stress,")</f>
        <v>stress,</v>
      </c>
      <c r="D74" s="5" t="str">
        <f>IFERROR(__xludf.DUMMYFUNCTION("""COMPUTED_VALUE"""),"boredom")</f>
        <v>boredom</v>
      </c>
    </row>
    <row r="75">
      <c r="B75" s="5" t="s">
        <v>155</v>
      </c>
      <c r="C75" s="5" t="str">
        <f>IFERROR(__xludf.DUMMYFUNCTION("SPLIT(B75,"" "")"),"i")</f>
        <v>i</v>
      </c>
      <c r="D75" s="5" t="str">
        <f>IFERROR(__xludf.DUMMYFUNCTION("""COMPUTED_VALUE"""),"eat")</f>
        <v>eat</v>
      </c>
      <c r="E75" s="5" t="str">
        <f>IFERROR(__xludf.DUMMYFUNCTION("""COMPUTED_VALUE"""),"comfort")</f>
        <v>comfort</v>
      </c>
      <c r="F75" s="5" t="str">
        <f>IFERROR(__xludf.DUMMYFUNCTION("""COMPUTED_VALUE"""),"food")</f>
        <v>food</v>
      </c>
      <c r="G75" s="5" t="str">
        <f>IFERROR(__xludf.DUMMYFUNCTION("""COMPUTED_VALUE"""),"when")</f>
        <v>when</v>
      </c>
      <c r="H75" s="5" t="str">
        <f>IFERROR(__xludf.DUMMYFUNCTION("""COMPUTED_VALUE"""),"i'm")</f>
        <v>i'm</v>
      </c>
      <c r="I75" s="5" t="str">
        <f>IFERROR(__xludf.DUMMYFUNCTION("""COMPUTED_VALUE"""),"stressed")</f>
        <v>stressed</v>
      </c>
      <c r="J75" s="5" t="str">
        <f>IFERROR(__xludf.DUMMYFUNCTION("""COMPUTED_VALUE"""),"out")</f>
        <v>out</v>
      </c>
      <c r="K75" s="5" t="str">
        <f>IFERROR(__xludf.DUMMYFUNCTION("""COMPUTED_VALUE"""),"from")</f>
        <v>from</v>
      </c>
      <c r="L75" s="5" t="str">
        <f>IFERROR(__xludf.DUMMYFUNCTION("""COMPUTED_VALUE"""),"school(finals")</f>
        <v>school(finals</v>
      </c>
      <c r="M75" s="5" t="str">
        <f>IFERROR(__xludf.DUMMYFUNCTION("""COMPUTED_VALUE"""),"week),")</f>
        <v>week),</v>
      </c>
      <c r="N75" s="5" t="str">
        <f>IFERROR(__xludf.DUMMYFUNCTION("""COMPUTED_VALUE"""),"when")</f>
        <v>when</v>
      </c>
      <c r="O75" s="5" t="str">
        <f>IFERROR(__xludf.DUMMYFUNCTION("""COMPUTED_VALUE"""),"i`m")</f>
        <v>i`m</v>
      </c>
      <c r="P75" s="5" t="str">
        <f>IFERROR(__xludf.DUMMYFUNCTION("""COMPUTED_VALUE"""),"sad,")</f>
        <v>sad,</v>
      </c>
      <c r="Q75" s="5" t="str">
        <f>IFERROR(__xludf.DUMMYFUNCTION("""COMPUTED_VALUE"""),"or")</f>
        <v>or</v>
      </c>
      <c r="R75" s="5" t="str">
        <f>IFERROR(__xludf.DUMMYFUNCTION("""COMPUTED_VALUE"""),"when")</f>
        <v>when</v>
      </c>
      <c r="S75" s="5" t="str">
        <f>IFERROR(__xludf.DUMMYFUNCTION("""COMPUTED_VALUE"""),"i")</f>
        <v>i</v>
      </c>
      <c r="T75" s="5" t="str">
        <f>IFERROR(__xludf.DUMMYFUNCTION("""COMPUTED_VALUE"""),"am")</f>
        <v>am</v>
      </c>
      <c r="U75" s="5" t="str">
        <f>IFERROR(__xludf.DUMMYFUNCTION("""COMPUTED_VALUE"""),"dealing")</f>
        <v>dealing</v>
      </c>
      <c r="V75" s="5" t="str">
        <f>IFERROR(__xludf.DUMMYFUNCTION("""COMPUTED_VALUE"""),"with")</f>
        <v>with</v>
      </c>
      <c r="W75" s="5" t="str">
        <f>IFERROR(__xludf.DUMMYFUNCTION("""COMPUTED_VALUE"""),"personal")</f>
        <v>personal</v>
      </c>
      <c r="X75" s="5" t="str">
        <f>IFERROR(__xludf.DUMMYFUNCTION("""COMPUTED_VALUE"""),"family")</f>
        <v>family</v>
      </c>
      <c r="Y75" s="5" t="str">
        <f>IFERROR(__xludf.DUMMYFUNCTION("""COMPUTED_VALUE"""),"issues.")</f>
        <v>issues.</v>
      </c>
    </row>
    <row r="76">
      <c r="B76" s="5" t="s">
        <v>108</v>
      </c>
      <c r="C76" s="5" t="str">
        <f>IFERROR(__xludf.DUMMYFUNCTION("SPLIT(B76,"" "")"),"boredom")</f>
        <v>boredom</v>
      </c>
    </row>
    <row r="77">
      <c r="B77" s="5" t="s">
        <v>175</v>
      </c>
      <c r="C77" s="5" t="str">
        <f>IFERROR(__xludf.DUMMYFUNCTION("SPLIT(B77,"" "")"),"stress,")</f>
        <v>stress,</v>
      </c>
      <c r="D77" s="5" t="str">
        <f>IFERROR(__xludf.DUMMYFUNCTION("""COMPUTED_VALUE"""),"anger")</f>
        <v>anger</v>
      </c>
      <c r="E77" s="5" t="str">
        <f>IFERROR(__xludf.DUMMYFUNCTION("""COMPUTED_VALUE"""),"and")</f>
        <v>and</v>
      </c>
      <c r="F77" s="5" t="str">
        <f>IFERROR(__xludf.DUMMYFUNCTION("""COMPUTED_VALUE"""),"sadness")</f>
        <v>sadness</v>
      </c>
    </row>
    <row r="78">
      <c r="B78" s="5" t="s">
        <v>108</v>
      </c>
      <c r="C78" s="5" t="str">
        <f>IFERROR(__xludf.DUMMYFUNCTION("SPLIT(B78,"" "")"),"boredom")</f>
        <v>boredom</v>
      </c>
    </row>
    <row r="79">
      <c r="B79" s="5" t="s">
        <v>196</v>
      </c>
      <c r="C79" s="5" t="str">
        <f>IFERROR(__xludf.DUMMYFUNCTION("SPLIT(B79,"" "")"),"sadness,")</f>
        <v>sadness,</v>
      </c>
      <c r="D79" s="5" t="str">
        <f>IFERROR(__xludf.DUMMYFUNCTION("""COMPUTED_VALUE"""),"stress,")</f>
        <v>stress,</v>
      </c>
      <c r="E79" s="5" t="str">
        <f>IFERROR(__xludf.DUMMYFUNCTION("""COMPUTED_VALUE"""),"cold")</f>
        <v>cold</v>
      </c>
      <c r="F79" s="5" t="str">
        <f>IFERROR(__xludf.DUMMYFUNCTION("""COMPUTED_VALUE"""),"weather")</f>
        <v>weather</v>
      </c>
    </row>
    <row r="80">
      <c r="B80" s="5" t="s">
        <v>207</v>
      </c>
      <c r="C80" s="5" t="str">
        <f>IFERROR(__xludf.DUMMYFUNCTION("SPLIT(B80,"" "")"),"sadness,")</f>
        <v>sadness,</v>
      </c>
      <c r="D80" s="5" t="str">
        <f>IFERROR(__xludf.DUMMYFUNCTION("""COMPUTED_VALUE"""),"boredom,")</f>
        <v>boredom,</v>
      </c>
      <c r="E80" s="5" t="str">
        <f>IFERROR(__xludf.DUMMYFUNCTION("""COMPUTED_VALUE"""),"late")</f>
        <v>late</v>
      </c>
      <c r="F80" s="5" t="str">
        <f>IFERROR(__xludf.DUMMYFUNCTION("""COMPUTED_VALUE"""),"night")</f>
        <v>night</v>
      </c>
      <c r="G80" s="5" t="str">
        <f>IFERROR(__xludf.DUMMYFUNCTION("""COMPUTED_VALUE"""),"snack")</f>
        <v>snack</v>
      </c>
    </row>
    <row r="81">
      <c r="B81" s="5" t="s">
        <v>219</v>
      </c>
      <c r="C81" s="5" t="str">
        <f>IFERROR(__xludf.DUMMYFUNCTION("SPLIT(B81,"" "")"),"stress,")</f>
        <v>stress,</v>
      </c>
      <c r="D81" s="5" t="str">
        <f>IFERROR(__xludf.DUMMYFUNCTION("""COMPUTED_VALUE"""),"boredom,")</f>
        <v>boredom,</v>
      </c>
      <c r="E81" s="5" t="str">
        <f>IFERROR(__xludf.DUMMYFUNCTION("""COMPUTED_VALUE"""),"special")</f>
        <v>special</v>
      </c>
      <c r="F81" s="5" t="str">
        <f>IFERROR(__xludf.DUMMYFUNCTION("""COMPUTED_VALUE"""),"occasions")</f>
        <v>occasions</v>
      </c>
    </row>
    <row r="82">
      <c r="B82" s="5" t="s">
        <v>229</v>
      </c>
      <c r="C82" s="5" t="str">
        <f>IFERROR(__xludf.DUMMYFUNCTION("SPLIT(B82,"" "")"),"friends,")</f>
        <v>friends,</v>
      </c>
      <c r="D82" s="5" t="str">
        <f>IFERROR(__xludf.DUMMYFUNCTION("""COMPUTED_VALUE"""),"environment")</f>
        <v>environment</v>
      </c>
      <c r="E82" s="5" t="str">
        <f>IFERROR(__xludf.DUMMYFUNCTION("""COMPUTED_VALUE"""),"and")</f>
        <v>and</v>
      </c>
      <c r="F82" s="5" t="str">
        <f>IFERROR(__xludf.DUMMYFUNCTION("""COMPUTED_VALUE"""),"boredom")</f>
        <v>boredom</v>
      </c>
    </row>
    <row r="83">
      <c r="B83" s="5" t="s">
        <v>108</v>
      </c>
      <c r="C83" s="5" t="str">
        <f>IFERROR(__xludf.DUMMYFUNCTION("SPLIT(B83,"" "")"),"boredom")</f>
        <v>boredom</v>
      </c>
    </row>
    <row r="84">
      <c r="B84" s="5" t="s">
        <v>249</v>
      </c>
      <c r="C84" s="5" t="str">
        <f>IFERROR(__xludf.DUMMYFUNCTION("SPLIT(B84,"" "")"),"stress")</f>
        <v>stress</v>
      </c>
    </row>
    <row r="85">
      <c r="B85" s="5" t="s">
        <v>260</v>
      </c>
      <c r="C85" s="5" t="str">
        <f>IFERROR(__xludf.DUMMYFUNCTION("SPLIT(B85,"" "")"),"i")</f>
        <v>i</v>
      </c>
      <c r="D85" s="5" t="str">
        <f>IFERROR(__xludf.DUMMYFUNCTION("""COMPUTED_VALUE"""),"usually")</f>
        <v>usually</v>
      </c>
      <c r="E85" s="5" t="str">
        <f>IFERROR(__xludf.DUMMYFUNCTION("""COMPUTED_VALUE"""),"only")</f>
        <v>only</v>
      </c>
      <c r="F85" s="5" t="str">
        <f>IFERROR(__xludf.DUMMYFUNCTION("""COMPUTED_VALUE"""),"eat")</f>
        <v>eat</v>
      </c>
      <c r="G85" s="5" t="str">
        <f>IFERROR(__xludf.DUMMYFUNCTION("""COMPUTED_VALUE"""),"comfort")</f>
        <v>comfort</v>
      </c>
      <c r="H85" s="5" t="str">
        <f>IFERROR(__xludf.DUMMYFUNCTION("""COMPUTED_VALUE"""),"food")</f>
        <v>food</v>
      </c>
      <c r="I85" s="5" t="str">
        <f>IFERROR(__xludf.DUMMYFUNCTION("""COMPUTED_VALUE"""),"when")</f>
        <v>when</v>
      </c>
      <c r="J85" s="5" t="str">
        <f>IFERROR(__xludf.DUMMYFUNCTION("""COMPUTED_VALUE"""),"i'm")</f>
        <v>i'm</v>
      </c>
      <c r="K85" s="5" t="str">
        <f>IFERROR(__xludf.DUMMYFUNCTION("""COMPUTED_VALUE"""),"bored,")</f>
        <v>bored,</v>
      </c>
      <c r="L85" s="5" t="str">
        <f>IFERROR(__xludf.DUMMYFUNCTION("""COMPUTED_VALUE"""),"if")</f>
        <v>if</v>
      </c>
      <c r="M85" s="5" t="str">
        <f>IFERROR(__xludf.DUMMYFUNCTION("""COMPUTED_VALUE"""),"i")</f>
        <v>i</v>
      </c>
      <c r="N85" s="5" t="str">
        <f>IFERROR(__xludf.DUMMYFUNCTION("""COMPUTED_VALUE"""),"am")</f>
        <v>am</v>
      </c>
      <c r="O85" s="5" t="str">
        <f>IFERROR(__xludf.DUMMYFUNCTION("""COMPUTED_VALUE"""),"doing")</f>
        <v>doing</v>
      </c>
      <c r="P85" s="5" t="str">
        <f>IFERROR(__xludf.DUMMYFUNCTION("""COMPUTED_VALUE"""),"something,")</f>
        <v>something,</v>
      </c>
      <c r="Q85" s="5" t="str">
        <f>IFERROR(__xludf.DUMMYFUNCTION("""COMPUTED_VALUE"""),"i")</f>
        <v>i</v>
      </c>
      <c r="R85" s="5" t="str">
        <f>IFERROR(__xludf.DUMMYFUNCTION("""COMPUTED_VALUE"""),"can")</f>
        <v>can</v>
      </c>
      <c r="S85" s="5" t="str">
        <f>IFERROR(__xludf.DUMMYFUNCTION("""COMPUTED_VALUE"""),"go")</f>
        <v>go</v>
      </c>
      <c r="T85" s="5" t="str">
        <f>IFERROR(__xludf.DUMMYFUNCTION("""COMPUTED_VALUE"""),"for")</f>
        <v>for</v>
      </c>
      <c r="U85" s="5" t="str">
        <f>IFERROR(__xludf.DUMMYFUNCTION("""COMPUTED_VALUE"""),"hours")</f>
        <v>hours</v>
      </c>
      <c r="V85" s="5" t="str">
        <f>IFERROR(__xludf.DUMMYFUNCTION("""COMPUTED_VALUE"""),"without")</f>
        <v>without</v>
      </c>
      <c r="W85" s="5" t="str">
        <f>IFERROR(__xludf.DUMMYFUNCTION("""COMPUTED_VALUE"""),"eating")</f>
        <v>eating</v>
      </c>
    </row>
    <row r="86">
      <c r="B86" s="5" t="s">
        <v>271</v>
      </c>
      <c r="C86" s="5" t="str">
        <f>IFERROR(__xludf.DUMMYFUNCTION("SPLIT(B86,"" "")"),"sadness,")</f>
        <v>sadness,</v>
      </c>
      <c r="D86" s="5" t="str">
        <f>IFERROR(__xludf.DUMMYFUNCTION("""COMPUTED_VALUE"""),"stress")</f>
        <v>stress</v>
      </c>
    </row>
    <row r="87">
      <c r="B87" s="5" t="s">
        <v>282</v>
      </c>
      <c r="C87" s="5" t="str">
        <f>IFERROR(__xludf.DUMMYFUNCTION("SPLIT(B87,"" "")"),"boredom,")</f>
        <v>boredom,</v>
      </c>
      <c r="D87" s="5" t="str">
        <f>IFERROR(__xludf.DUMMYFUNCTION("""COMPUTED_VALUE"""),"sadness,")</f>
        <v>sadness,</v>
      </c>
      <c r="E87" s="5" t="str">
        <f>IFERROR(__xludf.DUMMYFUNCTION("""COMPUTED_VALUE"""),"hungry")</f>
        <v>hungry</v>
      </c>
    </row>
    <row r="88">
      <c r="B88" s="5" t="s">
        <v>292</v>
      </c>
      <c r="C88" s="5" t="str">
        <f>IFERROR(__xludf.DUMMYFUNCTION("SPLIT(B88,"" "")"),"happiness,")</f>
        <v>happiness,</v>
      </c>
      <c r="D88" s="5" t="str">
        <f>IFERROR(__xludf.DUMMYFUNCTION("""COMPUTED_VALUE"""),"satisfaction")</f>
        <v>satisfaction</v>
      </c>
    </row>
    <row r="89">
      <c r="B89" s="5" t="s">
        <v>303</v>
      </c>
      <c r="C89" s="5" t="str">
        <f>IFERROR(__xludf.DUMMYFUNCTION("SPLIT(B89,"" "")"),"mostly")</f>
        <v>mostly</v>
      </c>
      <c r="D89" s="5" t="str">
        <f>IFERROR(__xludf.DUMMYFUNCTION("""COMPUTED_VALUE"""),"boredom")</f>
        <v>boredom</v>
      </c>
    </row>
    <row r="90">
      <c r="B90" s="5" t="s">
        <v>315</v>
      </c>
      <c r="C90" s="5" t="str">
        <f>IFERROR(__xludf.DUMMYFUNCTION("SPLIT(B90,"" "")"),"sadness,")</f>
        <v>sadness,</v>
      </c>
      <c r="D90" s="5" t="str">
        <f>IFERROR(__xludf.DUMMYFUNCTION("""COMPUTED_VALUE"""),"depression")</f>
        <v>depression</v>
      </c>
    </row>
    <row r="91">
      <c r="B91" s="5" t="s">
        <v>325</v>
      </c>
      <c r="C91" s="5" t="str">
        <f>IFERROR(__xludf.DUMMYFUNCTION("SPLIT(B91,"" "")"),"stress")</f>
        <v>stress</v>
      </c>
      <c r="D91" s="5" t="str">
        <f>IFERROR(__xludf.DUMMYFUNCTION("""COMPUTED_VALUE"""),"and")</f>
        <v>and</v>
      </c>
      <c r="E91" s="5" t="str">
        <f>IFERROR(__xludf.DUMMYFUNCTION("""COMPUTED_VALUE"""),"boredom")</f>
        <v>boredom</v>
      </c>
    </row>
    <row r="92">
      <c r="B92" s="5" t="s">
        <v>337</v>
      </c>
      <c r="C92" s="5" t="str">
        <f>IFERROR(__xludf.DUMMYFUNCTION("SPLIT(B92,"" "")"),"a")</f>
        <v>a</v>
      </c>
      <c r="D92" s="5" t="str">
        <f>IFERROR(__xludf.DUMMYFUNCTION("""COMPUTED_VALUE"""),"long")</f>
        <v>long</v>
      </c>
      <c r="E92" s="5" t="str">
        <f>IFERROR(__xludf.DUMMYFUNCTION("""COMPUTED_VALUE"""),"day,")</f>
        <v>day,</v>
      </c>
      <c r="F92" s="5" t="str">
        <f>IFERROR(__xludf.DUMMYFUNCTION("""COMPUTED_VALUE"""),"not")</f>
        <v>not</v>
      </c>
      <c r="G92" s="5" t="str">
        <f>IFERROR(__xludf.DUMMYFUNCTION("""COMPUTED_VALUE"""),"feeling")</f>
        <v>feeling</v>
      </c>
      <c r="H92" s="5" t="str">
        <f>IFERROR(__xludf.DUMMYFUNCTION("""COMPUTED_VALUE"""),"well,")</f>
        <v>well,</v>
      </c>
      <c r="I92" s="5" t="str">
        <f>IFERROR(__xludf.DUMMYFUNCTION("""COMPUTED_VALUE"""),"winter")</f>
        <v>winter</v>
      </c>
    </row>
    <row r="93">
      <c r="B93" s="5" t="s">
        <v>108</v>
      </c>
      <c r="C93" s="5" t="str">
        <f>IFERROR(__xludf.DUMMYFUNCTION("SPLIT(B93,"" "")"),"boredom")</f>
        <v>boredom</v>
      </c>
    </row>
    <row r="94">
      <c r="B94" s="5" t="s">
        <v>357</v>
      </c>
      <c r="C94" s="5" t="str">
        <f>IFERROR(__xludf.DUMMYFUNCTION("SPLIT(B94,"" "")"),"boredom,")</f>
        <v>boredom,</v>
      </c>
      <c r="D94" s="5" t="str">
        <f>IFERROR(__xludf.DUMMYFUNCTION("""COMPUTED_VALUE"""),"lazyniss")</f>
        <v>lazyniss</v>
      </c>
    </row>
    <row r="95">
      <c r="B95" s="5" t="s">
        <v>108</v>
      </c>
      <c r="C95" s="5" t="str">
        <f>IFERROR(__xludf.DUMMYFUNCTION("SPLIT(B95,"" "")"),"boredom")</f>
        <v>boredom</v>
      </c>
    </row>
    <row r="96">
      <c r="B96" s="5" t="s">
        <v>376</v>
      </c>
      <c r="C96" s="5" t="str">
        <f>IFERROR(__xludf.DUMMYFUNCTION("SPLIT(B96,"" "")"),"survival,")</f>
        <v>survival,</v>
      </c>
      <c r="D96" s="5" t="str">
        <f>IFERROR(__xludf.DUMMYFUNCTION("""COMPUTED_VALUE"""),"bored")</f>
        <v>bored</v>
      </c>
    </row>
    <row r="97">
      <c r="B97" s="5" t="s">
        <v>387</v>
      </c>
      <c r="C97" s="5" t="str">
        <f>IFERROR(__xludf.DUMMYFUNCTION("SPLIT(B97,"" "")"),"boredom,")</f>
        <v>boredom,</v>
      </c>
      <c r="D97" s="5" t="str">
        <f>IFERROR(__xludf.DUMMYFUNCTION("""COMPUTED_VALUE"""),"anger,")</f>
        <v>anger,</v>
      </c>
      <c r="E97" s="5" t="str">
        <f>IFERROR(__xludf.DUMMYFUNCTION("""COMPUTED_VALUE"""),"drunkenness")</f>
        <v>drunkenness</v>
      </c>
    </row>
    <row r="98">
      <c r="B98" s="5" t="s">
        <v>398</v>
      </c>
      <c r="C98" s="5" t="str">
        <f>IFERROR(__xludf.DUMMYFUNCTION("SPLIT(B98,"" "")"),"stress,")</f>
        <v>stress,</v>
      </c>
      <c r="D98" s="5" t="str">
        <f>IFERROR(__xludf.DUMMYFUNCTION("""COMPUTED_VALUE"""),"boredom,")</f>
        <v>boredom,</v>
      </c>
      <c r="E98" s="5" t="str">
        <f>IFERROR(__xludf.DUMMYFUNCTION("""COMPUTED_VALUE"""),"cold")</f>
        <v>cold</v>
      </c>
      <c r="F98" s="5" t="str">
        <f>IFERROR(__xludf.DUMMYFUNCTION("""COMPUTED_VALUE"""),"weather")</f>
        <v>weather</v>
      </c>
    </row>
    <row r="99">
      <c r="B99" s="5" t="s">
        <v>407</v>
      </c>
      <c r="C99" s="5" t="str">
        <f>IFERROR(__xludf.DUMMYFUNCTION("SPLIT(B99,"" "")"),"stres,")</f>
        <v>stres,</v>
      </c>
      <c r="D99" s="5" t="str">
        <f>IFERROR(__xludf.DUMMYFUNCTION("""COMPUTED_VALUE"""),"boredom,")</f>
        <v>boredom,</v>
      </c>
      <c r="E99" s="5" t="str">
        <f>IFERROR(__xludf.DUMMYFUNCTION("""COMPUTED_VALUE"""),"and")</f>
        <v>and</v>
      </c>
      <c r="F99" s="5" t="str">
        <f>IFERROR(__xludf.DUMMYFUNCTION("""COMPUTED_VALUE"""),"nighttime")</f>
        <v>nighttime</v>
      </c>
    </row>
    <row r="100">
      <c r="B100" s="5" t="s">
        <v>416</v>
      </c>
      <c r="C100" s="5" t="str">
        <f>IFERROR(__xludf.DUMMYFUNCTION("SPLIT(B100,"" "")"),"hunger")</f>
        <v>hunger</v>
      </c>
      <c r="D100" s="5" t="str">
        <f>IFERROR(__xludf.DUMMYFUNCTION("""COMPUTED_VALUE"""),"and")</f>
        <v>and</v>
      </c>
      <c r="E100" s="5" t="str">
        <f>IFERROR(__xludf.DUMMYFUNCTION("""COMPUTED_VALUE"""),"boredom")</f>
        <v>boredom</v>
      </c>
    </row>
    <row r="101">
      <c r="B101" s="5" t="s">
        <v>426</v>
      </c>
      <c r="C101" s="5" t="str">
        <f>IFERROR(__xludf.DUMMYFUNCTION("SPLIT(B101,"" "")"),"boredom,")</f>
        <v>boredom,</v>
      </c>
      <c r="D101" s="5" t="str">
        <f>IFERROR(__xludf.DUMMYFUNCTION("""COMPUTED_VALUE"""),"sadness,")</f>
        <v>sadness,</v>
      </c>
      <c r="E101" s="5" t="str">
        <f>IFERROR(__xludf.DUMMYFUNCTION("""COMPUTED_VALUE"""),"and")</f>
        <v>and</v>
      </c>
      <c r="F101" s="5" t="str">
        <f>IFERROR(__xludf.DUMMYFUNCTION("""COMPUTED_VALUE"""),"if")</f>
        <v>if</v>
      </c>
      <c r="G101" s="5" t="str">
        <f>IFERROR(__xludf.DUMMYFUNCTION("""COMPUTED_VALUE"""),"it")</f>
        <v>it</v>
      </c>
      <c r="H101" s="5" t="str">
        <f>IFERROR(__xludf.DUMMYFUNCTION("""COMPUTED_VALUE"""),"has")</f>
        <v>has</v>
      </c>
      <c r="I101" s="5" t="str">
        <f>IFERROR(__xludf.DUMMYFUNCTION("""COMPUTED_VALUE"""),"a")</f>
        <v>a</v>
      </c>
      <c r="J101" s="5" t="str">
        <f>IFERROR(__xludf.DUMMYFUNCTION("""COMPUTED_VALUE"""),"good")</f>
        <v>good</v>
      </c>
      <c r="K101" s="5" t="str">
        <f>IFERROR(__xludf.DUMMYFUNCTION("""COMPUTED_VALUE"""),"taste.")</f>
        <v>taste.</v>
      </c>
    </row>
    <row r="102">
      <c r="B102" s="5" t="s">
        <v>435</v>
      </c>
      <c r="C102" s="5" t="str">
        <f>IFERROR(__xludf.DUMMYFUNCTION("SPLIT(B102,"" "")"),"boredom,")</f>
        <v>boredom,</v>
      </c>
      <c r="D102" s="5" t="str">
        <f>IFERROR(__xludf.DUMMYFUNCTION("""COMPUTED_VALUE"""),"stressed,")</f>
        <v>stressed,</v>
      </c>
      <c r="E102" s="5" t="str">
        <f>IFERROR(__xludf.DUMMYFUNCTION("""COMPUTED_VALUE"""),"sad")</f>
        <v>sad</v>
      </c>
    </row>
    <row r="103">
      <c r="B103" s="5" t="s">
        <v>446</v>
      </c>
      <c r="C103" s="5" t="str">
        <f>IFERROR(__xludf.DUMMYFUNCTION("SPLIT(B103,"" "")"),"boredom")</f>
        <v>boredom</v>
      </c>
      <c r="D103" s="5" t="str">
        <f>IFERROR(__xludf.DUMMYFUNCTION("""COMPUTED_VALUE"""),"usually")</f>
        <v>usually</v>
      </c>
    </row>
    <row r="104">
      <c r="B104" s="5" t="s">
        <v>108</v>
      </c>
      <c r="C104" s="5" t="str">
        <f>IFERROR(__xludf.DUMMYFUNCTION("SPLIT(B104,"" "")"),"boredom")</f>
        <v>boredom</v>
      </c>
    </row>
    <row r="105">
      <c r="B105" s="5" t="s">
        <v>249</v>
      </c>
      <c r="C105" s="5" t="str">
        <f>IFERROR(__xludf.DUMMYFUNCTION("SPLIT(B105,"" "")"),"stress")</f>
        <v>stress</v>
      </c>
    </row>
    <row r="106">
      <c r="B106" s="5" t="s">
        <v>473</v>
      </c>
      <c r="C106" s="5" t="str">
        <f>IFERROR(__xludf.DUMMYFUNCTION("SPLIT(B106,"" "")"),"boredom,")</f>
        <v>boredom,</v>
      </c>
      <c r="D106" s="5" t="str">
        <f>IFERROR(__xludf.DUMMYFUNCTION("""COMPUTED_VALUE"""),"stress")</f>
        <v>stress</v>
      </c>
    </row>
    <row r="107">
      <c r="B107" s="5" t="s">
        <v>482</v>
      </c>
      <c r="C107" s="5" t="str">
        <f>IFERROR(__xludf.DUMMYFUNCTION("SPLIT(B107,"" "")"),"no")</f>
        <v>no</v>
      </c>
      <c r="D107" s="5" t="str">
        <f>IFERROR(__xludf.DUMMYFUNCTION("""COMPUTED_VALUE"""),"reasons")</f>
        <v>reasons</v>
      </c>
    </row>
    <row r="108">
      <c r="B108" s="5" t="s">
        <v>492</v>
      </c>
      <c r="C108" s="5" t="str">
        <f>IFERROR(__xludf.DUMMYFUNCTION("SPLIT(B108,"" "")"),"usually")</f>
        <v>usually</v>
      </c>
      <c r="D108" s="5" t="str">
        <f>IFERROR(__xludf.DUMMYFUNCTION("""COMPUTED_VALUE"""),"if")</f>
        <v>if</v>
      </c>
      <c r="E108" s="5" t="str">
        <f>IFERROR(__xludf.DUMMYFUNCTION("""COMPUTED_VALUE"""),"i'm")</f>
        <v>i'm</v>
      </c>
      <c r="F108" s="5" t="str">
        <f>IFERROR(__xludf.DUMMYFUNCTION("""COMPUTED_VALUE"""),"sad")</f>
        <v>sad</v>
      </c>
      <c r="G108" s="5" t="str">
        <f>IFERROR(__xludf.DUMMYFUNCTION("""COMPUTED_VALUE"""),"or")</f>
        <v>or</v>
      </c>
      <c r="H108" s="5" t="str">
        <f>IFERROR(__xludf.DUMMYFUNCTION("""COMPUTED_VALUE"""),"depressed.")</f>
        <v>depressed.</v>
      </c>
    </row>
    <row r="109">
      <c r="B109" s="5" t="s">
        <v>503</v>
      </c>
      <c r="C109" s="5" t="str">
        <f>IFERROR(__xludf.DUMMYFUNCTION("SPLIT(B109,"" "")"),"tired")</f>
        <v>tired</v>
      </c>
    </row>
    <row r="110">
      <c r="B110" s="5" t="s">
        <v>513</v>
      </c>
      <c r="C110" s="5" t="str">
        <f>IFERROR(__xludf.DUMMYFUNCTION("SPLIT(B110,"" "")"),"boredom!,")</f>
        <v>boredom!,</v>
      </c>
      <c r="D110" s="5" t="str">
        <f>IFERROR(__xludf.DUMMYFUNCTION("""COMPUTED_VALUE"""),"sadness")</f>
        <v>sadness</v>
      </c>
    </row>
    <row r="111">
      <c r="B111" s="5" t="s">
        <v>523</v>
      </c>
      <c r="C111" s="5" t="str">
        <f>IFERROR(__xludf.DUMMYFUNCTION("SPLIT(B111,"" "")"),"all")</f>
        <v>all</v>
      </c>
      <c r="D111" s="5" t="str">
        <f>IFERROR(__xludf.DUMMYFUNCTION("""COMPUTED_VALUE"""),"of")</f>
        <v>of</v>
      </c>
      <c r="E111" s="5" t="str">
        <f>IFERROR(__xludf.DUMMYFUNCTION("""COMPUTED_VALUE"""),"the")</f>
        <v>the</v>
      </c>
      <c r="F111" s="5" t="str">
        <f>IFERROR(__xludf.DUMMYFUNCTION("""COMPUTED_VALUE"""),"above;")</f>
        <v>above;</v>
      </c>
      <c r="G111" s="5" t="str">
        <f>IFERROR(__xludf.DUMMYFUNCTION("""COMPUTED_VALUE"""),"sadness,")</f>
        <v>sadness,</v>
      </c>
      <c r="H111" s="5" t="str">
        <f>IFERROR(__xludf.DUMMYFUNCTION("""COMPUTED_VALUE"""),"boredom")</f>
        <v>boredom</v>
      </c>
      <c r="I111" s="5" t="str">
        <f>IFERROR(__xludf.DUMMYFUNCTION("""COMPUTED_VALUE"""),"and")</f>
        <v>and</v>
      </c>
      <c r="J111" s="5" t="str">
        <f>IFERROR(__xludf.DUMMYFUNCTION("""COMPUTED_VALUE"""),"confusion")</f>
        <v>confusion</v>
      </c>
    </row>
    <row r="112">
      <c r="B112" s="5" t="s">
        <v>534</v>
      </c>
      <c r="C112" s="5" t="str">
        <f>IFERROR(__xludf.DUMMYFUNCTION("SPLIT(B112,"" "")"),"stress,")</f>
        <v>stress,</v>
      </c>
      <c r="D112" s="5" t="str">
        <f>IFERROR(__xludf.DUMMYFUNCTION("""COMPUTED_VALUE"""),"boredom,")</f>
        <v>boredom,</v>
      </c>
      <c r="E112" s="5" t="str">
        <f>IFERROR(__xludf.DUMMYFUNCTION("""COMPUTED_VALUE"""),"craving")</f>
        <v>craving</v>
      </c>
    </row>
    <row r="113">
      <c r="B113" s="5" t="s">
        <v>545</v>
      </c>
      <c r="C113" s="5" t="str">
        <f>IFERROR(__xludf.DUMMYFUNCTION("SPLIT(B113,"" "")"),"hunger,")</f>
        <v>hunger,</v>
      </c>
      <c r="D113" s="5" t="str">
        <f>IFERROR(__xludf.DUMMYFUNCTION("""COMPUTED_VALUE"""),"boredom")</f>
        <v>boredom</v>
      </c>
    </row>
    <row r="114">
      <c r="B114" s="5" t="s">
        <v>555</v>
      </c>
      <c r="C114" s="5" t="str">
        <f>IFERROR(__xludf.DUMMYFUNCTION("SPLIT(B114,"" "")"),"sadness,")</f>
        <v>sadness,</v>
      </c>
      <c r="D114" s="5" t="str">
        <f>IFERROR(__xludf.DUMMYFUNCTION("""COMPUTED_VALUE"""),"boredom,")</f>
        <v>boredom,</v>
      </c>
      <c r="E114" s="5" t="str">
        <f>IFERROR(__xludf.DUMMYFUNCTION("""COMPUTED_VALUE"""),"&amp;")</f>
        <v>&amp;</v>
      </c>
      <c r="F114" s="5" t="str">
        <f>IFERROR(__xludf.DUMMYFUNCTION("""COMPUTED_VALUE"""),"anger")</f>
        <v>anger</v>
      </c>
    </row>
    <row r="115">
      <c r="B115" s="5" t="s">
        <v>565</v>
      </c>
      <c r="C115" s="5" t="str">
        <f>IFERROR(__xludf.DUMMYFUNCTION("SPLIT(B115,"" "")"),"boredom,")</f>
        <v>boredom,</v>
      </c>
      <c r="D115" s="5" t="str">
        <f>IFERROR(__xludf.DUMMYFUNCTION("""COMPUTED_VALUE"""),"happiness,")</f>
        <v>happiness,</v>
      </c>
      <c r="E115" s="5" t="str">
        <f>IFERROR(__xludf.DUMMYFUNCTION("""COMPUTED_VALUE"""),"distraught")</f>
        <v>distraught</v>
      </c>
    </row>
    <row r="116">
      <c r="B116" s="5" t="s">
        <v>575</v>
      </c>
      <c r="C116" s="5" t="str">
        <f>IFERROR(__xludf.DUMMYFUNCTION("SPLIT(B116,"" "")"),"stressed,")</f>
        <v>stressed,</v>
      </c>
      <c r="D116" s="5" t="str">
        <f>IFERROR(__xludf.DUMMYFUNCTION("""COMPUTED_VALUE"""),"upset,")</f>
        <v>upset,</v>
      </c>
      <c r="E116" s="5" t="str">
        <f>IFERROR(__xludf.DUMMYFUNCTION("""COMPUTED_VALUE"""),"or")</f>
        <v>or</v>
      </c>
      <c r="F116" s="5" t="str">
        <f>IFERROR(__xludf.DUMMYFUNCTION("""COMPUTED_VALUE"""),"just")</f>
        <v>just</v>
      </c>
      <c r="G116" s="5" t="str">
        <f>IFERROR(__xludf.DUMMYFUNCTION("""COMPUTED_VALUE"""),"craving")</f>
        <v>craving</v>
      </c>
      <c r="H116" s="5" t="str">
        <f>IFERROR(__xludf.DUMMYFUNCTION("""COMPUTED_VALUE"""),"a")</f>
        <v>a</v>
      </c>
      <c r="I116" s="5" t="str">
        <f>IFERROR(__xludf.DUMMYFUNCTION("""COMPUTED_VALUE"""),"cheat")</f>
        <v>cheat</v>
      </c>
      <c r="J116" s="5" t="str">
        <f>IFERROR(__xludf.DUMMYFUNCTION("""COMPUTED_VALUE"""),"meal")</f>
        <v>meal</v>
      </c>
    </row>
    <row r="117">
      <c r="B117" s="5" t="s">
        <v>584</v>
      </c>
      <c r="C117" s="5" t="str">
        <f>IFERROR(__xludf.DUMMYFUNCTION("SPLIT(B117,"" "")"),"they")</f>
        <v>they</v>
      </c>
      <c r="D117" s="5" t="str">
        <f>IFERROR(__xludf.DUMMYFUNCTION("""COMPUTED_VALUE"""),"taste")</f>
        <v>taste</v>
      </c>
      <c r="E117" s="5" t="str">
        <f>IFERROR(__xludf.DUMMYFUNCTION("""COMPUTED_VALUE"""),"better")</f>
        <v>better</v>
      </c>
      <c r="F117" s="5" t="str">
        <f>IFERROR(__xludf.DUMMYFUNCTION("""COMPUTED_VALUE"""),"than")</f>
        <v>than</v>
      </c>
      <c r="G117" s="5" t="str">
        <f>IFERROR(__xludf.DUMMYFUNCTION("""COMPUTED_VALUE"""),"other")</f>
        <v>other</v>
      </c>
      <c r="H117" s="5" t="str">
        <f>IFERROR(__xludf.DUMMYFUNCTION("""COMPUTED_VALUE"""),"food.")</f>
        <v>food.</v>
      </c>
      <c r="I117" s="5" t="str">
        <f>IFERROR(__xludf.DUMMYFUNCTION("""COMPUTED_VALUE"""),"they")</f>
        <v>they</v>
      </c>
      <c r="J117" s="5" t="str">
        <f>IFERROR(__xludf.DUMMYFUNCTION("""COMPUTED_VALUE"""),"are")</f>
        <v>are</v>
      </c>
      <c r="K117" s="5" t="str">
        <f>IFERROR(__xludf.DUMMYFUNCTION("""COMPUTED_VALUE"""),"a")</f>
        <v>a</v>
      </c>
      <c r="L117" s="5" t="str">
        <f>IFERROR(__xludf.DUMMYFUNCTION("""COMPUTED_VALUE"""),"pick")</f>
        <v>pick</v>
      </c>
      <c r="M117" s="5" t="str">
        <f>IFERROR(__xludf.DUMMYFUNCTION("""COMPUTED_VALUE"""),"me")</f>
        <v>me</v>
      </c>
      <c r="N117" s="5" t="str">
        <f>IFERROR(__xludf.DUMMYFUNCTION("""COMPUTED_VALUE"""),"up.")</f>
        <v>up.</v>
      </c>
      <c r="O117" s="5" t="str">
        <f>IFERROR(__xludf.DUMMYFUNCTION("""COMPUTED_VALUE"""),"they")</f>
        <v>they</v>
      </c>
      <c r="P117" s="5" t="str">
        <f>IFERROR(__xludf.DUMMYFUNCTION("""COMPUTED_VALUE"""),"are")</f>
        <v>are</v>
      </c>
      <c r="Q117" s="5" t="str">
        <f>IFERROR(__xludf.DUMMYFUNCTION("""COMPUTED_VALUE"""),"easy")</f>
        <v>easy</v>
      </c>
      <c r="R117" s="5" t="str">
        <f>IFERROR(__xludf.DUMMYFUNCTION("""COMPUTED_VALUE"""),"to")</f>
        <v>to</v>
      </c>
      <c r="S117" s="5" t="str">
        <f>IFERROR(__xludf.DUMMYFUNCTION("""COMPUTED_VALUE"""),"make")</f>
        <v>make</v>
      </c>
    </row>
    <row r="118">
      <c r="B118" s="5" t="s">
        <v>143</v>
      </c>
      <c r="C118" s="5" t="str">
        <f>IFERROR(__xludf.DUMMYFUNCTION("SPLIT(B118,"" "")"),"stress,")</f>
        <v>stress,</v>
      </c>
      <c r="D118" s="5" t="str">
        <f>IFERROR(__xludf.DUMMYFUNCTION("""COMPUTED_VALUE"""),"boredom")</f>
        <v>boredom</v>
      </c>
    </row>
    <row r="119">
      <c r="B119" s="5" t="s">
        <v>602</v>
      </c>
      <c r="C119" s="5" t="str">
        <f>IFERROR(__xludf.DUMMYFUNCTION("SPLIT(B119,"" "")"),"lazy")</f>
        <v>lazy</v>
      </c>
    </row>
    <row r="120">
      <c r="B120" s="5" t="s">
        <v>611</v>
      </c>
      <c r="C120" s="5" t="str">
        <f>IFERROR(__xludf.DUMMYFUNCTION("SPLIT(B120,"" "")"),"boredom,")</f>
        <v>boredom,</v>
      </c>
      <c r="D120" s="5" t="str">
        <f>IFERROR(__xludf.DUMMYFUNCTION("""COMPUTED_VALUE"""),"sadness")</f>
        <v>sadness</v>
      </c>
      <c r="E120" s="5" t="str">
        <f>IFERROR(__xludf.DUMMYFUNCTION("""COMPUTED_VALUE"""),"and")</f>
        <v>and</v>
      </c>
      <c r="F120" s="5" t="str">
        <f>IFERROR(__xludf.DUMMYFUNCTION("""COMPUTED_VALUE"""),"anger")</f>
        <v>anger</v>
      </c>
    </row>
    <row r="121">
      <c r="B121" s="5" t="s">
        <v>619</v>
      </c>
      <c r="C121" s="5" t="str">
        <f>IFERROR(__xludf.DUMMYFUNCTION("SPLIT(B121,"" "")"),"boredom,")</f>
        <v>boredom,</v>
      </c>
      <c r="D121" s="5" t="str">
        <f>IFERROR(__xludf.DUMMYFUNCTION("""COMPUTED_VALUE"""),"sadness")</f>
        <v>sadness</v>
      </c>
    </row>
    <row r="122">
      <c r="B122" s="5" t="s">
        <v>630</v>
      </c>
      <c r="C122" s="5" t="str">
        <f>IFERROR(__xludf.DUMMYFUNCTION("SPLIT(B122,"" "")"),"stress,")</f>
        <v>stress,</v>
      </c>
      <c r="D122" s="5" t="str">
        <f>IFERROR(__xludf.DUMMYFUNCTION("""COMPUTED_VALUE"""),"anger")</f>
        <v>anger</v>
      </c>
      <c r="E122" s="5" t="str">
        <f>IFERROR(__xludf.DUMMYFUNCTION("""COMPUTED_VALUE"""),"and")</f>
        <v>and</v>
      </c>
      <c r="F122" s="5" t="str">
        <f>IFERROR(__xludf.DUMMYFUNCTION("""COMPUTED_VALUE"""),"boredom")</f>
        <v>boredom</v>
      </c>
    </row>
    <row r="123">
      <c r="B123" s="5" t="s">
        <v>638</v>
      </c>
      <c r="C123" s="5" t="str">
        <f>IFERROR(__xludf.DUMMYFUNCTION("SPLIT(B123,"" "")"),"bored,")</f>
        <v>bored,</v>
      </c>
      <c r="D123" s="5" t="str">
        <f>IFERROR(__xludf.DUMMYFUNCTION("""COMPUTED_VALUE"""),"stress")</f>
        <v>stress</v>
      </c>
    </row>
    <row r="124">
      <c r="B124" s="5" t="s">
        <v>648</v>
      </c>
      <c r="C124" s="5" t="str">
        <f>IFERROR(__xludf.DUMMYFUNCTION("SPLIT(B124,"" "")"),"i")</f>
        <v>i</v>
      </c>
      <c r="D124" s="5" t="str">
        <f>IFERROR(__xludf.DUMMYFUNCTION("""COMPUTED_VALUE"""),"usually")</f>
        <v>usually</v>
      </c>
      <c r="E124" s="5" t="str">
        <f>IFERROR(__xludf.DUMMYFUNCTION("""COMPUTED_VALUE"""),"only")</f>
        <v>only</v>
      </c>
      <c r="F124" s="5" t="str">
        <f>IFERROR(__xludf.DUMMYFUNCTION("""COMPUTED_VALUE"""),"eat")</f>
        <v>eat</v>
      </c>
      <c r="G124" s="5" t="str">
        <f>IFERROR(__xludf.DUMMYFUNCTION("""COMPUTED_VALUE"""),"comfort")</f>
        <v>comfort</v>
      </c>
      <c r="H124" s="5" t="str">
        <f>IFERROR(__xludf.DUMMYFUNCTION("""COMPUTED_VALUE"""),"foods")</f>
        <v>foods</v>
      </c>
      <c r="I124" s="5" t="str">
        <f>IFERROR(__xludf.DUMMYFUNCTION("""COMPUTED_VALUE"""),"when")</f>
        <v>when</v>
      </c>
      <c r="J124" s="5" t="str">
        <f>IFERROR(__xludf.DUMMYFUNCTION("""COMPUTED_VALUE"""),"i")</f>
        <v>i</v>
      </c>
      <c r="K124" s="5" t="str">
        <f>IFERROR(__xludf.DUMMYFUNCTION("""COMPUTED_VALUE"""),"am")</f>
        <v>am</v>
      </c>
      <c r="L124" s="5" t="str">
        <f>IFERROR(__xludf.DUMMYFUNCTION("""COMPUTED_VALUE"""),"bored.")</f>
        <v>bored.</v>
      </c>
      <c r="M124" s="5" t="str">
        <f>IFERROR(__xludf.DUMMYFUNCTION("""COMPUTED_VALUE"""),"i")</f>
        <v>i</v>
      </c>
      <c r="N124" s="5" t="str">
        <f>IFERROR(__xludf.DUMMYFUNCTION("""COMPUTED_VALUE"""),"will")</f>
        <v>will</v>
      </c>
      <c r="O124" s="5" t="str">
        <f>IFERROR(__xludf.DUMMYFUNCTION("""COMPUTED_VALUE"""),"also")</f>
        <v>also</v>
      </c>
      <c r="P124" s="5" t="str">
        <f>IFERROR(__xludf.DUMMYFUNCTION("""COMPUTED_VALUE"""),"eat")</f>
        <v>eat</v>
      </c>
      <c r="Q124" s="5" t="str">
        <f>IFERROR(__xludf.DUMMYFUNCTION("""COMPUTED_VALUE"""),"them")</f>
        <v>them</v>
      </c>
      <c r="R124" s="5" t="str">
        <f>IFERROR(__xludf.DUMMYFUNCTION("""COMPUTED_VALUE"""),"when")</f>
        <v>when</v>
      </c>
      <c r="S124" s="5" t="str">
        <f>IFERROR(__xludf.DUMMYFUNCTION("""COMPUTED_VALUE"""),"i")</f>
        <v>i</v>
      </c>
      <c r="T124" s="5" t="str">
        <f>IFERROR(__xludf.DUMMYFUNCTION("""COMPUTED_VALUE"""),"am")</f>
        <v>am</v>
      </c>
      <c r="U124" s="5" t="str">
        <f>IFERROR(__xludf.DUMMYFUNCTION("""COMPUTED_VALUE"""),"happy")</f>
        <v>happy</v>
      </c>
      <c r="V124" s="5" t="str">
        <f>IFERROR(__xludf.DUMMYFUNCTION("""COMPUTED_VALUE"""),"to")</f>
        <v>to</v>
      </c>
      <c r="W124" s="5" t="str">
        <f>IFERROR(__xludf.DUMMYFUNCTION("""COMPUTED_VALUE"""),"celebrate")</f>
        <v>celebrate</v>
      </c>
      <c r="X124" s="5" t="str">
        <f>IFERROR(__xludf.DUMMYFUNCTION("""COMPUTED_VALUE"""),"and")</f>
        <v>and</v>
      </c>
      <c r="Y124" s="5" t="str">
        <f>IFERROR(__xludf.DUMMYFUNCTION("""COMPUTED_VALUE"""),"then")</f>
        <v>then</v>
      </c>
      <c r="Z124" s="5" t="str">
        <f>IFERROR(__xludf.DUMMYFUNCTION("""COMPUTED_VALUE"""),"when")</f>
        <v>when</v>
      </c>
      <c r="AA124" s="5" t="str">
        <f>IFERROR(__xludf.DUMMYFUNCTION("""COMPUTED_VALUE"""),"i")</f>
        <v>i</v>
      </c>
      <c r="AB124" s="5" t="str">
        <f>IFERROR(__xludf.DUMMYFUNCTION("""COMPUTED_VALUE"""),"am")</f>
        <v>am</v>
      </c>
      <c r="AC124" s="5" t="str">
        <f>IFERROR(__xludf.DUMMYFUNCTION("""COMPUTED_VALUE"""),"sad")</f>
        <v>sad</v>
      </c>
      <c r="AD124" s="5" t="str">
        <f>IFERROR(__xludf.DUMMYFUNCTION("""COMPUTED_VALUE"""),"to")</f>
        <v>to</v>
      </c>
      <c r="AE124" s="5" t="str">
        <f>IFERROR(__xludf.DUMMYFUNCTION("""COMPUTED_VALUE"""),"comfort")</f>
        <v>comfort</v>
      </c>
      <c r="AF124" s="5" t="str">
        <f>IFERROR(__xludf.DUMMYFUNCTION("""COMPUTED_VALUE"""),"me.")</f>
        <v>me.</v>
      </c>
    </row>
    <row r="125">
      <c r="B125" s="5" t="s">
        <v>657</v>
      </c>
      <c r="C125" s="5" t="str">
        <f>IFERROR(__xludf.DUMMYFUNCTION("SPLIT(B125,"" "")"),"just")</f>
        <v>just</v>
      </c>
      <c r="D125" s="5" t="str">
        <f>IFERROR(__xludf.DUMMYFUNCTION("""COMPUTED_VALUE"""),"cause")</f>
        <v>cause</v>
      </c>
    </row>
    <row r="126">
      <c r="B126" s="5" t="s">
        <v>668</v>
      </c>
      <c r="C126" s="5" t="str">
        <f>IFERROR(__xludf.DUMMYFUNCTION("SPLIT(B126,"" "")"),"stress,")</f>
        <v>stress,</v>
      </c>
      <c r="D126" s="5" t="str">
        <f>IFERROR(__xludf.DUMMYFUNCTION("""COMPUTED_VALUE"""),"boredom,")</f>
        <v>boredom,</v>
      </c>
      <c r="E126" s="5" t="str">
        <f>IFERROR(__xludf.DUMMYFUNCTION("""COMPUTED_VALUE"""),"sadness")</f>
        <v>sadness</v>
      </c>
    </row>
    <row r="127">
      <c r="B127" s="5" t="s">
        <v>677</v>
      </c>
      <c r="C127" s="5" t="str">
        <f>IFERROR(__xludf.DUMMYFUNCTION("SPLIT(B127,"" "")"),"boredom.")</f>
        <v>boredom.</v>
      </c>
      <c r="D127" s="5" t="str">
        <f>IFERROR(__xludf.DUMMYFUNCTION("""COMPUTED_VALUE"""),"celebration.")</f>
        <v>celebration.</v>
      </c>
    </row>
    <row r="128">
      <c r="B128" s="5" t="s">
        <v>687</v>
      </c>
      <c r="C128" s="5" t="str">
        <f>IFERROR(__xludf.DUMMYFUNCTION("SPLIT(B128,"" "")"),"sadness,")</f>
        <v>sadness,</v>
      </c>
      <c r="D128" s="5" t="str">
        <f>IFERROR(__xludf.DUMMYFUNCTION("""COMPUTED_VALUE"""),"boredom,")</f>
        <v>boredom,</v>
      </c>
      <c r="E128" s="5" t="str">
        <f>IFERROR(__xludf.DUMMYFUNCTION("""COMPUTED_VALUE"""),"lonely.")</f>
        <v>lonely.</v>
      </c>
    </row>
    <row r="129">
      <c r="B129" s="5" t="s">
        <v>698</v>
      </c>
      <c r="C129" s="5" t="str">
        <f>IFERROR(__xludf.DUMMYFUNCTION("SPLIT(B129,"" "")"),"i")</f>
        <v>i</v>
      </c>
      <c r="D129" s="5" t="str">
        <f>IFERROR(__xludf.DUMMYFUNCTION("""COMPUTED_VALUE"""),"do")</f>
        <v>do</v>
      </c>
      <c r="E129" s="5" t="str">
        <f>IFERROR(__xludf.DUMMYFUNCTION("""COMPUTED_VALUE"""),"not")</f>
        <v>not</v>
      </c>
      <c r="F129" s="5" t="str">
        <f>IFERROR(__xludf.DUMMYFUNCTION("""COMPUTED_VALUE"""),"really")</f>
        <v>really</v>
      </c>
      <c r="G129" s="5" t="str">
        <f>IFERROR(__xludf.DUMMYFUNCTION("""COMPUTED_VALUE"""),"eat")</f>
        <v>eat</v>
      </c>
      <c r="H129" s="5" t="str">
        <f>IFERROR(__xludf.DUMMYFUNCTION("""COMPUTED_VALUE"""),"""comfort")</f>
        <v>"comfort</v>
      </c>
      <c r="I129" s="5" t="str">
        <f>IFERROR(__xludf.DUMMYFUNCTION("""COMPUTED_VALUE"""),"food""")</f>
        <v>food"</v>
      </c>
      <c r="J129" s="5" t="str">
        <f>IFERROR(__xludf.DUMMYFUNCTION("""COMPUTED_VALUE"""),"but")</f>
        <v>but</v>
      </c>
      <c r="K129" s="5" t="str">
        <f>IFERROR(__xludf.DUMMYFUNCTION("""COMPUTED_VALUE"""),"i")</f>
        <v>i</v>
      </c>
      <c r="L129" s="5" t="str">
        <f>IFERROR(__xludf.DUMMYFUNCTION("""COMPUTED_VALUE"""),"guess")</f>
        <v>guess</v>
      </c>
      <c r="M129" s="5" t="str">
        <f>IFERROR(__xludf.DUMMYFUNCTION("""COMPUTED_VALUE"""),"sadness,")</f>
        <v>sadness,</v>
      </c>
      <c r="N129" s="5" t="str">
        <f>IFERROR(__xludf.DUMMYFUNCTION("""COMPUTED_VALUE"""),"special")</f>
        <v>special</v>
      </c>
      <c r="O129" s="5" t="str">
        <f>IFERROR(__xludf.DUMMYFUNCTION("""COMPUTED_VALUE"""),"occasions,")</f>
        <v>occasions,</v>
      </c>
      <c r="P129" s="5" t="str">
        <f>IFERROR(__xludf.DUMMYFUNCTION("""COMPUTED_VALUE"""),"and")</f>
        <v>and</v>
      </c>
      <c r="Q129" s="5" t="str">
        <f>IFERROR(__xludf.DUMMYFUNCTION("""COMPUTED_VALUE"""),"anxiety")</f>
        <v>anxiety</v>
      </c>
    </row>
    <row r="130">
      <c r="B130" s="5" t="s">
        <v>619</v>
      </c>
      <c r="C130" s="5" t="str">
        <f>IFERROR(__xludf.DUMMYFUNCTION("SPLIT(B130,"" "")"),"boredom,")</f>
        <v>boredom,</v>
      </c>
      <c r="D130" s="5" t="str">
        <f>IFERROR(__xludf.DUMMYFUNCTION("""COMPUTED_VALUE"""),"sadness")</f>
        <v>sadness</v>
      </c>
    </row>
    <row r="131">
      <c r="B131" s="5" t="s">
        <v>717</v>
      </c>
      <c r="C131" s="5" t="str">
        <f>IFERROR(__xludf.DUMMYFUNCTION("SPLIT(B131,"" "")"),"sadness")</f>
        <v>sadness</v>
      </c>
    </row>
    <row r="132">
      <c r="B132" s="5" t="s">
        <v>727</v>
      </c>
      <c r="C132" s="5" t="str">
        <f>IFERROR(__xludf.DUMMYFUNCTION("SPLIT(B132,"" "")"),"boredom,")</f>
        <v>boredom,</v>
      </c>
      <c r="D132" s="5" t="str">
        <f>IFERROR(__xludf.DUMMYFUNCTION("""COMPUTED_VALUE"""),"happiness,")</f>
        <v>happiness,</v>
      </c>
      <c r="E132" s="5" t="str">
        <f>IFERROR(__xludf.DUMMYFUNCTION("""COMPUTED_VALUE"""),"sadness")</f>
        <v>sadness</v>
      </c>
    </row>
    <row r="133">
      <c r="B133" s="5" t="s">
        <v>108</v>
      </c>
      <c r="C133" s="5" t="str">
        <f>IFERROR(__xludf.DUMMYFUNCTION("SPLIT(B133,"" "")"),"boredom")</f>
        <v>boredom</v>
      </c>
    </row>
    <row r="134">
      <c r="B134" s="5" t="s">
        <v>717</v>
      </c>
      <c r="C134" s="5" t="str">
        <f>IFERROR(__xludf.DUMMYFUNCTION("SPLIT(B134,"" "")"),"sadness")</f>
        <v>sadness</v>
      </c>
    </row>
    <row r="135">
      <c r="B135" s="5" t="s">
        <v>108</v>
      </c>
      <c r="C135" s="5" t="str">
        <f>IFERROR(__xludf.DUMMYFUNCTION("SPLIT(B135,"" "")"),"boredom")</f>
        <v>boredom</v>
      </c>
    </row>
    <row r="136">
      <c r="B136" s="5" t="s">
        <v>763</v>
      </c>
      <c r="C136" s="5" t="str">
        <f>IFERROR(__xludf.DUMMYFUNCTION("SPLIT(B136,"" "")"),"stress,")</f>
        <v>stress,</v>
      </c>
      <c r="D136" s="5" t="str">
        <f>IFERROR(__xludf.DUMMYFUNCTION("""COMPUTED_VALUE"""),"sadness,")</f>
        <v>sadness,</v>
      </c>
      <c r="E136" s="5" t="str">
        <f>IFERROR(__xludf.DUMMYFUNCTION("""COMPUTED_VALUE"""),"bored")</f>
        <v>bored</v>
      </c>
    </row>
    <row r="137">
      <c r="B137" s="5" t="s">
        <v>772</v>
      </c>
      <c r="C137" s="5" t="str">
        <f>IFERROR(__xludf.DUMMYFUNCTION("SPLIT(B137,"" "")"),"boredom,")</f>
        <v>boredom,</v>
      </c>
      <c r="D137" s="5" t="str">
        <f>IFERROR(__xludf.DUMMYFUNCTION("""COMPUTED_VALUE"""),"stress,")</f>
        <v>stress,</v>
      </c>
      <c r="E137" s="5" t="str">
        <f>IFERROR(__xludf.DUMMYFUNCTION("""COMPUTED_VALUE"""),"and")</f>
        <v>and</v>
      </c>
      <c r="F137" s="5" t="str">
        <f>IFERROR(__xludf.DUMMYFUNCTION("""COMPUTED_VALUE"""),"it")</f>
        <v>it</v>
      </c>
      <c r="G137" s="5" t="str">
        <f>IFERROR(__xludf.DUMMYFUNCTION("""COMPUTED_VALUE"""),"tastes")</f>
        <v>tastes</v>
      </c>
      <c r="H137" s="5" t="str">
        <f>IFERROR(__xludf.DUMMYFUNCTION("""COMPUTED_VALUE"""),"good")</f>
        <v>good</v>
      </c>
    </row>
    <row r="138">
      <c r="B138" s="5" t="s">
        <v>781</v>
      </c>
      <c r="C138" s="5" t="str">
        <f>IFERROR(__xludf.DUMMYFUNCTION("SPLIT(B138,"" "")"),"bad")</f>
        <v>bad</v>
      </c>
      <c r="D138" s="5" t="str">
        <f>IFERROR(__xludf.DUMMYFUNCTION("""COMPUTED_VALUE"""),"day,")</f>
        <v>day,</v>
      </c>
      <c r="E138" s="5" t="str">
        <f>IFERROR(__xludf.DUMMYFUNCTION("""COMPUTED_VALUE"""),"bored,")</f>
        <v>bored,</v>
      </c>
      <c r="F138" s="5" t="str">
        <f>IFERROR(__xludf.DUMMYFUNCTION("""COMPUTED_VALUE"""),"sadness")</f>
        <v>sadness</v>
      </c>
    </row>
    <row r="139">
      <c r="B139" s="5" t="s">
        <v>792</v>
      </c>
      <c r="C139" s="5" t="str">
        <f>IFERROR(__xludf.DUMMYFUNCTION("SPLIT(B139,"" "")"),"boredom,")</f>
        <v>boredom,</v>
      </c>
      <c r="D139" s="5" t="str">
        <f>IFERROR(__xludf.DUMMYFUNCTION("""COMPUTED_VALUE"""),"being")</f>
        <v>being</v>
      </c>
      <c r="E139" s="5" t="str">
        <f>IFERROR(__xludf.DUMMYFUNCTION("""COMPUTED_VALUE"""),"in")</f>
        <v>in</v>
      </c>
      <c r="F139" s="5" t="str">
        <f>IFERROR(__xludf.DUMMYFUNCTION("""COMPUTED_VALUE"""),"your")</f>
        <v>your</v>
      </c>
      <c r="G139" s="5" t="str">
        <f>IFERROR(__xludf.DUMMYFUNCTION("""COMPUTED_VALUE"""),"period,")</f>
        <v>period,</v>
      </c>
      <c r="H139" s="5" t="str">
        <f>IFERROR(__xludf.DUMMYFUNCTION("""COMPUTED_VALUE"""),"and")</f>
        <v>and</v>
      </c>
      <c r="I139" s="5" t="str">
        <f>IFERROR(__xludf.DUMMYFUNCTION("""COMPUTED_VALUE"""),"long")</f>
        <v>long</v>
      </c>
      <c r="J139" s="5" t="str">
        <f>IFERROR(__xludf.DUMMYFUNCTION("""COMPUTED_VALUE"""),"bus")</f>
        <v>bus</v>
      </c>
      <c r="K139" s="5" t="str">
        <f>IFERROR(__xludf.DUMMYFUNCTION("""COMPUTED_VALUE"""),"rides")</f>
        <v>rides</v>
      </c>
      <c r="L139" s="5" t="str">
        <f>IFERROR(__xludf.DUMMYFUNCTION("""COMPUTED_VALUE"""),"for")</f>
        <v>for</v>
      </c>
      <c r="M139" s="5" t="str">
        <f>IFERROR(__xludf.DUMMYFUNCTION("""COMPUTED_VALUE"""),"softball")</f>
        <v>softball</v>
      </c>
    </row>
    <row r="140">
      <c r="B140" s="5" t="s">
        <v>801</v>
      </c>
      <c r="C140" s="5" t="str">
        <f>IFERROR(__xludf.DUMMYFUNCTION("SPLIT(B140,"" "")"),"boredom,")</f>
        <v>boredom,</v>
      </c>
      <c r="D140" s="5" t="str">
        <f>IFERROR(__xludf.DUMMYFUNCTION("""COMPUTED_VALUE"""),"anger,")</f>
        <v>anger,</v>
      </c>
      <c r="E140" s="5" t="str">
        <f>IFERROR(__xludf.DUMMYFUNCTION("""COMPUTED_VALUE"""),"happy")</f>
        <v>happy</v>
      </c>
    </row>
    <row r="141">
      <c r="B141" s="5" t="s">
        <v>473</v>
      </c>
      <c r="C141" s="5" t="str">
        <f>IFERROR(__xludf.DUMMYFUNCTION("SPLIT(B141,"" "")"),"boredom,")</f>
        <v>boredom,</v>
      </c>
      <c r="D141" s="5" t="str">
        <f>IFERROR(__xludf.DUMMYFUNCTION("""COMPUTED_VALUE"""),"stress")</f>
        <v>stress</v>
      </c>
    </row>
    <row r="142">
      <c r="B142" s="5" t="s">
        <v>74</v>
      </c>
      <c r="C142" s="5" t="str">
        <f>IFERROR(__xludf.DUMMYFUNCTION("SPLIT(B142,"" "")"),"nan")</f>
        <v>nan</v>
      </c>
    </row>
    <row r="143">
      <c r="B143" s="5" t="s">
        <v>822</v>
      </c>
      <c r="C143" s="5" t="str">
        <f>IFERROR(__xludf.DUMMYFUNCTION("SPLIT(B143,"" "")"),"sadness,")</f>
        <v>sadness,</v>
      </c>
      <c r="D143" s="5" t="str">
        <f>IFERROR(__xludf.DUMMYFUNCTION("""COMPUTED_VALUE"""),"stressed,")</f>
        <v>stressed,</v>
      </c>
      <c r="E143" s="5" t="str">
        <f>IFERROR(__xludf.DUMMYFUNCTION("""COMPUTED_VALUE"""),"boredom")</f>
        <v>boredom</v>
      </c>
    </row>
    <row r="144">
      <c r="B144" s="5" t="s">
        <v>833</v>
      </c>
      <c r="C144" s="5" t="str">
        <f>IFERROR(__xludf.DUMMYFUNCTION("SPLIT(B144,"" "")"),"boredom")</f>
        <v>boredom</v>
      </c>
      <c r="D144" s="5" t="str">
        <f>IFERROR(__xludf.DUMMYFUNCTION("""COMPUTED_VALUE"""),"and")</f>
        <v>and</v>
      </c>
      <c r="E144" s="5" t="str">
        <f>IFERROR(__xludf.DUMMYFUNCTION("""COMPUTED_VALUE"""),"stress")</f>
        <v>stress</v>
      </c>
    </row>
    <row r="145">
      <c r="B145" s="5" t="s">
        <v>844</v>
      </c>
      <c r="C145" s="5" t="str">
        <f>IFERROR(__xludf.DUMMYFUNCTION("SPLIT(B145,"" "")"),"boredom")</f>
        <v>boredom</v>
      </c>
      <c r="D145" s="5" t="str">
        <f>IFERROR(__xludf.DUMMYFUNCTION("""COMPUTED_VALUE"""),"comfort")</f>
        <v>comfort</v>
      </c>
      <c r="E145" s="5" t="str">
        <f>IFERROR(__xludf.DUMMYFUNCTION("""COMPUTED_VALUE"""),"hunger")</f>
        <v>hunger</v>
      </c>
    </row>
    <row r="146">
      <c r="B146" s="5" t="s">
        <v>143</v>
      </c>
      <c r="C146" s="5" t="str">
        <f>IFERROR(__xludf.DUMMYFUNCTION("SPLIT(B146,"" "")"),"stress,")</f>
        <v>stress,</v>
      </c>
      <c r="D146" s="5" t="str">
        <f>IFERROR(__xludf.DUMMYFUNCTION("""COMPUTED_VALUE"""),"boredom")</f>
        <v>boredom</v>
      </c>
    </row>
    <row r="147">
      <c r="B147" s="5" t="s">
        <v>108</v>
      </c>
      <c r="C147" s="5" t="str">
        <f>IFERROR(__xludf.DUMMYFUNCTION("SPLIT(B147,"" "")"),"boredom")</f>
        <v>boredom</v>
      </c>
    </row>
    <row r="148">
      <c r="B148" s="5" t="s">
        <v>871</v>
      </c>
      <c r="C148" s="5" t="str">
        <f>IFERROR(__xludf.DUMMYFUNCTION("SPLIT(B148,"" "")"),"happiness,")</f>
        <v>happiness,</v>
      </c>
      <c r="D148" s="5" t="str">
        <f>IFERROR(__xludf.DUMMYFUNCTION("""COMPUTED_VALUE"""),"hunger,")</f>
        <v>hunger,</v>
      </c>
      <c r="E148" s="5" t="str">
        <f>IFERROR(__xludf.DUMMYFUNCTION("""COMPUTED_VALUE"""),"sadness")</f>
        <v>sadness</v>
      </c>
    </row>
    <row r="149">
      <c r="B149" s="5" t="s">
        <v>619</v>
      </c>
      <c r="C149" s="5" t="str">
        <f>IFERROR(__xludf.DUMMYFUNCTION("SPLIT(B149,"" "")"),"boredom,")</f>
        <v>boredom,</v>
      </c>
      <c r="D149" s="5" t="str">
        <f>IFERROR(__xludf.DUMMYFUNCTION("""COMPUTED_VALUE"""),"sadness")</f>
        <v>sadness</v>
      </c>
    </row>
    <row r="150">
      <c r="B150" s="5" t="s">
        <v>108</v>
      </c>
      <c r="C150" s="5" t="str">
        <f>IFERROR(__xludf.DUMMYFUNCTION("SPLIT(B150,"" "")"),"boredom")</f>
        <v>boredom</v>
      </c>
    </row>
    <row r="151">
      <c r="B151" s="5" t="s">
        <v>897</v>
      </c>
      <c r="C151" s="5" t="str">
        <f>IFERROR(__xludf.DUMMYFUNCTION("SPLIT(B151,"" "")"),"boredom,")</f>
        <v>boredom,</v>
      </c>
      <c r="D151" s="5" t="str">
        <f>IFERROR(__xludf.DUMMYFUNCTION("""COMPUTED_VALUE"""),"sadness,")</f>
        <v>sadness,</v>
      </c>
      <c r="E151" s="5" t="str">
        <f>IFERROR(__xludf.DUMMYFUNCTION("""COMPUTED_VALUE"""),"or")</f>
        <v>or</v>
      </c>
      <c r="F151" s="5" t="str">
        <f>IFERROR(__xludf.DUMMYFUNCTION("""COMPUTED_VALUE"""),"with")</f>
        <v>with</v>
      </c>
      <c r="G151" s="5" t="str">
        <f>IFERROR(__xludf.DUMMYFUNCTION("""COMPUTED_VALUE"""),"friends")</f>
        <v>friends</v>
      </c>
    </row>
    <row r="152">
      <c r="B152" s="5" t="s">
        <v>909</v>
      </c>
      <c r="C152" s="5" t="str">
        <f>IFERROR(__xludf.DUMMYFUNCTION("SPLIT(B152,"" "")"),"sadness,")</f>
        <v>sadness,</v>
      </c>
      <c r="D152" s="5" t="str">
        <f>IFERROR(__xludf.DUMMYFUNCTION("""COMPUTED_VALUE"""),"loneliness,")</f>
        <v>loneliness,</v>
      </c>
      <c r="E152" s="5" t="str">
        <f>IFERROR(__xludf.DUMMYFUNCTION("""COMPUTED_VALUE"""),"boredom")</f>
        <v>boredom</v>
      </c>
    </row>
    <row r="153">
      <c r="B153" s="5" t="s">
        <v>921</v>
      </c>
      <c r="C153" s="5" t="str">
        <f>IFERROR(__xludf.DUMMYFUNCTION("SPLIT(B153,"" "")"),"mostly")</f>
        <v>mostly</v>
      </c>
      <c r="D153" s="5" t="str">
        <f>IFERROR(__xludf.DUMMYFUNCTION("""COMPUTED_VALUE"""),"stress")</f>
        <v>stress</v>
      </c>
    </row>
    <row r="154">
      <c r="B154" s="5" t="s">
        <v>619</v>
      </c>
      <c r="C154" s="5" t="str">
        <f>IFERROR(__xludf.DUMMYFUNCTION("SPLIT(B154,"" "")"),"boredom,")</f>
        <v>boredom,</v>
      </c>
      <c r="D154" s="5" t="str">
        <f>IFERROR(__xludf.DUMMYFUNCTION("""COMPUTED_VALUE"""),"sadness")</f>
        <v>sadness</v>
      </c>
    </row>
    <row r="155">
      <c r="B155" s="5" t="s">
        <v>940</v>
      </c>
      <c r="C155" s="5" t="str">
        <f>IFERROR(__xludf.DUMMYFUNCTION("SPLIT(B155,"" "")"),"when")</f>
        <v>when</v>
      </c>
      <c r="D155" s="5" t="str">
        <f>IFERROR(__xludf.DUMMYFUNCTION("""COMPUTED_VALUE"""),"i")</f>
        <v>i</v>
      </c>
      <c r="E155" s="5" t="str">
        <f>IFERROR(__xludf.DUMMYFUNCTION("""COMPUTED_VALUE"""),"am")</f>
        <v>am</v>
      </c>
      <c r="F155" s="5" t="str">
        <f>IFERROR(__xludf.DUMMYFUNCTION("""COMPUTED_VALUE"""),"sad")</f>
        <v>sad</v>
      </c>
      <c r="G155" s="5" t="str">
        <f>IFERROR(__xludf.DUMMYFUNCTION("""COMPUTED_VALUE"""),"or")</f>
        <v>or</v>
      </c>
      <c r="H155" s="5" t="str">
        <f>IFERROR(__xludf.DUMMYFUNCTION("""COMPUTED_VALUE"""),"craving")</f>
        <v>craving</v>
      </c>
    </row>
    <row r="156">
      <c r="B156" s="5" t="s">
        <v>72</v>
      </c>
      <c r="C156" s="5" t="str">
        <f>IFERROR(__xludf.DUMMYFUNCTION("SPLIT(B156,"" "")"),"none")</f>
        <v>none</v>
      </c>
    </row>
    <row r="157">
      <c r="B157" s="5" t="s">
        <v>958</v>
      </c>
      <c r="C157" s="5" t="str">
        <f>IFERROR(__xludf.DUMMYFUNCTION("SPLIT(B157,"" "")"),"stress,")</f>
        <v>stress,</v>
      </c>
      <c r="D157" s="5" t="str">
        <f>IFERROR(__xludf.DUMMYFUNCTION("""COMPUTED_VALUE"""),"boredom,")</f>
        <v>boredom,</v>
      </c>
      <c r="E157" s="5" t="str">
        <f>IFERROR(__xludf.DUMMYFUNCTION("""COMPUTED_VALUE"""),"college")</f>
        <v>college</v>
      </c>
      <c r="F157" s="5" t="str">
        <f>IFERROR(__xludf.DUMMYFUNCTION("""COMPUTED_VALUE"""),"as")</f>
        <v>as</v>
      </c>
      <c r="G157" s="5" t="str">
        <f>IFERROR(__xludf.DUMMYFUNCTION("""COMPUTED_VALUE"""),"whole")</f>
        <v>whole</v>
      </c>
    </row>
    <row r="158">
      <c r="B158" s="5" t="s">
        <v>108</v>
      </c>
      <c r="C158" s="5" t="str">
        <f>IFERROR(__xludf.DUMMYFUNCTION("SPLIT(B158,"" "")"),"boredom")</f>
        <v>boredom</v>
      </c>
    </row>
    <row r="159">
      <c r="B159" s="5" t="s">
        <v>833</v>
      </c>
      <c r="C159" s="5" t="str">
        <f>IFERROR(__xludf.DUMMYFUNCTION("SPLIT(B159,"" "")"),"boredom")</f>
        <v>boredom</v>
      </c>
      <c r="D159" s="5" t="str">
        <f>IFERROR(__xludf.DUMMYFUNCTION("""COMPUTED_VALUE"""),"and")</f>
        <v>and</v>
      </c>
      <c r="E159" s="5" t="str">
        <f>IFERROR(__xludf.DUMMYFUNCTION("""COMPUTED_VALUE"""),"stress")</f>
        <v>stress</v>
      </c>
    </row>
    <row r="160">
      <c r="B160" s="5" t="s">
        <v>985</v>
      </c>
      <c r="C160" s="5" t="str">
        <f>IFERROR(__xludf.DUMMYFUNCTION("SPLIT(B160,"" "")"),"stress,")</f>
        <v>stress,</v>
      </c>
      <c r="D160" s="5" t="str">
        <f>IFERROR(__xludf.DUMMYFUNCTION("""COMPUTED_VALUE"""),"sadness,")</f>
        <v>sadness,</v>
      </c>
      <c r="E160" s="5" t="str">
        <f>IFERROR(__xludf.DUMMYFUNCTION("""COMPUTED_VALUE"""),"boredom")</f>
        <v>boredom</v>
      </c>
    </row>
    <row r="161">
      <c r="B161" s="5" t="s">
        <v>619</v>
      </c>
      <c r="C161" s="5" t="str">
        <f>IFERROR(__xludf.DUMMYFUNCTION("SPLIT(B161,"" "")"),"boredom,")</f>
        <v>boredom,</v>
      </c>
      <c r="D161" s="5" t="str">
        <f>IFERROR(__xludf.DUMMYFUNCTION("""COMPUTED_VALUE"""),"sadness")</f>
        <v>sadness</v>
      </c>
    </row>
    <row r="162">
      <c r="B162" s="5" t="s">
        <v>1005</v>
      </c>
      <c r="C162" s="5" t="str">
        <f>IFERROR(__xludf.DUMMYFUNCTION("SPLIT(B162,"" "")"),"laziness")</f>
        <v>laziness</v>
      </c>
      <c r="D162" s="5" t="str">
        <f>IFERROR(__xludf.DUMMYFUNCTION("""COMPUTED_VALUE"""),"and")</f>
        <v>and</v>
      </c>
      <c r="E162" s="5" t="str">
        <f>IFERROR(__xludf.DUMMYFUNCTION("""COMPUTED_VALUE"""),"hungover")</f>
        <v>hungover</v>
      </c>
    </row>
    <row r="163">
      <c r="B163" s="5" t="s">
        <v>1016</v>
      </c>
      <c r="C163" s="5" t="str">
        <f>IFERROR(__xludf.DUMMYFUNCTION("SPLIT(B163,"" "")"),"boredom,")</f>
        <v>boredom,</v>
      </c>
      <c r="D163" s="5" t="str">
        <f>IFERROR(__xludf.DUMMYFUNCTION("""COMPUTED_VALUE"""),"hunger,")</f>
        <v>hunger,</v>
      </c>
      <c r="E163" s="5" t="str">
        <f>IFERROR(__xludf.DUMMYFUNCTION("""COMPUTED_VALUE"""),"snacking.")</f>
        <v>snacking.</v>
      </c>
    </row>
    <row r="164">
      <c r="B164" s="5" t="s">
        <v>1025</v>
      </c>
      <c r="C164" s="5" t="str">
        <f>IFERROR(__xludf.DUMMYFUNCTION("SPLIT(B164,"" "")"),"happiness,")</f>
        <v>happiness,</v>
      </c>
      <c r="D164" s="5" t="str">
        <f>IFERROR(__xludf.DUMMYFUNCTION("""COMPUTED_VALUE"""),"sadness,")</f>
        <v>sadness,</v>
      </c>
      <c r="E164" s="5" t="str">
        <f>IFERROR(__xludf.DUMMYFUNCTION("""COMPUTED_VALUE"""),"celebration.")</f>
        <v>celebration.</v>
      </c>
    </row>
    <row r="165">
      <c r="B165" s="5" t="s">
        <v>1034</v>
      </c>
      <c r="C165" s="5" t="str">
        <f>IFERROR(__xludf.DUMMYFUNCTION("SPLIT(B165,"" "")"),"boredom,")</f>
        <v>boredom,</v>
      </c>
      <c r="D165" s="5" t="str">
        <f>IFERROR(__xludf.DUMMYFUNCTION("""COMPUTED_VALUE"""),"anger")</f>
        <v>anger</v>
      </c>
      <c r="E165" s="5" t="str">
        <f>IFERROR(__xludf.DUMMYFUNCTION("""COMPUTED_VALUE"""),"and")</f>
        <v>and</v>
      </c>
      <c r="F165" s="5" t="str">
        <f>IFERROR(__xludf.DUMMYFUNCTION("""COMPUTED_VALUE"""),"just")</f>
        <v>just</v>
      </c>
      <c r="G165" s="5" t="str">
        <f>IFERROR(__xludf.DUMMYFUNCTION("""COMPUTED_VALUE"""),"being")</f>
        <v>being</v>
      </c>
      <c r="H165" s="5" t="str">
        <f>IFERROR(__xludf.DUMMYFUNCTION("""COMPUTED_VALUE"""),"hungry")</f>
        <v>hungry</v>
      </c>
      <c r="I165" s="5" t="str">
        <f>IFERROR(__xludf.DUMMYFUNCTION("""COMPUTED_VALUE"""),"in")</f>
        <v>in</v>
      </c>
      <c r="J165" s="5" t="str">
        <f>IFERROR(__xludf.DUMMYFUNCTION("""COMPUTED_VALUE"""),"general.")</f>
        <v>general.</v>
      </c>
    </row>
    <row r="166">
      <c r="B166" s="5" t="s">
        <v>1042</v>
      </c>
      <c r="C166" s="5" t="str">
        <f>IFERROR(__xludf.DUMMYFUNCTION("SPLIT(B166,"" "")"),"depression,")</f>
        <v>depression,</v>
      </c>
      <c r="D166" s="5" t="str">
        <f>IFERROR(__xludf.DUMMYFUNCTION("""COMPUTED_VALUE"""),"comfort,")</f>
        <v>comfort,</v>
      </c>
      <c r="E166" s="5" t="str">
        <f>IFERROR(__xludf.DUMMYFUNCTION("""COMPUTED_VALUE"""),"accessibility")</f>
        <v>accessibility</v>
      </c>
    </row>
    <row r="167">
      <c r="B167" s="5" t="s">
        <v>1050</v>
      </c>
      <c r="C167" s="5" t="str">
        <f>IFERROR(__xludf.DUMMYFUNCTION("SPLIT(B167,"" "")"),"they")</f>
        <v>they</v>
      </c>
      <c r="D167" s="5" t="str">
        <f>IFERROR(__xludf.DUMMYFUNCTION("""COMPUTED_VALUE"""),"are")</f>
        <v>are</v>
      </c>
      <c r="E167" s="5" t="str">
        <f>IFERROR(__xludf.DUMMYFUNCTION("""COMPUTED_VALUE"""),"yummy,")</f>
        <v>yummy,</v>
      </c>
      <c r="F167" s="5" t="str">
        <f>IFERROR(__xludf.DUMMYFUNCTION("""COMPUTED_VALUE"""),"my")</f>
        <v>my</v>
      </c>
      <c r="G167" s="5" t="str">
        <f>IFERROR(__xludf.DUMMYFUNCTION("""COMPUTED_VALUE"""),"boyfriend")</f>
        <v>boyfriend</v>
      </c>
      <c r="H167" s="5" t="str">
        <f>IFERROR(__xludf.DUMMYFUNCTION("""COMPUTED_VALUE"""),"sometimes")</f>
        <v>sometimes</v>
      </c>
      <c r="I167" s="5" t="str">
        <f>IFERROR(__xludf.DUMMYFUNCTION("""COMPUTED_VALUE"""),"makes")</f>
        <v>makes</v>
      </c>
      <c r="J167" s="5" t="str">
        <f>IFERROR(__xludf.DUMMYFUNCTION("""COMPUTED_VALUE"""),"me")</f>
        <v>me</v>
      </c>
      <c r="K167" s="5" t="str">
        <f>IFERROR(__xludf.DUMMYFUNCTION("""COMPUTED_VALUE"""),"sad,")</f>
        <v>sad,</v>
      </c>
      <c r="L167" s="5" t="str">
        <f>IFERROR(__xludf.DUMMYFUNCTION("""COMPUTED_VALUE"""),"boredom")</f>
        <v>boredom</v>
      </c>
    </row>
    <row r="168">
      <c r="B168" s="5" t="s">
        <v>1059</v>
      </c>
      <c r="C168" s="5" t="str">
        <f>IFERROR(__xludf.DUMMYFUNCTION("SPLIT(B168,"" "")"),"sad,")</f>
        <v>sad,</v>
      </c>
      <c r="D168" s="5" t="str">
        <f>IFERROR(__xludf.DUMMYFUNCTION("""COMPUTED_VALUE"""),"bored,")</f>
        <v>bored,</v>
      </c>
      <c r="E168" s="5" t="str">
        <f>IFERROR(__xludf.DUMMYFUNCTION("""COMPUTED_VALUE"""),"excited")</f>
        <v>excited</v>
      </c>
    </row>
    <row r="169">
      <c r="B169" s="5" t="s">
        <v>1070</v>
      </c>
      <c r="C169" s="5" t="str">
        <f>IFERROR(__xludf.DUMMYFUNCTION("SPLIT(B169,"" "")"),"boredom,")</f>
        <v>boredom,</v>
      </c>
      <c r="D169" s="5" t="str">
        <f>IFERROR(__xludf.DUMMYFUNCTION("""COMPUTED_VALUE"""),"stress,")</f>
        <v>stress,</v>
      </c>
      <c r="E169" s="5" t="str">
        <f>IFERROR(__xludf.DUMMYFUNCTION("""COMPUTED_VALUE"""),"mood")</f>
        <v>mood</v>
      </c>
      <c r="F169" s="5" t="str">
        <f>IFERROR(__xludf.DUMMYFUNCTION("""COMPUTED_VALUE"""),"swings")</f>
        <v>swings</v>
      </c>
    </row>
    <row r="170">
      <c r="B170" s="5" t="s">
        <v>1079</v>
      </c>
      <c r="C170" s="5" t="str">
        <f>IFERROR(__xludf.DUMMYFUNCTION("SPLIT(B170,"" "")"),"anger,")</f>
        <v>anger,</v>
      </c>
      <c r="D170" s="5" t="str">
        <f>IFERROR(__xludf.DUMMYFUNCTION("""COMPUTED_VALUE"""),"sadness")</f>
        <v>sadness</v>
      </c>
    </row>
    <row r="171">
      <c r="B171" s="5" t="s">
        <v>1086</v>
      </c>
      <c r="C171" s="5" t="str">
        <f>IFERROR(__xludf.DUMMYFUNCTION("SPLIT(B171,"" "")"),"anxiousness,")</f>
        <v>anxiousness,</v>
      </c>
      <c r="D171" s="5" t="str">
        <f>IFERROR(__xludf.DUMMYFUNCTION("""COMPUTED_VALUE"""),"watching")</f>
        <v>watching</v>
      </c>
      <c r="E171" s="5" t="str">
        <f>IFERROR(__xludf.DUMMYFUNCTION("""COMPUTED_VALUE"""),"tv")</f>
        <v>tv</v>
      </c>
      <c r="F171" s="5" t="str">
        <f>IFERROR(__xludf.DUMMYFUNCTION("""COMPUTED_VALUE"""),"i")</f>
        <v>i</v>
      </c>
      <c r="G171" s="5" t="str">
        <f>IFERROR(__xludf.DUMMYFUNCTION("""COMPUTED_VALUE"""),"desire")</f>
        <v>desire</v>
      </c>
      <c r="H171" s="5" t="str">
        <f>IFERROR(__xludf.DUMMYFUNCTION("""COMPUTED_VALUE"""),"""comfort")</f>
        <v>"comfort</v>
      </c>
      <c r="I171" s="5" t="str">
        <f>IFERROR(__xludf.DUMMYFUNCTION("""COMPUTED_VALUE"""),"food""")</f>
        <v>food"</v>
      </c>
    </row>
    <row r="172">
      <c r="B172" s="5" t="s">
        <v>1097</v>
      </c>
      <c r="C172" s="5" t="str">
        <f>IFERROR(__xludf.DUMMYFUNCTION("SPLIT(B172,"" "")"),"boredom,")</f>
        <v>boredom,</v>
      </c>
      <c r="D172" s="5" t="str">
        <f>IFERROR(__xludf.DUMMYFUNCTION("""COMPUTED_VALUE"""),"sadness,")</f>
        <v>sadness,</v>
      </c>
      <c r="E172" s="5" t="str">
        <f>IFERROR(__xludf.DUMMYFUNCTION("""COMPUTED_VALUE"""),"anxiety")</f>
        <v>anxiety</v>
      </c>
    </row>
    <row r="173">
      <c r="B173" s="5" t="s">
        <v>1107</v>
      </c>
      <c r="C173" s="5" t="str">
        <f>IFERROR(__xludf.DUMMYFUNCTION("SPLIT(B173,"" "")"),"boredom,")</f>
        <v>boredom,</v>
      </c>
      <c r="D173" s="5" t="str">
        <f>IFERROR(__xludf.DUMMYFUNCTION("""COMPUTED_VALUE"""),"laziness,")</f>
        <v>laziness,</v>
      </c>
      <c r="E173" s="5" t="str">
        <f>IFERROR(__xludf.DUMMYFUNCTION("""COMPUTED_VALUE"""),"anger")</f>
        <v>anger</v>
      </c>
    </row>
    <row r="174">
      <c r="B174" s="5" t="s">
        <v>1117</v>
      </c>
      <c r="C174" s="5" t="str">
        <f>IFERROR(__xludf.DUMMYFUNCTION("SPLIT(B174,"" "")"),"stress")</f>
        <v>stress</v>
      </c>
      <c r="D174" s="5" t="str">
        <f>IFERROR(__xludf.DUMMYFUNCTION("""COMPUTED_VALUE"""),"and")</f>
        <v>and</v>
      </c>
      <c r="E174" s="5" t="str">
        <f>IFERROR(__xludf.DUMMYFUNCTION("""COMPUTED_VALUE"""),"sadness")</f>
        <v>sadness</v>
      </c>
    </row>
    <row r="175">
      <c r="B175" s="5" t="s">
        <v>1127</v>
      </c>
      <c r="C175" s="5" t="str">
        <f>IFERROR(__xludf.DUMMYFUNCTION("SPLIT(B175,"" "")"),"i")</f>
        <v>i</v>
      </c>
      <c r="D175" s="5" t="str">
        <f>IFERROR(__xludf.DUMMYFUNCTION("""COMPUTED_VALUE"""),"am")</f>
        <v>am</v>
      </c>
      <c r="E175" s="5" t="str">
        <f>IFERROR(__xludf.DUMMYFUNCTION("""COMPUTED_VALUE"""),"always")</f>
        <v>always</v>
      </c>
      <c r="F175" s="5" t="str">
        <f>IFERROR(__xludf.DUMMYFUNCTION("""COMPUTED_VALUE"""),"stressed")</f>
        <v>stressed</v>
      </c>
      <c r="G175" s="5" t="str">
        <f>IFERROR(__xludf.DUMMYFUNCTION("""COMPUTED_VALUE"""),"out,")</f>
        <v>out,</v>
      </c>
      <c r="H175" s="5" t="str">
        <f>IFERROR(__xludf.DUMMYFUNCTION("""COMPUTED_VALUE"""),"and")</f>
        <v>and</v>
      </c>
      <c r="I175" s="5" t="str">
        <f>IFERROR(__xludf.DUMMYFUNCTION("""COMPUTED_VALUE"""),"bored")</f>
        <v>bored</v>
      </c>
      <c r="J175" s="5" t="str">
        <f>IFERROR(__xludf.DUMMYFUNCTION("""COMPUTED_VALUE"""),"when")</f>
        <v>when</v>
      </c>
      <c r="K175" s="5" t="str">
        <f>IFERROR(__xludf.DUMMYFUNCTION("""COMPUTED_VALUE"""),"i")</f>
        <v>i</v>
      </c>
      <c r="L175" s="5" t="str">
        <f>IFERROR(__xludf.DUMMYFUNCTION("""COMPUTED_VALUE"""),"am")</f>
        <v>am</v>
      </c>
      <c r="M175" s="5" t="str">
        <f>IFERROR(__xludf.DUMMYFUNCTION("""COMPUTED_VALUE"""),"in")</f>
        <v>in</v>
      </c>
      <c r="N175" s="5" t="str">
        <f>IFERROR(__xludf.DUMMYFUNCTION("""COMPUTED_VALUE"""),"my")</f>
        <v>my</v>
      </c>
      <c r="O175" s="5" t="str">
        <f>IFERROR(__xludf.DUMMYFUNCTION("""COMPUTED_VALUE"""),"apartment.")</f>
        <v>apartment.</v>
      </c>
    </row>
    <row r="176">
      <c r="B176" s="5" t="s">
        <v>985</v>
      </c>
      <c r="C176" s="5" t="str">
        <f>IFERROR(__xludf.DUMMYFUNCTION("SPLIT(B176,"" "")"),"stress,")</f>
        <v>stress,</v>
      </c>
      <c r="D176" s="5" t="str">
        <f>IFERROR(__xludf.DUMMYFUNCTION("""COMPUTED_VALUE"""),"sadness,")</f>
        <v>sadness,</v>
      </c>
      <c r="E176" s="5" t="str">
        <f>IFERROR(__xludf.DUMMYFUNCTION("""COMPUTED_VALUE"""),"boredom")</f>
        <v>boredom</v>
      </c>
    </row>
    <row r="177">
      <c r="B177" s="5" t="s">
        <v>1147</v>
      </c>
      <c r="C177" s="5" t="str">
        <f>IFERROR(__xludf.DUMMYFUNCTION("SPLIT(B177,"" "")"),"stress,")</f>
        <v>stress,</v>
      </c>
      <c r="D177" s="5" t="str">
        <f>IFERROR(__xludf.DUMMYFUNCTION("""COMPUTED_VALUE"""),"frustration,")</f>
        <v>frustration,</v>
      </c>
      <c r="E177" s="5" t="str">
        <f>IFERROR(__xludf.DUMMYFUNCTION("""COMPUTED_VALUE"""),"self-consciousness")</f>
        <v>self-consciousness</v>
      </c>
    </row>
    <row r="178">
      <c r="B178" s="5" t="s">
        <v>1156</v>
      </c>
      <c r="C178" s="5" t="str">
        <f>IFERROR(__xludf.DUMMYFUNCTION("SPLIT(B178,"" "")"),"sadness")</f>
        <v>sadness</v>
      </c>
      <c r="D178" s="5" t="str">
        <f>IFERROR(__xludf.DUMMYFUNCTION("""COMPUTED_VALUE"""),"and")</f>
        <v>and</v>
      </c>
      <c r="E178" s="5" t="str">
        <f>IFERROR(__xludf.DUMMYFUNCTION("""COMPUTED_VALUE"""),"cravings")</f>
        <v>cravings</v>
      </c>
    </row>
    <row r="179">
      <c r="B179" s="5" t="s">
        <v>108</v>
      </c>
      <c r="C179" s="5" t="str">
        <f>IFERROR(__xludf.DUMMYFUNCTION("SPLIT(B179,"" "")"),"boredom")</f>
        <v>boredom</v>
      </c>
    </row>
    <row r="180">
      <c r="B180" s="5" t="s">
        <v>1169</v>
      </c>
      <c r="C180" s="5" t="str">
        <f>IFERROR(__xludf.DUMMYFUNCTION("SPLIT(B180,"" "")"),"sadness,")</f>
        <v>sadness,</v>
      </c>
      <c r="D180" s="5" t="str">
        <f>IFERROR(__xludf.DUMMYFUNCTION("""COMPUTED_VALUE"""),"happiness")</f>
        <v>happiness</v>
      </c>
      <c r="E180" s="5" t="str">
        <f>IFERROR(__xludf.DUMMYFUNCTION("""COMPUTED_VALUE"""),"and")</f>
        <v>and</v>
      </c>
      <c r="F180" s="5" t="str">
        <f>IFERROR(__xludf.DUMMYFUNCTION("""COMPUTED_VALUE"""),"boredom")</f>
        <v>boredom</v>
      </c>
    </row>
    <row r="181">
      <c r="B181" s="5" t="s">
        <v>1178</v>
      </c>
      <c r="C181" s="5" t="str">
        <f>IFERROR(__xludf.DUMMYFUNCTION("SPLIT(B181,"" "")"),"boredom")</f>
        <v>boredom</v>
      </c>
      <c r="D181" s="5" t="str">
        <f>IFERROR(__xludf.DUMMYFUNCTION("""COMPUTED_VALUE"""),"and")</f>
        <v>and</v>
      </c>
      <c r="E181" s="5" t="str">
        <f>IFERROR(__xludf.DUMMYFUNCTION("""COMPUTED_VALUE"""),"sadness")</f>
        <v>sadness</v>
      </c>
    </row>
    <row r="182">
      <c r="B182" s="5" t="s">
        <v>1185</v>
      </c>
      <c r="C182" s="5" t="str">
        <f>IFERROR(__xludf.DUMMYFUNCTION("SPLIT(B182,"" "")"),"sadness,")</f>
        <v>sadness,</v>
      </c>
      <c r="D182" s="5" t="str">
        <f>IFERROR(__xludf.DUMMYFUNCTION("""COMPUTED_VALUE"""),"happiness")</f>
        <v>happiness</v>
      </c>
      <c r="E182" s="5" t="str">
        <f>IFERROR(__xludf.DUMMYFUNCTION("""COMPUTED_VALUE"""),"and")</f>
        <v>and</v>
      </c>
      <c r="F182" s="5" t="str">
        <f>IFERROR(__xludf.DUMMYFUNCTION("""COMPUTED_VALUE"""),"hunger")</f>
        <v>hunger</v>
      </c>
    </row>
    <row r="183">
      <c r="B183" s="5" t="s">
        <v>1197</v>
      </c>
      <c r="C183" s="5" t="str">
        <f>IFERROR(__xludf.DUMMYFUNCTION("SPLIT(B183,"" "")"),"stress,")</f>
        <v>stress,</v>
      </c>
      <c r="D183" s="5" t="str">
        <f>IFERROR(__xludf.DUMMYFUNCTION("""COMPUTED_VALUE"""),"boredom")</f>
        <v>boredom</v>
      </c>
      <c r="E183" s="5" t="str">
        <f>IFERROR(__xludf.DUMMYFUNCTION("""COMPUTED_VALUE"""),"and")</f>
        <v>and</v>
      </c>
      <c r="F183" s="5" t="str">
        <f>IFERROR(__xludf.DUMMYFUNCTION("""COMPUTED_VALUE"""),"physical")</f>
        <v>physical</v>
      </c>
      <c r="G183" s="5" t="str">
        <f>IFERROR(__xludf.DUMMYFUNCTION("""COMPUTED_VALUE"""),"activity")</f>
        <v>activity</v>
      </c>
    </row>
    <row r="184">
      <c r="B184" s="5" t="s">
        <v>1207</v>
      </c>
      <c r="C184" s="5" t="str">
        <f>IFERROR(__xludf.DUMMYFUNCTION("SPLIT(B184,"" "")"),"loneliness,")</f>
        <v>loneliness,</v>
      </c>
      <c r="D184" s="5" t="str">
        <f>IFERROR(__xludf.DUMMYFUNCTION("""COMPUTED_VALUE"""),"homework,")</f>
        <v>homework,</v>
      </c>
      <c r="E184" s="5" t="str">
        <f>IFERROR(__xludf.DUMMYFUNCTION("""COMPUTED_VALUE"""),"boredom")</f>
        <v>boredom</v>
      </c>
    </row>
    <row r="185">
      <c r="B185" s="5" t="s">
        <v>1217</v>
      </c>
      <c r="C185" s="5" t="str">
        <f>IFERROR(__xludf.DUMMYFUNCTION("SPLIT(B185,"" "")"),"when")</f>
        <v>when</v>
      </c>
      <c r="D185" s="5" t="str">
        <f>IFERROR(__xludf.DUMMYFUNCTION("""COMPUTED_VALUE"""),"i'm")</f>
        <v>i'm</v>
      </c>
      <c r="E185" s="5" t="str">
        <f>IFERROR(__xludf.DUMMYFUNCTION("""COMPUTED_VALUE"""),"eating")</f>
        <v>eating</v>
      </c>
      <c r="F185" s="5" t="str">
        <f>IFERROR(__xludf.DUMMYFUNCTION("""COMPUTED_VALUE"""),"with")</f>
        <v>with</v>
      </c>
      <c r="G185" s="5" t="str">
        <f>IFERROR(__xludf.DUMMYFUNCTION("""COMPUTED_VALUE"""),"my")</f>
        <v>my</v>
      </c>
      <c r="H185" s="5" t="str">
        <f>IFERROR(__xludf.DUMMYFUNCTION("""COMPUTED_VALUE"""),"close")</f>
        <v>close</v>
      </c>
      <c r="I185" s="5" t="str">
        <f>IFERROR(__xludf.DUMMYFUNCTION("""COMPUTED_VALUE"""),"friends/")</f>
        <v>friends/</v>
      </c>
      <c r="J185" s="5" t="str">
        <f>IFERROR(__xludf.DUMMYFUNCTION("""COMPUTED_VALUE"""),"food")</f>
        <v>food</v>
      </c>
      <c r="K185" s="5" t="str">
        <f>IFERROR(__xludf.DUMMYFUNCTION("""COMPUTED_VALUE"""),"smell")</f>
        <v>smell</v>
      </c>
      <c r="L185" s="5" t="str">
        <f>IFERROR(__xludf.DUMMYFUNCTION("""COMPUTED_VALUE"""),"or")</f>
        <v>or</v>
      </c>
      <c r="M185" s="5" t="str">
        <f>IFERROR(__xludf.DUMMYFUNCTION("""COMPUTED_VALUE"""),"look")</f>
        <v>look</v>
      </c>
      <c r="N185" s="5" t="str">
        <f>IFERROR(__xludf.DUMMYFUNCTION("""COMPUTED_VALUE"""),"good/")</f>
        <v>good/</v>
      </c>
      <c r="O185" s="5" t="str">
        <f>IFERROR(__xludf.DUMMYFUNCTION("""COMPUTED_VALUE"""),"when")</f>
        <v>when</v>
      </c>
      <c r="P185" s="5" t="str">
        <f>IFERROR(__xludf.DUMMYFUNCTION("""COMPUTED_VALUE"""),"i")</f>
        <v>i</v>
      </c>
      <c r="Q185" s="5" t="str">
        <f>IFERROR(__xludf.DUMMYFUNCTION("""COMPUTED_VALUE"""),"feel")</f>
        <v>feel</v>
      </c>
      <c r="R185" s="5" t="str">
        <f>IFERROR(__xludf.DUMMYFUNCTION("""COMPUTED_VALUE"""),"tired")</f>
        <v>tired</v>
      </c>
    </row>
    <row r="186">
      <c r="B186" s="5" t="s">
        <v>325</v>
      </c>
      <c r="C186" s="5" t="str">
        <f>IFERROR(__xludf.DUMMYFUNCTION("SPLIT(B186,"" "")"),"stress")</f>
        <v>stress</v>
      </c>
      <c r="D186" s="5" t="str">
        <f>IFERROR(__xludf.DUMMYFUNCTION("""COMPUTED_VALUE"""),"and")</f>
        <v>and</v>
      </c>
      <c r="E186" s="5" t="str">
        <f>IFERROR(__xludf.DUMMYFUNCTION("""COMPUTED_VALUE"""),"boredom")</f>
        <v>boredom</v>
      </c>
    </row>
    <row r="187">
      <c r="B187" s="5" t="s">
        <v>1238</v>
      </c>
      <c r="C187" s="5" t="str">
        <f>IFERROR(__xludf.DUMMYFUNCTION("SPLIT(B187,"" "")"),"happiness,")</f>
        <v>happiness,</v>
      </c>
      <c r="D187" s="5" t="str">
        <f>IFERROR(__xludf.DUMMYFUNCTION("""COMPUTED_VALUE"""),"boredom,")</f>
        <v>boredom,</v>
      </c>
      <c r="E187" s="5" t="str">
        <f>IFERROR(__xludf.DUMMYFUNCTION("""COMPUTED_VALUE"""),"social")</f>
        <v>social</v>
      </c>
      <c r="F187" s="5" t="str">
        <f>IFERROR(__xludf.DUMMYFUNCTION("""COMPUTED_VALUE"""),"event")</f>
        <v>event</v>
      </c>
    </row>
    <row r="188">
      <c r="B188" s="5" t="s">
        <v>1178</v>
      </c>
      <c r="C188" s="5" t="str">
        <f>IFERROR(__xludf.DUMMYFUNCTION("SPLIT(B188,"" "")"),"boredom")</f>
        <v>boredom</v>
      </c>
      <c r="D188" s="5" t="str">
        <f>IFERROR(__xludf.DUMMYFUNCTION("""COMPUTED_VALUE"""),"and")</f>
        <v>and</v>
      </c>
      <c r="E188" s="5" t="str">
        <f>IFERROR(__xludf.DUMMYFUNCTION("""COMPUTED_VALUE"""),"sadness")</f>
        <v>sadness</v>
      </c>
    </row>
    <row r="189">
      <c r="B189" s="5" t="s">
        <v>1254</v>
      </c>
      <c r="C189" s="5" t="str">
        <f>IFERROR(__xludf.DUMMYFUNCTION("SPLIT(B189,"" "")"),"loneliness")</f>
        <v>loneliness</v>
      </c>
      <c r="D189" s="5" t="str">
        <f>IFERROR(__xludf.DUMMYFUNCTION("""COMPUTED_VALUE"""),"/")</f>
        <v>/</v>
      </c>
      <c r="E189" s="5" t="str">
        <f>IFERROR(__xludf.DUMMYFUNCTION("""COMPUTED_VALUE"""),"homesick")</f>
        <v>homesick</v>
      </c>
      <c r="F189" s="5" t="str">
        <f>IFERROR(__xludf.DUMMYFUNCTION("""COMPUTED_VALUE"""),"/")</f>
        <v>/</v>
      </c>
      <c r="G189" s="5" t="str">
        <f>IFERROR(__xludf.DUMMYFUNCTION("""COMPUTED_VALUE"""),"sadness")</f>
        <v>sadness</v>
      </c>
    </row>
    <row r="190">
      <c r="B190" s="5" t="s">
        <v>717</v>
      </c>
      <c r="C190" s="5" t="str">
        <f>IFERROR(__xludf.DUMMYFUNCTION("SPLIT(B190,"" "")"),"sadness")</f>
        <v>sadness</v>
      </c>
    </row>
    <row r="191">
      <c r="B191" s="5" t="s">
        <v>1274</v>
      </c>
      <c r="C191" s="5" t="str">
        <f>IFERROR(__xludf.DUMMYFUNCTION("SPLIT(B191,"" "")"),"happiness,")</f>
        <v>happiness,</v>
      </c>
      <c r="D191" s="5" t="str">
        <f>IFERROR(__xludf.DUMMYFUNCTION("""COMPUTED_VALUE"""),"they")</f>
        <v>they</v>
      </c>
      <c r="E191" s="5" t="str">
        <f>IFERROR(__xludf.DUMMYFUNCTION("""COMPUTED_VALUE"""),"are")</f>
        <v>are</v>
      </c>
      <c r="F191" s="5" t="str">
        <f>IFERROR(__xludf.DUMMYFUNCTION("""COMPUTED_VALUE"""),"some")</f>
        <v>some</v>
      </c>
      <c r="G191" s="5" t="str">
        <f>IFERROR(__xludf.DUMMYFUNCTION("""COMPUTED_VALUE"""),"of")</f>
        <v>of</v>
      </c>
      <c r="H191" s="5" t="str">
        <f>IFERROR(__xludf.DUMMYFUNCTION("""COMPUTED_VALUE"""),"my")</f>
        <v>my</v>
      </c>
      <c r="I191" s="5" t="str">
        <f>IFERROR(__xludf.DUMMYFUNCTION("""COMPUTED_VALUE"""),"favorite")</f>
        <v>favorite</v>
      </c>
      <c r="J191" s="5" t="str">
        <f>IFERROR(__xludf.DUMMYFUNCTION("""COMPUTED_VALUE"""),"foods")</f>
        <v>foods</v>
      </c>
    </row>
    <row r="192">
      <c r="B192" s="5" t="s">
        <v>1283</v>
      </c>
      <c r="C192" s="5" t="str">
        <f>IFERROR(__xludf.DUMMYFUNCTION("SPLIT(B192,"" "")"),"hormones,")</f>
        <v>hormones,</v>
      </c>
      <c r="D192" s="5" t="str">
        <f>IFERROR(__xludf.DUMMYFUNCTION("""COMPUTED_VALUE"""),"premenstrual")</f>
        <v>premenstrual</v>
      </c>
      <c r="E192" s="5" t="str">
        <f>IFERROR(__xludf.DUMMYFUNCTION("""COMPUTED_VALUE"""),"syndrome.")</f>
        <v>syndrome.</v>
      </c>
    </row>
  </sheetData>
  <autoFilter ref="$A$1:$DW$62">
    <filterColumn colId="0">
      <filters blank="1">
        <filter val="open ended"/>
      </filters>
    </filterColumn>
  </autoFilter>
  <drawing r:id="rId1"/>
</worksheet>
</file>