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inalima/Downloads/Starter_Code/"/>
    </mc:Choice>
  </mc:AlternateContent>
  <xr:revisionPtr revIDLastSave="0" documentId="13_ncr:1_{21ABEF2B-344E-4E4B-BD47-EF9665FF0C64}" xr6:coauthVersionLast="47" xr6:coauthVersionMax="47" xr10:uidLastSave="{00000000-0000-0000-0000-000000000000}"/>
  <bookViews>
    <workbookView xWindow="40" yWindow="500" windowWidth="28800" windowHeight="16280" activeTab="2" xr2:uid="{00000000-000D-0000-FFFF-FFFF00000000}"/>
  </bookViews>
  <sheets>
    <sheet name="Crowdfunding" sheetId="1" r:id="rId1"/>
    <sheet name="Category Stats" sheetId="2" r:id="rId2"/>
    <sheet name="Sub-category Stats" sheetId="3" r:id="rId3"/>
    <sheet name="Outcomes Based on Launch" sheetId="7" r:id="rId4"/>
    <sheet name="Outcomes Based on Goal" sheetId="8" r:id="rId5"/>
    <sheet name="Stats" sheetId="9" r:id="rId6"/>
  </sheets>
  <definedNames>
    <definedName name="_xlnm._FilterDatabase" localSheetId="0" hidden="1">Crowdfunding!$A$1:$T$1</definedName>
    <definedName name="_xlchart.v1.0" hidden="1">Stats!$A$2:$A$566</definedName>
    <definedName name="_xlchart.v1.1" hidden="1">Stats!$B$1</definedName>
    <definedName name="_xlchart.v1.10" hidden="1">Stats!$B$1</definedName>
    <definedName name="_xlchart.v1.11" hidden="1">Stats!$B$2:$B$566</definedName>
    <definedName name="_xlchart.v1.12" hidden="1">Stats!$C$1</definedName>
    <definedName name="_xlchart.v1.13" hidden="1">Stats!$C$2:$C$566</definedName>
    <definedName name="_xlchart.v1.14" hidden="1">Stats!$D$1</definedName>
    <definedName name="_xlchart.v1.15" hidden="1">Stats!$D$2:$D$566</definedName>
    <definedName name="_xlchart.v1.16" hidden="1">Stats!$E$1</definedName>
    <definedName name="_xlchart.v1.17" hidden="1">Stats!$E$2:$E$566</definedName>
    <definedName name="_xlchart.v1.18" hidden="1">Stats!$A$2:$A$566</definedName>
    <definedName name="_xlchart.v1.19" hidden="1">Stats!$B$1</definedName>
    <definedName name="_xlchart.v1.2" hidden="1">Stats!$B$2:$B$566</definedName>
    <definedName name="_xlchart.v1.20" hidden="1">Stats!$B$2:$B$566</definedName>
    <definedName name="_xlchart.v1.21" hidden="1">Stats!$C$1</definedName>
    <definedName name="_xlchart.v1.22" hidden="1">Stats!$C$2:$C$566</definedName>
    <definedName name="_xlchart.v1.23" hidden="1">Stats!$D$1</definedName>
    <definedName name="_xlchart.v1.24" hidden="1">Stats!$D$2:$D$566</definedName>
    <definedName name="_xlchart.v1.25" hidden="1">Stats!$E$1</definedName>
    <definedName name="_xlchart.v1.26" hidden="1">Stats!$E$2:$E$566</definedName>
    <definedName name="_xlchart.v1.3" hidden="1">Stats!$C$1</definedName>
    <definedName name="_xlchart.v1.4" hidden="1">Stats!$C$2:$C$566</definedName>
    <definedName name="_xlchart.v1.5" hidden="1">Stats!$D$1</definedName>
    <definedName name="_xlchart.v1.6" hidden="1">Stats!$D$2:$D$566</definedName>
    <definedName name="_xlchart.v1.7" hidden="1">Stats!$E$1</definedName>
    <definedName name="_xlchart.v1.8" hidden="1">Stats!$E$2:$E$566</definedName>
    <definedName name="_xlchart.v1.9" hidden="1">Stats!$A$2:$A$566</definedName>
  </definedNames>
  <calcPr calcId="191029"/>
  <pivotCaches>
    <pivotCache cacheId="6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/>
  <c r="M2" i="9"/>
  <c r="L3" i="9"/>
  <c r="L2" i="9"/>
  <c r="K3" i="9"/>
  <c r="K2" i="9"/>
  <c r="J3" i="9"/>
  <c r="J2" i="9"/>
  <c r="I3" i="9"/>
  <c r="I2" i="9"/>
  <c r="H3" i="9"/>
  <c r="H2" i="9"/>
  <c r="H3" i="8" l="1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S1001" i="1" l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/>
  <c r="S668" i="1" a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/>
  <c r="S659" i="1" a="1"/>
  <c r="S658" i="1" a="1"/>
  <c r="S658" i="1" s="1"/>
  <c r="S657" i="1" a="1"/>
  <c r="S657" i="1" s="1"/>
  <c r="S656" i="1"/>
  <c r="S656" i="1" a="1"/>
  <c r="S655" i="1"/>
  <c r="S655" i="1" a="1"/>
  <c r="S654" i="1" a="1"/>
  <c r="S654" i="1" s="1"/>
  <c r="S653" i="1" a="1"/>
  <c r="S653" i="1" s="1"/>
  <c r="S652" i="1" a="1"/>
  <c r="S652" i="1" s="1"/>
  <c r="S651" i="1"/>
  <c r="S651" i="1" a="1"/>
  <c r="S650" i="1" a="1"/>
  <c r="S650" i="1" s="1"/>
  <c r="S649" i="1" a="1"/>
  <c r="S649" i="1" s="1"/>
  <c r="S648" i="1"/>
  <c r="S648" i="1" a="1"/>
  <c r="S647" i="1"/>
  <c r="S647" i="1" a="1"/>
  <c r="S646" i="1" a="1"/>
  <c r="S646" i="1" s="1"/>
  <c r="S645" i="1" a="1"/>
  <c r="S645" i="1" s="1"/>
  <c r="S644" i="1"/>
  <c r="S644" i="1" a="1"/>
  <c r="S643" i="1"/>
  <c r="S643" i="1" a="1"/>
  <c r="S642" i="1" a="1"/>
  <c r="S642" i="1" s="1"/>
  <c r="S641" i="1" a="1"/>
  <c r="S641" i="1" s="1"/>
  <c r="S640" i="1"/>
  <c r="S640" i="1" a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/>
  <c r="S632" i="1" a="1"/>
  <c r="S631" i="1" a="1"/>
  <c r="S631" i="1" s="1"/>
  <c r="S630" i="1" a="1"/>
  <c r="S630" i="1" s="1"/>
  <c r="S629" i="1" a="1"/>
  <c r="S629" i="1" s="1"/>
  <c r="S628" i="1"/>
  <c r="S628" i="1" a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/>
  <c r="S616" i="1" a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/>
  <c r="S596" i="1" a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/>
  <c r="S589" i="1" a="1"/>
  <c r="S588" i="1" a="1"/>
  <c r="S588" i="1" s="1"/>
  <c r="S587" i="1" a="1"/>
  <c r="S587" i="1" s="1"/>
  <c r="S586" i="1" a="1"/>
  <c r="S586" i="1" s="1"/>
  <c r="S585" i="1"/>
  <c r="S585" i="1" a="1"/>
  <c r="S584" i="1"/>
  <c r="S584" i="1" a="1"/>
  <c r="S583" i="1" a="1"/>
  <c r="S583" i="1" s="1"/>
  <c r="S582" i="1" a="1"/>
  <c r="S582" i="1" s="1"/>
  <c r="S581" i="1" a="1"/>
  <c r="S581" i="1" s="1"/>
  <c r="S580" i="1"/>
  <c r="S580" i="1" a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/>
  <c r="S573" i="1" a="1"/>
  <c r="S572" i="1" a="1"/>
  <c r="S572" i="1" s="1"/>
  <c r="S571" i="1" a="1"/>
  <c r="S571" i="1" s="1"/>
  <c r="S570" i="1" a="1"/>
  <c r="S570" i="1" s="1"/>
  <c r="S569" i="1"/>
  <c r="S569" i="1" a="1"/>
  <c r="S568" i="1"/>
  <c r="S568" i="1" a="1"/>
  <c r="S567" i="1" a="1"/>
  <c r="S567" i="1" s="1"/>
  <c r="S566" i="1" a="1"/>
  <c r="S566" i="1" s="1"/>
  <c r="S565" i="1" a="1"/>
  <c r="S565" i="1" s="1"/>
  <c r="S564" i="1"/>
  <c r="S564" i="1" a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/>
  <c r="S557" i="1" a="1"/>
  <c r="S556" i="1" a="1"/>
  <c r="S556" i="1" s="1"/>
  <c r="S555" i="1" a="1"/>
  <c r="S555" i="1" s="1"/>
  <c r="S554" i="1" a="1"/>
  <c r="S554" i="1" s="1"/>
  <c r="S553" i="1" a="1"/>
  <c r="S553" i="1" s="1"/>
  <c r="S552" i="1"/>
  <c r="S552" i="1" a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/>
  <c r="S541" i="1" a="1"/>
  <c r="S540" i="1" a="1"/>
  <c r="S540" i="1" s="1"/>
  <c r="S539" i="1" a="1"/>
  <c r="S539" i="1" s="1"/>
  <c r="S538" i="1" a="1"/>
  <c r="S538" i="1" s="1"/>
  <c r="S537" i="1" a="1"/>
  <c r="S537" i="1" s="1"/>
  <c r="S536" i="1"/>
  <c r="S536" i="1" a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/>
  <c r="S525" i="1" a="1"/>
  <c r="S524" i="1" a="1"/>
  <c r="S524" i="1" s="1"/>
  <c r="S523" i="1" a="1"/>
  <c r="S523" i="1" s="1"/>
  <c r="S522" i="1" a="1"/>
  <c r="S522" i="1" s="1"/>
  <c r="S521" i="1" a="1"/>
  <c r="S521" i="1" s="1"/>
  <c r="S520" i="1"/>
  <c r="S520" i="1" a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/>
  <c r="S509" i="1" a="1"/>
  <c r="S508" i="1" a="1"/>
  <c r="S508" i="1" s="1"/>
  <c r="S507" i="1" a="1"/>
  <c r="S507" i="1" s="1"/>
  <c r="S506" i="1" a="1"/>
  <c r="S506" i="1" s="1"/>
  <c r="S505" i="1" a="1"/>
  <c r="S505" i="1" s="1"/>
  <c r="S504" i="1"/>
  <c r="S504" i="1" a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/>
  <c r="S493" i="1" a="1"/>
  <c r="S492" i="1" a="1"/>
  <c r="S492" i="1" s="1"/>
  <c r="S491" i="1" a="1"/>
  <c r="S491" i="1" s="1"/>
  <c r="S490" i="1" a="1"/>
  <c r="S490" i="1" s="1"/>
  <c r="S489" i="1" a="1"/>
  <c r="S489" i="1" s="1"/>
  <c r="S488" i="1"/>
  <c r="S488" i="1" a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/>
  <c r="S477" i="1" a="1"/>
  <c r="S476" i="1" a="1"/>
  <c r="S476" i="1" s="1"/>
  <c r="S475" i="1" a="1"/>
  <c r="S475" i="1" s="1"/>
  <c r="S474" i="1" a="1"/>
  <c r="S474" i="1" s="1"/>
  <c r="S473" i="1" a="1"/>
  <c r="S473" i="1" s="1"/>
  <c r="S472" i="1"/>
  <c r="S472" i="1" a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/>
  <c r="S461" i="1" a="1"/>
  <c r="S460" i="1" a="1"/>
  <c r="S460" i="1" s="1"/>
  <c r="S459" i="1" a="1"/>
  <c r="S459" i="1" s="1"/>
  <c r="S458" i="1" a="1"/>
  <c r="S458" i="1" s="1"/>
  <c r="S457" i="1" a="1"/>
  <c r="S457" i="1" s="1"/>
  <c r="S456" i="1"/>
  <c r="S456" i="1" a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/>
  <c r="S445" i="1" a="1"/>
  <c r="S444" i="1" a="1"/>
  <c r="S444" i="1" s="1"/>
  <c r="S443" i="1" a="1"/>
  <c r="S443" i="1" s="1"/>
  <c r="S442" i="1" a="1"/>
  <c r="S442" i="1" s="1"/>
  <c r="S441" i="1" a="1"/>
  <c r="S441" i="1" s="1"/>
  <c r="S440" i="1"/>
  <c r="S440" i="1" a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/>
  <c r="S429" i="1" a="1"/>
  <c r="S428" i="1" a="1"/>
  <c r="S428" i="1" s="1"/>
  <c r="S427" i="1" a="1"/>
  <c r="S427" i="1" s="1"/>
  <c r="S426" i="1" a="1"/>
  <c r="S426" i="1" s="1"/>
  <c r="S425" i="1" a="1"/>
  <c r="S425" i="1" s="1"/>
  <c r="S424" i="1"/>
  <c r="S424" i="1" a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/>
  <c r="S413" i="1" a="1"/>
  <c r="S412" i="1" a="1"/>
  <c r="S412" i="1" s="1"/>
  <c r="S411" i="1" a="1"/>
  <c r="S411" i="1" s="1"/>
  <c r="S410" i="1" a="1"/>
  <c r="S410" i="1" s="1"/>
  <c r="S409" i="1" a="1"/>
  <c r="S409" i="1" s="1"/>
  <c r="S408" i="1"/>
  <c r="S408" i="1" a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/>
  <c r="S397" i="1" a="1"/>
  <c r="S396" i="1" a="1"/>
  <c r="S396" i="1" s="1"/>
  <c r="S395" i="1" a="1"/>
  <c r="S395" i="1" s="1"/>
  <c r="S394" i="1" a="1"/>
  <c r="S394" i="1" s="1"/>
  <c r="S393" i="1" a="1"/>
  <c r="S393" i="1" s="1"/>
  <c r="S392" i="1"/>
  <c r="S392" i="1" a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/>
  <c r="S381" i="1" a="1"/>
  <c r="S380" i="1" a="1"/>
  <c r="S380" i="1" s="1"/>
  <c r="S379" i="1" a="1"/>
  <c r="S379" i="1" s="1"/>
  <c r="S378" i="1" a="1"/>
  <c r="S378" i="1" s="1"/>
  <c r="S377" i="1" a="1"/>
  <c r="S377" i="1" s="1"/>
  <c r="S376" i="1"/>
  <c r="S376" i="1" a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/>
  <c r="S365" i="1" a="1"/>
  <c r="S364" i="1" a="1"/>
  <c r="S364" i="1" s="1"/>
  <c r="S363" i="1" a="1"/>
  <c r="S363" i="1" s="1"/>
  <c r="S362" i="1" a="1"/>
  <c r="S362" i="1" s="1"/>
  <c r="S361" i="1" a="1"/>
  <c r="S361" i="1" s="1"/>
  <c r="S360" i="1"/>
  <c r="S360" i="1" a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/>
  <c r="S352" i="1" a="1"/>
  <c r="S351" i="1" a="1"/>
  <c r="S351" i="1" s="1"/>
  <c r="S350" i="1" a="1"/>
  <c r="S350" i="1" s="1"/>
  <c r="S349" i="1" a="1"/>
  <c r="S349" i="1" s="1"/>
  <c r="S348" i="1"/>
  <c r="S348" i="1" a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/>
  <c r="S153" i="1" a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/>
  <c r="S121" i="1" a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/>
  <c r="S112" i="1" a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/>
  <c r="S84" i="1" a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/>
  <c r="S77" i="1" a="1"/>
  <c r="S76" i="1" a="1"/>
  <c r="S76" i="1" s="1"/>
  <c r="S75" i="1"/>
  <c r="S75" i="1" a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<sst xmlns="http://schemas.openxmlformats.org/spreadsheetml/2006/main" count="7062" uniqueCount="2115">
  <si>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</si>
  <si>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</si>
  <si>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</si>
  <si>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</si>
  <si>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</si>
  <si>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</si>
  <si>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</si>
  <si>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</si>
  <si>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</si>
  <si>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</si>
  <si>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</si>
  <si>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</si>
  <si>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</si>
  <si>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</si>
  <si>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</si>
  <si>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</si>
  <si>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</si>
  <si>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</si>
  <si>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</si>
  <si>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</si>
  <si>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</si>
  <si>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</si>
  <si>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</si>
  <si>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</si>
  <si>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</si>
  <si>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</si>
  <si>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</si>
  <si>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</si>
  <si>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</si>
  <si>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</si>
  <si>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</si>
  <si>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</si>
  <si>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</si>
  <si>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</si>
  <si>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</si>
  <si>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</si>
  <si>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</si>
  <si>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</si>
  <si>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</si>
  <si>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</si>
  <si>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</si>
  <si>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</si>
  <si>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</si>
  <si>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</si>
  <si>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</si>
  <si>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</si>
  <si>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</si>
  <si>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</si>
  <si>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</si>
  <si>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</si>
  <si>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</si>
  <si>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</si>
  <si>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</si>
  <si>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</si>
  <si>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</si>
  <si>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</si>
  <si>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</si>
  <si>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</si>
  <si>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</si>
  <si>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</si>
  <si>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</si>
  <si>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</si>
  <si>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</si>
  <si>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</si>
  <si>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</si>
  <si>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</si>
  <si>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</si>
  <si>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</si>
  <si>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</si>
  <si>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</si>
  <si>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</si>
  <si>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</si>
  <si>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</si>
  <si>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</si>
  <si>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</si>
  <si>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</si>
  <si>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</si>
  <si>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</si>
  <si>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</si>
  <si>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</si>
  <si>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</si>
  <si>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</si>
  <si>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</si>
  <si>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</si>
  <si>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</si>
  <si>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</si>
  <si>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</si>
  <si>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</si>
  <si>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</si>
  <si>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</si>
  <si>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</si>
  <si>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</si>
  <si>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</si>
  <si>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</si>
  <si>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</si>
  <si>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</si>
  <si>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</si>
  <si>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</si>
  <si>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</si>
  <si>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</si>
  <si>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</si>
  <si>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</si>
  <si>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</si>
  <si>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</si>
  <si>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</si>
  <si>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</si>
  <si>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</si>
  <si>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</si>
  <si>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</si>
  <si>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</si>
  <si>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</si>
  <si>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</si>
  <si>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</si>
  <si>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</si>
  <si>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</si>
  <si>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</si>
  <si>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</si>
  <si>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</si>
  <si>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</si>
  <si>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</si>
  <si>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</si>
  <si>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</si>
  <si>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</si>
  <si>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</si>
  <si>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</si>
  <si>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</si>
  <si>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</si>
  <si>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</si>
  <si>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</si>
  <si>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</si>
  <si>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</si>
  <si>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</si>
  <si>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</si>
  <si>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</si>
  <si>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</si>
  <si>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</si>
  <si>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</si>
  <si>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</si>
  <si>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</si>
  <si>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</si>
  <si>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</si>
  <si>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</si>
  <si>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</si>
  <si>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</si>
  <si>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</si>
  <si>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</si>
  <si>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</si>
  <si>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</si>
  <si>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</si>
  <si>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</si>
  <si>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</si>
  <si>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</si>
  <si>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</si>
  <si>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</si>
  <si>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</si>
  <si>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</si>
  <si>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</si>
  <si>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</si>
  <si>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</si>
  <si>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</si>
  <si>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</si>
  <si>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</si>
  <si>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</si>
  <si>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</si>
  <si>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</si>
  <si>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</si>
  <si>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</si>
  <si>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</si>
  <si>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</si>
  <si>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</si>
  <si>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</si>
  <si>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</si>
  <si>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</si>
  <si>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</si>
  <si>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</si>
  <si>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</si>
  <si>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</si>
  <si>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</si>
  <si>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</si>
  <si>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</si>
  <si>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</si>
  <si>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</si>
  <si>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</si>
  <si>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</si>
  <si>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</si>
  <si>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</si>
  <si>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</si>
  <si>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</si>
  <si>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</si>
  <si>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</si>
  <si>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</si>
  <si>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</si>
  <si>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</si>
  <si>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</si>
  <si>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</si>
  <si>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</si>
  <si>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</si>
  <si>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</si>
  <si>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</si>
  <si>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</si>
  <si>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</si>
  <si>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</si>
  <si>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</si>
  <si>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</si>
  <si>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</si>
  <si>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</si>
  <si>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</si>
  <si>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</si>
  <si>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</si>
  <si>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</si>
  <si>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</si>
  <si>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</si>
  <si>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</si>
  <si>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</si>
  <si>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</si>
  <si>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</si>
  <si>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</si>
  <si>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</si>
  <si>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</si>
  <si>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</si>
  <si>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</si>
  <si>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</si>
  <si>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</si>
  <si>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</si>
  <si>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</si>
  <si>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</si>
  <si>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</si>
  <si>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</si>
  <si>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</si>
  <si>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</si>
  <si>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</si>
  <si>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</si>
  <si>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</si>
  <si>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</si>
  <si>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</si>
  <si>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</si>
  <si>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</si>
  <si>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</si>
  <si>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</si>
  <si>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</si>
  <si>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</si>
  <si>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</si>
  <si>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</si>
  <si>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</si>
  <si>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</si>
  <si>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</si>
  <si>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</si>
  <si>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</si>
  <si>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</si>
  <si>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</si>
  <si>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</si>
  <si>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</si>
  <si>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</si>
  <si>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</si>
  <si>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</si>
  <si>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</si>
  <si>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</si>
  <si>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</si>
  <si>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</si>
  <si>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</si>
  <si>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</si>
  <si>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</si>
  <si>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</si>
  <si>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</si>
  <si>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</si>
  <si>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</si>
  <si>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</si>
  <si>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</si>
  <si>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</si>
  <si>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</si>
  <si>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</si>
  <si>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</si>
  <si>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</si>
  <si>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</si>
  <si>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</si>
  <si>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</si>
  <si>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</si>
  <si>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</si>
  <si>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</si>
  <si>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</si>
  <si>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</si>
  <si>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</si>
  <si>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</si>
  <si>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</si>
  <si>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</si>
  <si>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</si>
  <si>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</si>
  <si>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</si>
  <si>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</si>
  <si>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</si>
  <si>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</si>
  <si>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</si>
  <si>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</si>
  <si>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</si>
  <si>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</si>
  <si>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</si>
  <si>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</si>
  <si>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</si>
  <si>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</si>
  <si>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</si>
  <si>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</si>
  <si>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</si>
  <si>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</si>
  <si>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</si>
  <si>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</si>
  <si>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</si>
  <si>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</si>
  <si>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</si>
  <si>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</si>
  <si>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</si>
  <si>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</si>
  <si>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</si>
  <si>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</si>
  <si>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</si>
  <si>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</si>
  <si>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</si>
  <si>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</si>
  <si>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</si>
  <si>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</si>
  <si>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</si>
  <si>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</si>
  <si>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</si>
  <si>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</si>
  <si>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</si>
  <si>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</si>
  <si>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</si>
  <si>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</si>
  <si>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</si>
  <si>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</si>
  <si>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</si>
  <si>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</si>
  <si>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</si>
  <si>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</si>
  <si>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</si>
  <si>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</si>
  <si>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</si>
  <si>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</si>
  <si>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</si>
  <si>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</si>
  <si>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</si>
  <si>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</si>
  <si>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</si>
  <si>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</si>
  <si>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</si>
  <si>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</si>
  <si>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</si>
  <si>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</si>
  <si>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</si>
  <si>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</si>
  <si>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</si>
  <si>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</si>
  <si>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</si>
  <si>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</si>
  <si>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</si>
  <si>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</si>
  <si>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</si>
  <si>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</si>
  <si>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</si>
  <si>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</si>
  <si>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</si>
  <si>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</si>
  <si>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</si>
  <si>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</si>
  <si>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</si>
  <si>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</si>
  <si>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</si>
  <si>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</si>
  <si>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</si>
  <si>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</si>
  <si>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</si>
  <si>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</si>
  <si>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</si>
  <si>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</si>
  <si>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</si>
  <si>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</si>
  <si>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</si>
  <si>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</si>
  <si>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</si>
  <si>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</si>
  <si>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</si>
  <si>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</si>
  <si>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</si>
  <si>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</si>
  <si>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</si>
  <si>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</si>
  <si>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</si>
  <si>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</si>
  <si>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</si>
  <si>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</si>
  <si>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</si>
  <si>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</si>
  <si>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</si>
  <si>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</si>
  <si>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</si>
  <si>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</si>
  <si>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</si>
  <si>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</si>
  <si>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</si>
  <si>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</si>
  <si>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</si>
  <si>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</si>
  <si>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</si>
  <si>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</si>
  <si>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</si>
  <si>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</si>
  <si>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</si>
  <si>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</si>
  <si>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</si>
  <si>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</si>
  <si>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</si>
  <si>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</si>
  <si>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</si>
  <si>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</si>
  <si>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</si>
  <si>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</si>
  <si>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</si>
  <si>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</si>
  <si>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</si>
  <si>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</si>
  <si>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</si>
  <si>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</si>
  <si>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</si>
  <si>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</si>
  <si>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</si>
  <si>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</si>
  <si>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</si>
  <si>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</si>
  <si>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</si>
  <si>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</si>
  <si>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</si>
  <si>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</si>
  <si>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</si>
  <si>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</si>
  <si>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</si>
  <si>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</si>
  <si>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</si>
  <si>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</si>
  <si>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</si>
  <si>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</si>
  <si>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</si>
  <si>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</si>
  <si>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</si>
  <si>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</si>
  <si>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</si>
  <si>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</si>
  <si>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</si>
  <si>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</si>
  <si>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</si>
  <si>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</si>
  <si>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</si>
  <si>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</si>
  <si>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</si>
  <si>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</si>
  <si>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</si>
  <si>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</si>
  <si>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</si>
  <si>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</si>
  <si>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</si>
  <si>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</si>
  <si>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</si>
  <si>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</si>
  <si>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</si>
  <si>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</si>
  <si>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</si>
  <si>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</si>
  <si>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</si>
  <si>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</si>
  <si>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</si>
  <si>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</si>
  <si>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</si>
  <si>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</si>
  <si>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</si>
  <si>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</si>
  <si>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</si>
  <si>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</si>
  <si>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</si>
  <si>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</si>
  <si>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</si>
  <si>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</si>
  <si>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</si>
  <si>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</si>
  <si>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</si>
  <si>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</si>
  <si>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</si>
  <si>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</si>
  <si>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</si>
  <si>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</si>
  <si>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</si>
  <si>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</si>
  <si>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</si>
  <si>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</si>
  <si>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</si>
  <si>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</si>
  <si>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</si>
  <si>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</si>
  <si>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</si>
  <si>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</si>
  <si>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</si>
  <si>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</si>
  <si>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</si>
  <si>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</si>
  <si>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</si>
  <si>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</si>
  <si>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</si>
  <si>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</si>
  <si>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</si>
  <si>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</si>
  <si>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</si>
  <si>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</si>
  <si>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</si>
  <si>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</si>
  <si>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</si>
  <si>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</si>
  <si>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</si>
  <si>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</si>
  <si>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</si>
  <si>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</si>
  <si>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</si>
  <si>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</si>
  <si>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</si>
  <si>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</si>
  <si>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</si>
  <si>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</si>
  <si>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</si>
  <si>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</si>
  <si>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</si>
  <si>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</si>
  <si>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</si>
  <si>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</si>
  <si>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</si>
  <si>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</si>
  <si>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</si>
  <si>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</si>
  <si>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</si>
  <si>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</si>
  <si>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</si>
  <si>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</si>
  <si>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</si>
  <si>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</si>
  <si>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</si>
  <si>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</si>
  <si>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</si>
  <si>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</si>
  <si>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</si>
  <si>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</si>
  <si>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</si>
  <si>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</si>
  <si>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</si>
  <si>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</si>
  <si>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</si>
  <si>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</si>
  <si>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</si>
  <si>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</si>
  <si>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</si>
  <si>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</si>
  <si>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</si>
  <si>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</si>
  <si>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</si>
  <si>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</si>
  <si>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</si>
  <si>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</si>
  <si>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</si>
  <si>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</si>
  <si>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</si>
  <si>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</si>
  <si>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</si>
  <si>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</si>
  <si>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</si>
  <si>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</si>
  <si>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</si>
  <si>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</si>
  <si>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</si>
  <si>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</si>
  <si>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</si>
  <si>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</si>
  <si>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</si>
  <si>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</si>
  <si>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</si>
  <si>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</si>
  <si>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</si>
  <si>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</si>
  <si>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</si>
  <si>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</si>
  <si>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</si>
  <si>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</si>
  <si>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</si>
  <si>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</si>
  <si>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</si>
  <si>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</si>
  <si>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</si>
  <si>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</si>
  <si>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</si>
  <si>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</si>
  <si>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</si>
  <si>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</si>
  <si>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</si>
  <si>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</si>
  <si>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</si>
  <si>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</si>
  <si>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</si>
  <si>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</si>
  <si>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</si>
  <si>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</si>
  <si>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</si>
  <si>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</si>
  <si>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</si>
  <si>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</si>
  <si>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</si>
  <si>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</si>
  <si>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</si>
  <si>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</si>
  <si>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</si>
  <si>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</si>
  <si>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</si>
  <si>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</si>
  <si>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</si>
  <si>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</si>
  <si>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</si>
  <si>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</si>
  <si>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</si>
  <si>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</si>
  <si>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</si>
  <si>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</si>
  <si>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</si>
  <si>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</si>
  <si>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</si>
  <si>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</si>
  <si>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</si>
  <si>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</si>
  <si>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</si>
  <si>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</si>
  <si>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</si>
  <si>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</si>
  <si>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</si>
  <si>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</si>
  <si>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</si>
  <si>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</si>
  <si>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</si>
  <si>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</si>
  <si>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</si>
  <si>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</si>
  <si>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</si>
  <si>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</si>
  <si>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</si>
  <si>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</si>
  <si>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</si>
  <si>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</si>
  <si>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</si>
  <si>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</si>
  <si>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</si>
  <si>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</si>
  <si>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</si>
  <si>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</si>
  <si>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</si>
  <si>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</si>
  <si>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</si>
  <si>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</si>
  <si>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</si>
  <si>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</si>
  <si>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</si>
  <si>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</si>
  <si>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</si>
  <si>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</si>
  <si>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</si>
  <si>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</si>
  <si>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</si>
  <si>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</si>
  <si>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</si>
  <si>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</si>
  <si>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</si>
  <si>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</si>
  <si>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</si>
  <si>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</si>
  <si>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</si>
  <si>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</si>
  <si>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</si>
  <si>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</si>
  <si>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</si>
  <si>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</si>
  <si>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</si>
  <si>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</si>
  <si>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</si>
  <si>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</si>
  <si>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</si>
  <si>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</si>
  <si>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</si>
  <si>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</si>
  <si>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</si>
  <si>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</si>
  <si>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</si>
  <si>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</si>
  <si>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</si>
  <si>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</si>
  <si>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</si>
  <si>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</si>
  <si>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</si>
  <si>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</si>
  <si>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</si>
  <si>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</si>
  <si>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</si>
  <si>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</si>
  <si>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</si>
  <si>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</si>
  <si>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</si>
  <si>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</si>
  <si>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</si>
  <si>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</si>
  <si>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</si>
  <si>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</si>
  <si>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</si>
  <si>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</si>
  <si>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</si>
  <si>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</si>
  <si>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</si>
  <si>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</si>
  <si>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</si>
  <si>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</si>
  <si>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</si>
  <si>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</si>
  <si>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</si>
  <si>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</si>
  <si>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</si>
  <si>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</si>
  <si>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</si>
  <si>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</si>
  <si>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</si>
  <si>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</si>
  <si>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</si>
  <si>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</si>
  <si>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</si>
  <si>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</si>
  <si>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</si>
  <si>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</si>
  <si>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</si>
  <si>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</si>
  <si>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</si>
  <si>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</si>
  <si>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</si>
  <si>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</si>
  <si>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</si>
  <si>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</si>
  <si>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</si>
  <si>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</si>
  <si>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</si>
  <si>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</si>
  <si>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</si>
  <si>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</si>
  <si>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</si>
  <si>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</si>
  <si>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</si>
  <si>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</si>
  <si>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</si>
  <si>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</si>
  <si>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</si>
  <si>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</si>
  <si>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</si>
  <si>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</si>
  <si>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</si>
  <si>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</si>
  <si>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</si>
  <si>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</si>
  <si>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</si>
  <si>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</si>
  <si>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</si>
  <si>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</si>
  <si>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</si>
  <si>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</si>
  <si>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</si>
  <si>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</si>
  <si>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</si>
  <si>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</si>
  <si>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</si>
  <si>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</si>
  <si>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</si>
  <si>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</si>
  <si>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</si>
  <si>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</si>
  <si>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</si>
  <si>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</si>
  <si>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</si>
  <si>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</si>
  <si>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</si>
  <si>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</si>
  <si>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</si>
  <si>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</si>
  <si>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</si>
  <si>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</si>
  <si>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</si>
  <si>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</si>
  <si>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</si>
  <si>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</si>
  <si>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</si>
  <si>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</si>
  <si>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</si>
  <si>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</si>
  <si>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</si>
  <si>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</si>
  <si>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</si>
  <si>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</si>
  <si>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</si>
  <si>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</si>
  <si>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</si>
  <si>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</si>
  <si>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</si>
  <si>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</si>
  <si>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</si>
  <si>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</si>
  <si>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</si>
  <si>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</si>
  <si>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</si>
  <si>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</si>
  <si>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</si>
  <si>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</si>
  <si>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</si>
  <si>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</si>
  <si>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</si>
  <si>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</si>
  <si>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</si>
  <si>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</si>
  <si>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</si>
  <si>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</si>
  <si>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</si>
  <si>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</si>
  <si>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</si>
  <si>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</si>
  <si>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</si>
  <si>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</si>
  <si>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</si>
  <si>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</si>
  <si>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</si>
  <si>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</si>
  <si>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</si>
  <si>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</si>
  <si>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</si>
  <si>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</si>
  <si>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</si>
  <si>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</si>
  <si>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</si>
  <si>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</si>
  <si>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</si>
  <si>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</si>
  <si>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</si>
  <si>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</si>
  <si>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</si>
  <si>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</si>
  <si>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</si>
  <si>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</si>
  <si>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</si>
  <si>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</si>
  <si>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</si>
  <si>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</si>
  <si>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</si>
  <si>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</si>
  <si>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</si>
  <si>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</si>
  <si>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</si>
  <si>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</si>
  <si>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</si>
  <si>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</si>
  <si>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</si>
  <si>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</si>
  <si>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</si>
  <si>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</si>
  <si>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</si>
  <si>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</si>
  <si>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</si>
  <si>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</si>
  <si>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</si>
  <si>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</si>
  <si>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</si>
  <si>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</si>
  <si>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</si>
  <si>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</si>
  <si>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</si>
  <si>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</si>
  <si>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</si>
  <si>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</si>
  <si>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</si>
  <si>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</si>
  <si>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</si>
  <si>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</si>
  <si>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</si>
  <si>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</si>
  <si>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</si>
  <si>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</si>
  <si>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</si>
  <si>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</si>
  <si>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</si>
  <si>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</si>
  <si>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</si>
  <si>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</si>
  <si>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</si>
  <si>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</si>
  <si>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</si>
  <si>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</si>
  <si>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</si>
  <si>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</si>
  <si>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</si>
  <si>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</si>
  <si>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</si>
  <si>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</si>
  <si>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</si>
  <si>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</si>
  <si>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</si>
  <si>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</si>
  <si>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</si>
  <si>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</si>
  <si>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</si>
  <si>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</si>
  <si>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</si>
  <si>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</si>
  <si>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</si>
  <si>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</si>
  <si>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</si>
  <si>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</si>
  <si>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</si>
  <si>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</si>
  <si>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</si>
  <si>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</si>
  <si>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</si>
  <si>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</si>
  <si>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</si>
  <si>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</si>
  <si>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</si>
  <si>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</si>
  <si>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</si>
  <si>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</si>
  <si>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</si>
  <si>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</si>
  <si>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</si>
  <si>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</si>
  <si>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</si>
  <si>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</si>
  <si>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</si>
  <si>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</si>
  <si>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</si>
  <si>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</si>
  <si>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</si>
  <si>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</si>
  <si>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</si>
  <si>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</si>
  <si>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</si>
  <si>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</si>
  <si>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</si>
  <si>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</si>
  <si>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</si>
  <si>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</si>
  <si>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</si>
  <si>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</si>
  <si>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</si>
  <si>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</si>
  <si>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</si>
  <si>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</si>
  <si>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</si>
  <si>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</si>
  <si>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</si>
  <si>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</si>
  <si>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</si>
  <si>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</si>
  <si>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</si>
  <si>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</si>
  <si>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</si>
  <si>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</si>
  <si>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</si>
  <si>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</si>
  <si>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</si>
  <si>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</si>
  <si>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</si>
  <si>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</si>
  <si>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</si>
  <si>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</si>
  <si>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</si>
  <si>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</si>
  <si>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</si>
  <si>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</si>
  <si>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</si>
  <si>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</si>
  <si>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</si>
  <si>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</si>
  <si>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</si>
  <si>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</si>
  <si>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</si>
  <si>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</si>
  <si>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</si>
  <si>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</si>
  <si>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</si>
  <si>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</si>
  <si>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</si>
  <si>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</si>
  <si>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</si>
  <si>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</si>
  <si>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</si>
  <si>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</si>
  <si>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</si>
  <si>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</si>
  <si>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</si>
  <si>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</si>
  <si>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</si>
  <si>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</si>
  <si>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</si>
  <si>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</si>
  <si>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</si>
  <si>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</si>
  <si>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</si>
  <si>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</si>
  <si>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</si>
  <si>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</si>
  <si>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</si>
  <si>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</si>
  <si>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</si>
  <si>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</si>
  <si>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</si>
  <si>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</si>
  <si>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</si>
  <si>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</si>
  <si>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</si>
  <si>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</si>
  <si>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</si>
  <si>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</si>
  <si>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</si>
  <si>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</si>
  <si>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</si>
  <si>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</si>
  <si>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</si>
  <si>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</si>
  <si>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</si>
  <si>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</si>
  <si>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</si>
  <si>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</si>
  <si>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</si>
  <si>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</si>
  <si>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</si>
  <si>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</si>
  <si>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</si>
  <si>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</si>
  <si>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</si>
  <si>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</si>
  <si>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</si>
  <si>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</si>
  <si>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</si>
  <si>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</si>
  <si>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</si>
  <si>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</si>
  <si>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</si>
  <si>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</si>
  <si>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</si>
  <si>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</si>
  <si>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</si>
  <si>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</si>
  <si>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</si>
  <si>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</si>
  <si>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</si>
  <si>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</si>
  <si>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</si>
  <si>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</si>
  <si>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</si>
  <si>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</si>
  <si>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</si>
  <si>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</si>
  <si>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</si>
  <si>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</si>
  <si>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</si>
  <si>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</si>
  <si>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</si>
  <si>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</si>
  <si>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</si>
  <si>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</si>
  <si>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</si>
  <si>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</si>
  <si>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</si>
  <si>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</si>
  <si>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</si>
  <si>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</si>
  <si>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</si>
  <si>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</si>
  <si>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</si>
  <si>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</si>
  <si>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</si>
  <si>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</si>
  <si>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</si>
  <si>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</si>
  <si>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</si>
  <si>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</si>
  <si>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</si>
  <si>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</si>
  <si>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</si>
  <si>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</si>
  <si>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</si>
  <si>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</si>
  <si>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</si>
  <si>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</si>
  <si>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</si>
  <si>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</si>
  <si>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</si>
  <si>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</si>
  <si>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</si>
  <si>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</si>
  <si>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</si>
  <si>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</si>
  <si>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</si>
  <si>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</si>
  <si>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</si>
  <si>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</si>
  <si>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</si>
  <si>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</si>
  <si>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</si>
  <si>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</si>
  <si>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</si>
  <si>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</si>
  <si>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</si>
  <si>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</si>
  <si>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</si>
  <si>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</si>
  <si>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</si>
  <si>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</si>
  <si>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</si>
  <si>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</si>
  <si>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</si>
  <si>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</si>
  <si>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</si>
  <si>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</si>
  <si>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</si>
  <si>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</si>
  <si>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</si>
  <si>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</si>
  <si>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</si>
  <si>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</si>
  <si>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</si>
  <si>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</si>
  <si>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</si>
  <si>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</si>
  <si>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</si>
  <si>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</si>
  <si>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</si>
  <si>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</si>
  <si>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</si>
  <si>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</si>
  <si>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</si>
  <si>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</si>
  <si>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</si>
  <si>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</si>
  <si>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</si>
  <si>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</si>
  <si>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</si>
  <si>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</si>
  <si>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</si>
  <si>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</si>
  <si>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</si>
  <si>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</si>
  <si>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</si>
  <si>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</si>
  <si>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</si>
  <si>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</si>
  <si>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</si>
  <si>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</si>
  <si>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</si>
  <si>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</si>
  <si>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</si>
  <si>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</si>
  <si>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</si>
  <si>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</si>
  <si>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</si>
  <si>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</si>
  <si>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</si>
  <si>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</si>
  <si>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</si>
  <si>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</si>
  <si>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</si>
  <si>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</si>
  <si>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</si>
  <si>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</si>
  <si>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</si>
  <si>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</si>
  <si>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</si>
  <si>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</si>
  <si>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</si>
  <si>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</si>
  <si>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</si>
  <si>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</si>
  <si>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</si>
  <si>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</si>
  <si>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</si>
  <si>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</si>
  <si>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</si>
  <si>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</si>
  <si>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</si>
  <si>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</si>
  <si>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</si>
  <si>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</si>
  <si>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</si>
  <si>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</si>
  <si>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</si>
  <si>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</si>
  <si>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</si>
  <si>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</si>
  <si>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</si>
  <si>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</si>
  <si>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</si>
  <si>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</si>
  <si>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</si>
  <si>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</si>
  <si>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</si>
  <si>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</si>
  <si>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</si>
  <si>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</si>
  <si>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</si>
  <si>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</si>
  <si>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</si>
  <si>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</si>
  <si>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</si>
  <si>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</si>
  <si>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</si>
  <si>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</si>
  <si>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</si>
  <si>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</si>
  <si>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</si>
  <si>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</si>
  <si>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</si>
  <si>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</si>
  <si>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</si>
  <si>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</si>
  <si>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</si>
  <si>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</si>
  <si>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</si>
  <si>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</si>
  <si>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</si>
  <si>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</si>
  <si>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</si>
  <si>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</si>
  <si>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</si>
  <si>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</si>
  <si>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</si>
  <si>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</si>
  <si>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</si>
  <si>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</si>
  <si>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</si>
  <si>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</si>
  <si>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</si>
  <si>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</si>
  <si>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</si>
  <si>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</si>
  <si>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</si>
  <si>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</si>
  <si>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</si>
  <si>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</si>
  <si>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</si>
  <si>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</si>
  <si>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</si>
  <si>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</si>
  <si>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</si>
  <si>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</si>
  <si>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</si>
  <si>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</si>
  <si>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</si>
  <si>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</si>
  <si>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</si>
  <si>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</si>
  <si>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</si>
  <si>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</si>
  <si>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</si>
  <si>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</si>
  <si>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</si>
  <si>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</si>
  <si>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</si>
  <si>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</si>
  <si>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</si>
  <si>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</si>
  <si>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</si>
  <si>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</si>
  <si>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</si>
  <si>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</si>
  <si>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</si>
  <si>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</si>
  <si>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</si>
  <si>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</si>
  <si>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</si>
  <si>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</si>
  <si>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</si>
  <si>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</si>
  <si>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</si>
  <si>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</si>
  <si>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</si>
  <si>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</si>
  <si>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</si>
  <si>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</si>
  <si>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</si>
  <si>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</si>
  <si>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</si>
  <si>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</si>
  <si>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</si>
  <si>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</si>
  <si>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</si>
  <si>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</si>
  <si>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</si>
  <si>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</si>
  <si>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</si>
  <si>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</si>
  <si>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</si>
  <si>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</si>
  <si>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</si>
  <si>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</si>
  <si>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</si>
  <si>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</si>
  <si>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</si>
  <si>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</si>
  <si>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</si>
  <si>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</si>
  <si>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</si>
  <si>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</si>
  <si>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</si>
  <si>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</si>
  <si>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</si>
  <si>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</si>
  <si>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</si>
  <si>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</si>
  <si>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</si>
  <si>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</si>
  <si>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</si>
  <si>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</si>
  <si>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</si>
  <si>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</si>
  <si>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</si>
  <si>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</si>
  <si>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</si>
  <si>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</si>
  <si>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</si>
  <si>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</si>
  <si>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</si>
  <si>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</si>
  <si>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</si>
  <si>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</si>
  <si>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</si>
  <si>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</si>
  <si>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</si>
  <si>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</si>
  <si>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</si>
  <si>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</si>
  <si>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</si>
  <si>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</si>
  <si>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</si>
  <si>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</si>
  <si>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</si>
  <si>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</si>
  <si>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</si>
  <si>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</si>
  <si>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</si>
  <si>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</si>
  <si>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</si>
  <si>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</si>
  <si>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</si>
  <si>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</si>
  <si>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</si>
  <si>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</si>
  <si>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</si>
  <si>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</si>
  <si>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</si>
  <si>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</si>
  <si>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</si>
  <si>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</si>
  <si>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</si>
  <si>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</si>
  <si>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</si>
  <si>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</si>
  <si>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</si>
  <si>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</si>
  <si>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</si>
  <si>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</si>
  <si>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</si>
  <si>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</si>
  <si>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</si>
  <si>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</si>
  <si>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</si>
  <si>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</si>
  <si>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</si>
  <si>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</si>
  <si>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</si>
  <si>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</si>
  <si>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</si>
  <si>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</si>
  <si>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</si>
  <si>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</si>
  <si>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</si>
  <si>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</si>
  <si>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</si>
  <si>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</si>
  <si>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</si>
  <si>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</si>
  <si>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</si>
  <si>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</si>
  <si>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</si>
  <si>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</si>
  <si>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</si>
  <si>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</si>
  <si>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</si>
  <si>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</si>
  <si>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</si>
  <si>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</si>
  <si>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</si>
  <si>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</si>
  <si>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</si>
  <si>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</si>
  <si>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</si>
  <si>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</si>
  <si>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</si>
  <si>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</si>
  <si>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</si>
  <si>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</si>
  <si>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</si>
  <si>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</si>
  <si>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</si>
  <si>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</si>
  <si>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</si>
  <si>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</si>
  <si>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</si>
  <si>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</si>
  <si>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</si>
  <si>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</si>
  <si>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</si>
  <si>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</si>
  <si>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</si>
  <si>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</si>
  <si>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</si>
  <si>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</si>
  <si>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</si>
  <si>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</si>
  <si>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</si>
  <si>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</si>
  <si>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</si>
  <si>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</si>
  <si>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</si>
  <si>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</si>
  <si>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</si>
  <si>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</si>
  <si>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</si>
  <si>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</si>
  <si>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</si>
  <si>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</si>
  <si>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</si>
  <si>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</si>
  <si>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</si>
  <si>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</si>
  <si>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</si>
  <si>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</si>
  <si>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</si>
  <si>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</si>
  <si>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</si>
  <si>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</si>
  <si>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</si>
  <si>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</si>
  <si>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</si>
  <si>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</si>
  <si>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</si>
  <si>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</si>
  <si>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</si>
  <si>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</si>
  <si>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</si>
  <si>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</si>
  <si>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</si>
  <si>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</si>
  <si>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</si>
  <si>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</si>
  <si>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</si>
  <si>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</si>
  <si>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</si>
  <si>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</si>
  <si>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</si>
  <si>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</si>
  <si>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</si>
  <si>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</si>
  <si>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</si>
  <si>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</si>
  <si>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</si>
  <si>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</si>
  <si>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</si>
  <si>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</si>
  <si>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</si>
  <si>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</si>
  <si>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</si>
  <si>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</si>
  <si>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</si>
  <si>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</si>
  <si>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</si>
  <si>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</si>
  <si>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</si>
  <si>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</si>
  <si>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</si>
  <si>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</si>
  <si>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</si>
  <si>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</si>
  <si>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</si>
  <si>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</si>
  <si>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</si>
  <si>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</si>
  <si>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</si>
  <si>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</si>
  <si>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</si>
  <si>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</si>
  <si>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</si>
  <si>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</si>
  <si>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</si>
  <si>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</si>
  <si>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</si>
  <si>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</si>
  <si>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</si>
  <si>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</si>
  <si>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</si>
  <si>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</si>
  <si>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</si>
  <si>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</si>
  <si>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</si>
  <si>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</si>
  <si>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</si>
  <si>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</si>
  <si>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</si>
  <si>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</si>
  <si>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</si>
  <si>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</si>
  <si>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</si>
  <si>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</si>
  <si>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</si>
  <si>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</si>
  <si>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</si>
  <si>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</si>
  <si>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</si>
  <si>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</si>
  <si>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</si>
  <si>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</si>
  <si>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</si>
  <si>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</si>
  <si>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</si>
  <si>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</si>
  <si>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</si>
  <si>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</si>
  <si>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</si>
  <si>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</si>
  <si>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</si>
  <si>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</si>
  <si>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</si>
  <si>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</si>
  <si>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</si>
  <si>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</si>
  <si>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</si>
  <si>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</si>
  <si>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</si>
  <si>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</si>
  <si>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</si>
  <si>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</si>
  <si>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</si>
  <si>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</si>
  <si>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</si>
  <si>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</si>
  <si>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</si>
  <si>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</si>
  <si>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</si>
  <si>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</si>
  <si>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</si>
  <si>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</si>
  <si>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</si>
  <si>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</si>
  <si>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</si>
  <si>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</si>
  <si>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</si>
  <si>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</si>
  <si>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</si>
  <si>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</si>
  <si>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</si>
  <si>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</si>
  <si>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</si>
  <si>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</si>
  <si>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</si>
  <si>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</si>
  <si>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</si>
  <si>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</si>
  <si>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</si>
  <si>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</si>
  <si>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</si>
  <si>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</si>
  <si>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</si>
  <si>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</si>
  <si>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</si>
  <si>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</si>
  <si>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</si>
  <si>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</si>
  <si>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</si>
  <si>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</si>
  <si>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</si>
  <si>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</si>
  <si>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</si>
  <si>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</si>
  <si>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</si>
  <si>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</si>
  <si>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</si>
  <si>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</si>
  <si>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</si>
  <si>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</si>
  <si>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</si>
  <si>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</si>
  <si>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</si>
  <si>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</si>
  <si>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</si>
  <si>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</si>
  <si>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</si>
  <si>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</si>
  <si>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</si>
  <si>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</si>
  <si>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</si>
  <si>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</si>
  <si>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</si>
  <si>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</si>
  <si>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</si>
  <si>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</si>
  <si>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</si>
  <si>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</si>
  <si>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</si>
  <si>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</si>
  <si>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</si>
  <si>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</si>
  <si>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</si>
  <si>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</si>
  <si>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</si>
  <si>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</si>
  <si>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</si>
  <si>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</si>
  <si>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</si>
  <si>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</si>
  <si>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</si>
  <si>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</si>
  <si>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</si>
  <si>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</si>
  <si>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</si>
  <si>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</si>
  <si>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</si>
  <si>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</si>
  <si>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</si>
  <si>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</si>
  <si>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</si>
  <si>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</si>
  <si>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</si>
  <si>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</si>
  <si>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</si>
  <si>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</si>
  <si>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</si>
  <si>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</si>
  <si>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</si>
  <si>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</si>
  <si>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</si>
  <si>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</si>
  <si>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</si>
  <si>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</si>
  <si>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</si>
  <si>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</si>
  <si>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</si>
  <si>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</si>
  <si>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</si>
  <si>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</si>
  <si>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</si>
  <si>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</si>
  <si>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</si>
  <si>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</si>
  <si>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</si>
  <si>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</si>
  <si>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</si>
  <si>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</si>
  <si>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</si>
  <si>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</si>
  <si>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</si>
  <si>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</si>
  <si>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</si>
  <si>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</si>
  <si>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</si>
  <si>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</si>
  <si>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</si>
  <si>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</si>
  <si>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</si>
  <si>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</si>
  <si>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</si>
  <si>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</si>
  <si>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</si>
  <si>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</si>
  <si>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</si>
  <si>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</si>
  <si>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</si>
  <si>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</si>
  <si>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</si>
  <si>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</si>
  <si>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</si>
  <si>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</si>
  <si>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</si>
  <si>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</si>
  <si>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</si>
  <si>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</si>
  <si>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</si>
  <si>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</si>
  <si>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</si>
  <si>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</si>
  <si>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</si>
  <si>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</si>
  <si>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</si>
  <si>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</si>
  <si>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</si>
  <si>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</si>
  <si>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</si>
  <si>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</si>
  <si>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</si>
  <si>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</si>
  <si>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</si>
  <si>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</si>
  <si>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</si>
  <si>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</si>
  <si>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</si>
  <si>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</si>
  <si>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</si>
  <si>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</si>
  <si>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</si>
  <si>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</si>
  <si>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</si>
  <si>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</si>
  <si>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</si>
  <si>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</si>
  <si>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</si>
  <si>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</si>
  <si>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</si>
  <si>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</si>
  <si>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</si>
  <si>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</si>
  <si>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</si>
  <si>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</si>
  <si>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</si>
  <si>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</si>
  <si>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</si>
  <si>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</si>
  <si>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</si>
  <si>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</si>
  <si>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</si>
  <si>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</si>
  <si>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</si>
  <si>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</si>
  <si>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</si>
  <si>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</si>
  <si>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</si>
  <si>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</si>
  <si>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</si>
  <si>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</si>
  <si>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</si>
  <si>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</si>
  <si>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</si>
  <si>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</si>
  <si>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</si>
  <si>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</si>
  <si>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</si>
  <si>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</si>
  <si>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</si>
  <si>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</si>
  <si>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</si>
  <si>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</si>
  <si>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</si>
  <si>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</si>
  <si>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</si>
  <si>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</si>
  <si>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</si>
  <si>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</si>
  <si>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</si>
  <si>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</si>
  <si>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</si>
  <si>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</si>
  <si>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</si>
  <si>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</si>
  <si>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</si>
  <si>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</si>
  <si>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</si>
  <si>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</si>
  <si>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</si>
  <si>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</si>
  <si>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</si>
  <si>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</si>
  <si>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</si>
  <si>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</si>
  <si>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</si>
  <si>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</si>
  <si>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</si>
  <si>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</si>
  <si>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</si>
  <si>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</si>
  <si>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</si>
  <si>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</si>
  <si>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</si>
  <si>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</si>
  <si>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</si>
  <si>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</si>
  <si>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</si>
  <si>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</si>
  <si>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</si>
  <si>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</si>
  <si>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</si>
  <si>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</si>
  <si>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</si>
  <si>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</si>
  <si>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</si>
  <si>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</si>
  <si>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</si>
  <si>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</si>
  <si>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</si>
  <si>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</si>
  <si>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</si>
  <si>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</si>
  <si>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</si>
  <si>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</si>
  <si>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</si>
  <si>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</si>
  <si>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</si>
  <si>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</si>
  <si>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</si>
  <si>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</si>
  <si>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</si>
  <si>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</si>
  <si>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</si>
  <si>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</si>
  <si>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</si>
  <si>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</si>
  <si>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</si>
  <si>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</si>
  <si>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</si>
  <si>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</si>
  <si>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</si>
  <si>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</si>
  <si>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</si>
  <si>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</si>
  <si>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</si>
  <si>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</si>
  <si>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</si>
  <si>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</si>
  <si>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</si>
  <si>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</si>
  <si>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</si>
  <si>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</si>
  <si>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</si>
  <si>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</si>
  <si>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</si>
  <si>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</si>
  <si>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</si>
  <si>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</si>
  <si>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</si>
  <si>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</si>
  <si>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</si>
  <si>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</si>
  <si>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</si>
  <si>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</si>
  <si>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</si>
  <si>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</si>
  <si>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</si>
  <si>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</si>
  <si>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</si>
  <si>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</si>
  <si>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</si>
  <si>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</si>
  <si>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</si>
  <si>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</si>
  <si>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</si>
  <si>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</si>
  <si>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</si>
  <si>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</si>
  <si>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</si>
  <si>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</si>
  <si>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</si>
  <si>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</si>
  <si>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</si>
  <si>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</si>
  <si>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</si>
  <si>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</si>
  <si>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</si>
  <si>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</si>
  <si>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</si>
  <si>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</si>
  <si>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</si>
  <si>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</si>
  <si>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</si>
  <si>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</si>
  <si>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</si>
  <si>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</si>
  <si>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</si>
  <si>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</si>
  <si>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</si>
  <si>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</si>
  <si>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</si>
  <si>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</si>
  <si>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</si>
  <si>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</si>
  <si>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</si>
  <si>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</si>
  <si>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</si>
  <si>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</si>
  <si>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</si>
  <si>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</si>
  <si>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</si>
  <si>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</si>
  <si>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</si>
  <si>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</si>
  <si>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</si>
  <si>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</si>
  <si>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</si>
  <si>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</si>
  <si>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</si>
  <si>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</si>
  <si>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</si>
  <si>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</si>
  <si>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</si>
  <si>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</si>
  <si>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</si>
  <si>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</si>
  <si>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</si>
  <si>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</si>
  <si>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</si>
  <si>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</si>
  <si>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</si>
  <si>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</si>
  <si>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</si>
  <si>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</si>
  <si>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</si>
  <si>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</si>
  <si>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</si>
  <si>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</si>
  <si>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</si>
  <si>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</si>
  <si>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</si>
  <si>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</si>
  <si>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</si>
  <si>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</si>
  <si>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</si>
  <si>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</si>
  <si>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</si>
  <si>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</si>
  <si>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</si>
  <si>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</si>
  <si>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</si>
  <si>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</si>
  <si>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</si>
  <si>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</si>
  <si>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</si>
  <si>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</si>
  <si>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</si>
  <si>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</si>
  <si>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</si>
  <si>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</si>
  <si>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</si>
  <si>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</si>
  <si>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</si>
  <si>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</si>
  <si>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</si>
  <si>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</si>
  <si>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</si>
  <si>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</si>
  <si>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</si>
  <si>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</si>
  <si>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</si>
  <si>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</si>
  <si>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</si>
  <si>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</si>
  <si>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</si>
  <si>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</si>
  <si>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</si>
  <si>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</si>
  <si>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</si>
  <si>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</si>
  <si>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</si>
  <si>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</si>
  <si>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</si>
  <si>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</si>
  <si>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</si>
  <si>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</si>
  <si>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</si>
  <si>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</si>
  <si>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</si>
  <si>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</si>
  <si>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</si>
  <si>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</si>
  <si>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</si>
  <si>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</si>
  <si>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</si>
  <si>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</si>
  <si>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</si>
  <si>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</si>
  <si>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</si>
  <si>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</si>
  <si>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</si>
  <si>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</si>
  <si>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</si>
  <si>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</si>
  <si>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</si>
  <si>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</si>
  <si>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</si>
  <si>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</si>
  <si>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</si>
  <si>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</si>
  <si>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</si>
  <si>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</si>
  <si>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</si>
  <si>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</si>
  <si>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</si>
  <si>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</si>
  <si>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</si>
  <si>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</si>
  <si>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</si>
  <si>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</si>
  <si>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</si>
  <si>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</si>
  <si>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</si>
  <si>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</si>
  <si>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</si>
  <si>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</si>
  <si>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</si>
  <si>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</si>
  <si>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</si>
  <si>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</si>
  <si>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</si>
  <si>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</si>
  <si>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</si>
  <si>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</si>
  <si>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</si>
  <si>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</si>
  <si>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</si>
  <si>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</si>
  <si>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</si>
  <si>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</si>
  <si>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</si>
  <si>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</si>
  <si>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</si>
  <si>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</si>
  <si>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</si>
  <si>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</si>
  <si>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</si>
  <si>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</si>
  <si>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</si>
  <si>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</si>
  <si>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</si>
  <si>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</si>
  <si>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</si>
  <si>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</si>
  <si>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</si>
  <si>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</si>
  <si>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</si>
  <si>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</si>
  <si>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</si>
  <si>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</si>
  <si>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</si>
  <si>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</si>
  <si>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</si>
  <si>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</si>
  <si>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</si>
  <si>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</si>
  <si>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</si>
  <si>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</si>
  <si>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</si>
  <si>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</si>
  <si>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</si>
  <si>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</si>
  <si>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</si>
  <si>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</si>
  <si>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</si>
  <si>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</si>
  <si>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</si>
  <si>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</si>
  <si>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</si>
  <si>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</si>
  <si>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</si>
  <si>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</si>
  <si>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</si>
  <si>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</si>
  <si>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</si>
  <si>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</si>
  <si>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</si>
  <si>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</si>
  <si>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</si>
  <si>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</si>
  <si>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</si>
  <si>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</si>
  <si>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</si>
  <si>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</si>
  <si>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</si>
  <si>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</si>
  <si>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</si>
  <si>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</si>
  <si>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</si>
  <si>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</si>
  <si>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</si>
  <si>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</si>
  <si>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</si>
  <si>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</si>
  <si>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</si>
  <si>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</si>
  <si>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</si>
  <si>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</si>
  <si>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</si>
  <si>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</si>
  <si>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</si>
  <si>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</si>
  <si>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</si>
  <si>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</si>
  <si>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</si>
  <si>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</si>
  <si>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</si>
  <si>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</si>
  <si>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</si>
  <si>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</si>
  <si>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</si>
  <si>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</si>
  <si>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</si>
  <si>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</si>
  <si>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Successful</t>
  </si>
  <si>
    <t>Failed</t>
  </si>
  <si>
    <t>Median</t>
  </si>
  <si>
    <t>Mean</t>
  </si>
  <si>
    <t>Min</t>
  </si>
  <si>
    <t>Max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</si>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</sst>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9" fontId="0" fillId="0" borderId="0" xfId="42" applyFont="1"/>
    <xf numFmtId="0" fontId="20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Stats!PivotTable3</c:name>
    <c:fmtId val="4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7-CC41-8661-E84A2CDFA876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5-4448-A691-C0170A4F2987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95-4448-A691-C0170A4F2987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95-4448-A691-C0170A4F29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4993552"/>
        <c:axId val="1941459136"/>
      </c:barChart>
      <c:catAx>
        <c:axId val="214499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459136"/>
        <c:crosses val="autoZero"/>
        <c:auto val="1"/>
        <c:lblAlgn val="ctr"/>
        <c:lblOffset val="100"/>
        <c:noMultiLvlLbl val="0"/>
      </c:catAx>
      <c:valAx>
        <c:axId val="194145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99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Stats!PivotTable4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1-844E-992B-721A0386F74C}"/>
            </c:ext>
          </c:extLst>
        </c:ser>
        <c:ser>
          <c:idx val="1"/>
          <c:order val="1"/>
          <c:tx>
            <c:strRef>
              <c:f>'Sub-category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1-844E-992B-721A0386F74C}"/>
            </c:ext>
          </c:extLst>
        </c:ser>
        <c:ser>
          <c:idx val="2"/>
          <c:order val="2"/>
          <c:tx>
            <c:strRef>
              <c:f>'Sub-category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81-844E-992B-721A0386F74C}"/>
            </c:ext>
          </c:extLst>
        </c:ser>
        <c:ser>
          <c:idx val="3"/>
          <c:order val="3"/>
          <c:tx>
            <c:strRef>
              <c:f>'Sub-category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'Sub-category Stats'!$A$5:$A$29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81-844E-992B-721A0386F7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491350815"/>
        <c:axId val="1453346752"/>
      </c:barChart>
      <c:catAx>
        <c:axId val="49135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46752"/>
        <c:crosses val="autoZero"/>
        <c:auto val="1"/>
        <c:lblAlgn val="ctr"/>
        <c:lblOffset val="100"/>
        <c:noMultiLvlLbl val="0"/>
      </c:catAx>
      <c:valAx>
        <c:axId val="14533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[CrowdfundingBook.xlsx]Outcomes Based on Launch!PivotTable8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shade val="58000"/>
              </a:schemeClr>
            </a:solidFill>
            <a:ln w="9525">
              <a:solidFill>
                <a:schemeClr val="accent1">
                  <a:shade val="58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shade val="86000"/>
              </a:schemeClr>
            </a:solidFill>
            <a:ln w="9525">
              <a:solidFill>
                <a:schemeClr val="accent1">
                  <a:shade val="8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tint val="86000"/>
              </a:schemeClr>
            </a:solidFill>
            <a:ln w="9525">
              <a:solidFill>
                <a:schemeClr val="accent1">
                  <a:tint val="8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tint val="58000"/>
              </a:schemeClr>
            </a:solidFill>
            <a:ln w="9525">
              <a:solidFill>
                <a:schemeClr val="accent1">
                  <a:tint val="58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'Outcomes Based on Launch'!$B$4:$B$5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8000"/>
                </a:schemeClr>
              </a:solidFill>
              <a:ln w="9525">
                <a:solidFill>
                  <a:schemeClr val="accent1">
                    <a:shade val="5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Based on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5-EA45-8584-C92A00456BE8}"/>
            </c:ext>
          </c:extLst>
        </c:ser>
        <c:ser>
          <c:idx val="1"/>
          <c:order val="1"/>
          <c:tx>
            <c:strRef>
              <c:f>'Outcomes Based on Launch'!$C$4:$C$5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6000"/>
                </a:schemeClr>
              </a:solidFill>
              <a:ln w="9525">
                <a:solidFill>
                  <a:schemeClr val="accent1">
                    <a:shade val="8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Based on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95-EA45-8584-C92A00456BE8}"/>
            </c:ext>
          </c:extLst>
        </c:ser>
        <c:ser>
          <c:idx val="2"/>
          <c:order val="2"/>
          <c:tx>
            <c:strRef>
              <c:f>'Outcomes Based on Launch'!$D$4:$D$5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6000"/>
                </a:schemeClr>
              </a:solidFill>
              <a:ln w="9525">
                <a:solidFill>
                  <a:schemeClr val="accent1">
                    <a:tint val="8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Based on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95-EA45-8584-C92A00456BE8}"/>
            </c:ext>
          </c:extLst>
        </c:ser>
        <c:ser>
          <c:idx val="3"/>
          <c:order val="3"/>
          <c:tx>
            <c:strRef>
              <c:f>'Outcomes Based on Launch'!$E$4:$E$5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8000"/>
                </a:schemeClr>
              </a:solidFill>
              <a:ln w="9525">
                <a:solidFill>
                  <a:schemeClr val="accent1">
                    <a:tint val="5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Based on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95-EA45-8584-C92A00456B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67935"/>
        <c:axId val="196381823"/>
      </c:lineChart>
      <c:catAx>
        <c:axId val="19686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81823"/>
        <c:crosses val="autoZero"/>
        <c:auto val="1"/>
        <c:lblAlgn val="ctr"/>
        <c:lblOffset val="100"/>
        <c:noMultiLvlLbl val="0"/>
      </c:catAx>
      <c:valAx>
        <c:axId val="1963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F-CF43-9BF7-B318CE0FE6AB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F-CF43-9BF7-B318CE0FE6AB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8F-CF43-9BF7-B318CE0F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904623"/>
        <c:axId val="248906335"/>
      </c:lineChart>
      <c:catAx>
        <c:axId val="24890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06335"/>
        <c:crosses val="autoZero"/>
        <c:auto val="1"/>
        <c:lblAlgn val="ctr"/>
        <c:lblOffset val="100"/>
        <c:noMultiLvlLbl val="0"/>
      </c:catAx>
      <c:valAx>
        <c:axId val="2489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0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A1B0A7B7-92D3-4F40-B702-3639F9883800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1115A2-9BD2-E642-8E14-544DA20789E2}">
          <cx:tx>
            <cx:txData>
              <cx:f>_xlchart.v1.3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3FAAFFE-584B-DC4B-956B-773DBE58D25A}">
          <cx:tx>
            <cx:txData>
              <cx:f>_xlchart.v1.5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A31C7D3-10CF-8D4E-9D8A-A990432B50DD}">
          <cx:tx>
            <cx:txData>
              <cx:f>_xlchart.v1.7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345478</xdr:colOff>
      <xdr:row>1</xdr:row>
      <xdr:rowOff>79255</xdr:rowOff>
    </xdr:from>
    <xdr:to>
      <xdr:col>15</xdr:col>
      <xdr:colOff>372406</xdr:colOff>
      <xdr:row>22</xdr:row>
      <xdr:rowOff>114585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139D32-9424-9A13-4579-B6134B17D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25400</xdr:rowOff>
    </xdr:from>
    <xdr:to>
      <xdr:col>17</xdr:col>
      <xdr:colOff>215900</xdr:colOff>
      <xdr:row>32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B5395D-DC7C-70C2-E6DA-9A9189E25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3</xdr:row>
      <xdr:rowOff>0</xdr:rowOff>
    </xdr:from>
    <xdr:to>
      <xdr:col>15</xdr:col>
      <xdr:colOff>457200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6902D-395F-3DF3-F762-8F2CF2B45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1981200</xdr:colOff>
      <xdr:row>14</xdr:row>
      <xdr:rowOff>55033</xdr:rowOff>
    </xdr:from>
    <xdr:to>
      <xdr:col>6</xdr:col>
      <xdr:colOff>745067</xdr:colOff>
      <xdr:row>31</xdr:row>
      <xdr:rowOff>93133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1718DB-56D8-BBA8-7D90-82B5C6237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4</xdr:row>
      <xdr:rowOff>190500</xdr:rowOff>
    </xdr:from>
    <xdr:to>
      <xdr:col>15</xdr:col>
      <xdr:colOff>203200</xdr:colOff>
      <xdr:row>24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D8706B-724C-BC5F-0B0B-C9BC79EEF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4950" y="1003300"/>
              <a:ext cx="7880350" cy="398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5.942637384258" missingItemsLimit="1048576" createdVersion="8" refreshedVersion="8" minRefreshableVersion="3" recordCount="1000" xr:uid="{76FFD600-471A-D947-9EAE-24FF667493E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10173887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D8B4C-43EC-D644-9B2B-E89883B4ADE3}" name="PivotTable3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4FD78-EF34-2A48-8B15-9E6C4A30FDE9}" name="PivotTable4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2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B2C9E-FBD6-4446-AC84-EF68B69F7473}" name="PivotTable8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12">
    <format dxfId="27">
      <pivotArea collapsedLevelsAreSubtotals="1" fieldPosition="0">
        <references count="1">
          <reference field="20" count="1">
            <x v="1"/>
          </reference>
        </references>
      </pivotArea>
    </format>
    <format dxfId="26">
      <pivotArea collapsedLevelsAreSubtotals="1" fieldPosition="0">
        <references count="1">
          <reference field="20" count="1">
            <x v="2"/>
          </reference>
        </references>
      </pivotArea>
    </format>
    <format dxfId="25">
      <pivotArea collapsedLevelsAreSubtotals="1" fieldPosition="0">
        <references count="1">
          <reference field="20" count="1">
            <x v="3"/>
          </reference>
        </references>
      </pivotArea>
    </format>
    <format dxfId="24">
      <pivotArea collapsedLevelsAreSubtotals="1" fieldPosition="0">
        <references count="1">
          <reference field="20" count="1">
            <x v="4"/>
          </reference>
        </references>
      </pivotArea>
    </format>
    <format dxfId="23">
      <pivotArea collapsedLevelsAreSubtotals="1" fieldPosition="0">
        <references count="1">
          <reference field="20" count="1">
            <x v="5"/>
          </reference>
        </references>
      </pivotArea>
    </format>
    <format dxfId="22">
      <pivotArea collapsedLevelsAreSubtotals="1" fieldPosition="0">
        <references count="1">
          <reference field="20" count="1">
            <x v="6"/>
          </reference>
        </references>
      </pivotArea>
    </format>
    <format dxfId="21">
      <pivotArea collapsedLevelsAreSubtotals="1" fieldPosition="0">
        <references count="1">
          <reference field="20" count="1">
            <x v="7"/>
          </reference>
        </references>
      </pivotArea>
    </format>
    <format dxfId="20">
      <pivotArea collapsedLevelsAreSubtotals="1" fieldPosition="0">
        <references count="1">
          <reference field="20" count="1">
            <x v="8"/>
          </reference>
        </references>
      </pivotArea>
    </format>
    <format dxfId="19">
      <pivotArea collapsedLevelsAreSubtotals="1" fieldPosition="0">
        <references count="1">
          <reference field="20" count="1">
            <x v="9"/>
          </reference>
        </references>
      </pivotArea>
    </format>
    <format dxfId="18">
      <pivotArea collapsedLevelsAreSubtotals="1" fieldPosition="0">
        <references count="1">
          <reference field="20" count="1">
            <x v="10"/>
          </reference>
        </references>
      </pivotArea>
    </format>
    <format dxfId="17">
      <pivotArea collapsedLevelsAreSubtotals="1" fieldPosition="0">
        <references count="1">
          <reference field="20" count="1">
            <x v="11"/>
          </reference>
        </references>
      </pivotArea>
    </format>
    <format dxfId="16">
      <pivotArea collapsedLevelsAreSubtotals="1" fieldPosition="0">
        <references count="1">
          <reference field="20" count="1">
            <x v="12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workbookViewId="0">
      <selection activeCell="C4" sqref="C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5" bestFit="1" customWidth="1"/>
    <col min="8" max="8" width="13" bestFit="1" customWidth="1"/>
    <col min="9" max="9" width="16" bestFit="1" customWidth="1"/>
    <col min="12" max="13" width="11.1640625" bestFit="1" customWidth="1"/>
    <col min="14" max="14" width="26.83203125" bestFit="1" customWidth="1"/>
    <col min="15" max="15" width="25.33203125" bestFit="1" customWidth="1"/>
    <col min="18" max="18" width="28" bestFit="1" customWidth="1"/>
    <col min="19" max="19" width="14.33203125" bestFit="1" customWidth="1"/>
    <col min="20" max="20" width="17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s="9" t="str" cm="1">
        <f t="array" ref="S2:T2">_xlfn.TEXTSPLIT(R2,"/")</f>
        <v>food</v>
      </c>
      <c r="T2" s="8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s="9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s="9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s="9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s="9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s="9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s="9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s="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s="9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s="9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s="9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s="9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s="9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s="9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s="9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s="9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s="9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s="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s="9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s="9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s="9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s="9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s="9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s="9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s="9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s="9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s="9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s="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s="9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s="9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s="9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s="9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s="9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s="9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s="9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s="9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s="9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s="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s="9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s="9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s="9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s="9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s="9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s="9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s="9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s="9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s="9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s="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s="9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s="9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s="9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s="9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s="9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s="9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s="9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s="9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s="9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s="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s="9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s="9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s="9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s="9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s="9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s="9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s="9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ROUND((E67/D67)*100,0)</f>
        <v>236</v>
      </c>
      <c r="G67" t="s">
        <v>20</v>
      </c>
      <c r="H67">
        <v>236</v>
      </c>
      <c r="I67">
        <f t="shared" ref="I67:I130" si="5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s="9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s="9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s="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s="9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s="9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s="9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s="9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s="9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s="9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s="9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s="9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s="9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s="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s="9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s="9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s="9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s="9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s="9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s="9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s="9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s="9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s="9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s="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s="9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s="9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s="9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s="9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s="9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s="9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s="9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s="9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s="9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s="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s="9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s="9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s="9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s="9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s="9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s="9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s="9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s="9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s="9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s="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s="9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s="9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s="9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s="9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s="9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s="9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s="9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s="9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s="9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s="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s="9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s="9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s="9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s="9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s="9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s="9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s="9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s="9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s="9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s="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s="9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ROUND((E131/D131)*100,0)</f>
        <v>3</v>
      </c>
      <c r="G131" t="s">
        <v>74</v>
      </c>
      <c r="H131">
        <v>55</v>
      </c>
      <c r="I131">
        <f t="shared" ref="I131:I194" si="9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s="9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s="9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s="9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s="9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s="9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s="9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s="9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s="9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s="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s="9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s="9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s="9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s="9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s="9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s="9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s="9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s="9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s="9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s="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s="9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s="9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s="9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s="9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s="9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s="9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s="9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s="9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s="9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s="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s="9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s="9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s="9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s="9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s="9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s="9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s="9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s="9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s="9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s="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s="9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s="9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s="9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s="9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s="9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s="9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s="9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s="9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s="9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s="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s="9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s="9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s="9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s="9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s="9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s="9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s="9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s="9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s="9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s="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s="9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s="9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s="9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s="9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s="9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ROUND((E195/D195)*100,0)</f>
        <v>46</v>
      </c>
      <c r="G195" t="s">
        <v>14</v>
      </c>
      <c r="H195">
        <v>65</v>
      </c>
      <c r="I195">
        <f t="shared" ref="I195:I258" si="13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s="9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s="9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s="9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s="9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s="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s="9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s="9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s="9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s="9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s="9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s="9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s="9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s="9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s="9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s="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s="9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s="9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s="9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s="9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s="9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s="9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s="9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s="9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s="9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s="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s="9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s="9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s="9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s="9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s="9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s="9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s="9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s="9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s="9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s="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s="9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s="9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s="9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s="9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s="9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s="9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s="9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s="9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s="9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s="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s="9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s="9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s="9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s="9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s="9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s="9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s="9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s="9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s="9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s="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s="9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s="9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s="9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s="9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s="9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s="9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s="9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s="9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s="9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ROUND((E259/D259)*100,0)</f>
        <v>146</v>
      </c>
      <c r="G259" t="s">
        <v>20</v>
      </c>
      <c r="H259">
        <v>92</v>
      </c>
      <c r="I259">
        <f t="shared" ref="I259:I322" si="17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s="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s="9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s="9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s="9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s="9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s="9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s="9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s="9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s="9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s="9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s="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s="9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s="9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s="9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s="9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s="9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s="9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s="9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s="9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s="9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s="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s="9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s="9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s="9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s="9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s="9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s="9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s="9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s="9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s="9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s="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s="9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s="9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s="9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s="9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s="9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s="9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s="9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s="9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s="9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s="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s="9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s="9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s="9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s="9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s="9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s="9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s="9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s="9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s="9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s="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s="9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s="9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s="9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s="9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s="9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s="9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s="9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s="9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s="9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s="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s="9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s="9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s="9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ROUND((E323/D323)*100,0)</f>
        <v>94</v>
      </c>
      <c r="G323" t="s">
        <v>14</v>
      </c>
      <c r="H323">
        <v>2468</v>
      </c>
      <c r="I323">
        <f t="shared" ref="I323:I386" si="2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s="9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s="9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s="9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s="9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s="9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s="9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s="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s="9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s="9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s="9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s="9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s="9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s="9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s="9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s="9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s="9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s="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s="9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s="9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s="9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s="9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s="9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s="9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s="9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s="9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s="9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s="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s="9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s="9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s="9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s="9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s="9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s="9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s="9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s="9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s="9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s="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s="9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s="9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s="9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s="9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s="9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s="9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s="9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s="9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s="9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s="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s="9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s="9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s="9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s="9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s="9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s="9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s="9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s="9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s="9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s="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s="9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s="9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s="9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s="9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s="9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s="9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s="9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ROUND((E387/D387)*100,0)</f>
        <v>146</v>
      </c>
      <c r="G387" t="s">
        <v>20</v>
      </c>
      <c r="H387">
        <v>1137</v>
      </c>
      <c r="I387">
        <f t="shared" ref="I387:I450" si="25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s="9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s="9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s="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s="9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s="9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s="9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s="9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s="9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s="9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s="9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s="9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s="9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s="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s="9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s="9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s="9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s="9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s="9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s="9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s="9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s="9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s="9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s="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s="9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s="9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s="9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s="9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s="9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s="9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s="9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s="9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s="9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s="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s="9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s="9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s="9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s="9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s="9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s="9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s="9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s="9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s="9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s="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s="9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s="9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s="9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s="9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s="9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s="9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s="9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s="9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s="9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s="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s="9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s="9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s="9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s="9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s="9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s="9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s="9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s="9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s="9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s="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s="9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ROUND((E451/D451)*100,0)</f>
        <v>967</v>
      </c>
      <c r="G451" t="s">
        <v>20</v>
      </c>
      <c r="H451">
        <v>86</v>
      </c>
      <c r="I451">
        <f t="shared" ref="I451:I514" si="29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s="9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s="9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s="9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s="9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s="9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s="9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s="9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s="9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s="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s="9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s="9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s="9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s="9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s="9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s="9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s="9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s="9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s="9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s="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s="9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s="9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s="9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s="9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s="9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s="9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s="9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s="9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s="9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s="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s="9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s="9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s="9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s="9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s="9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s="9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s="9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s="9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s="9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s="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s="9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s="9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s="9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s="9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s="9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s="9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s="9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s="9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s="9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s="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s="9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s="9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s="9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s="9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s="9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s="9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s="9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s="9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s="9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s="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s="9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s="9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s="9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s="9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s="9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ROUND((E515/D515)*100,0)</f>
        <v>39</v>
      </c>
      <c r="G515" t="s">
        <v>74</v>
      </c>
      <c r="H515">
        <v>35</v>
      </c>
      <c r="I515">
        <f t="shared" ref="I515:I578" si="33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s="9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s="9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s="9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s="9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s="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s="9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s="9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s="9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s="9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s="9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s="9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s="9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s="9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s="9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s="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s="9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s="9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s="9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s="9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s="9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s="9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s="9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s="9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s="9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s="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s="9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s="9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s="9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s="9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s="9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s="9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s="9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s="9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s="9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s="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s="9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s="9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s="9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s="9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s="9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s="9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s="9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s="9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s="9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s="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s="9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s="9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s="9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s="9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s="9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s="9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s="9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s="9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s="9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s="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s="9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s="9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s="9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s="9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s="9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s="9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s="9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s="9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s="9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ROUND((E579/D579)*100,0)</f>
        <v>19</v>
      </c>
      <c r="G579" t="s">
        <v>74</v>
      </c>
      <c r="H579">
        <v>37</v>
      </c>
      <c r="I579">
        <f t="shared" ref="I579:I642" si="37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s="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s="9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s="9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s="9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s="9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s="9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s="9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s="9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s="9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s="9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s="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s="9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s="9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s="9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s="9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s="9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s="9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s="9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s="9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s="9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s="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s="9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s="9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s="9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s="9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s="9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s="9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s="9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s="9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s="9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s="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s="9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s="9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s="9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s="9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s="9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s="9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s="9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s="9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s="9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s="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s="9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s="9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s="9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s="9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s="9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s="9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s="9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s="9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s="9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s="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s="9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s="9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s="9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s="9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s="9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s="9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s="9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s="9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s="9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s="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s="9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s="9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s="9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ROUND((E643/D643)*100,0)</f>
        <v>120</v>
      </c>
      <c r="G643" t="s">
        <v>20</v>
      </c>
      <c r="H643">
        <v>194</v>
      </c>
      <c r="I643">
        <f t="shared" ref="I643:I706" si="4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s="9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s="9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s="9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s="9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s="9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s="9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s="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s="9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s="9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s="9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s="9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s="9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s="9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s="9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s="9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s="9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s="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s="9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s="9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s="9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s="9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s="9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s="9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s="9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s="9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s="9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s="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s="9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s="9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s="9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s="9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s="9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s="9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s="9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s="9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s="9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s="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s="9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s="9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s="9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s="9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s="9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s="9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s="9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s="9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s="9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s="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s="9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s="9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s="9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s="9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s="9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s="9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s="9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s="9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s="9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s="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s="9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s="9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s="9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s="9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s="9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s="9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s="9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ROUND((E707/D707)*100,0)</f>
        <v>99</v>
      </c>
      <c r="G707" t="s">
        <v>14</v>
      </c>
      <c r="H707">
        <v>2025</v>
      </c>
      <c r="I707">
        <f t="shared" ref="I707:I770" si="45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s="9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s="9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s="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s="9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s="9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s="9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s="9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s="9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s="9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s="9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s="9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s="9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s="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s="9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s="9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s="9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s="9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s="9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s="9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s="9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s="9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s="9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s="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s="9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s="9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s="9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s="9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s="9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s="9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s="9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s="9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s="9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s="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s="9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s="9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s="9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s="9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s="9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s="9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s="9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s="9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s="9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s="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s="9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s="9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s="9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s="9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s="9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s="9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s="9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s="9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s="9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s="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s="9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s="9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s="9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s="9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s="9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s="9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s="9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s="9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s="9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s="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s="9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ROUND((E771/D771)*100,0)</f>
        <v>87</v>
      </c>
      <c r="G771" t="s">
        <v>14</v>
      </c>
      <c r="H771">
        <v>3410</v>
      </c>
      <c r="I771">
        <f t="shared" ref="I771:I834" si="49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s="9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s="9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s="9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s="9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s="9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s="9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s="9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s="9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s="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s="9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s="9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s="9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s="9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s="9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s="9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s="9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s="9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s="9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s="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s="9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s="9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s="9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s="9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s="9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s="9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s="9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s="9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s="9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s="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s="9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s="9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s="9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s="9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s="9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s="9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s="9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s="9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s="9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s="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s="9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s="9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s="9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s="9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s="9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s="9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s="9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s="9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s="9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s="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s="9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s="9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s="9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s="9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s="9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s="9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s="9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s="9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s="9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s="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s="9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s="9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s="9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s="9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s="9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ROUND((E835/D835)*100,0)</f>
        <v>158</v>
      </c>
      <c r="G835" t="s">
        <v>20</v>
      </c>
      <c r="H835">
        <v>165</v>
      </c>
      <c r="I835">
        <f t="shared" ref="I835:I898" si="53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s="9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s="9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s="9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s="9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s="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s="9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s="9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s="9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s="9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s="9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s="9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s="9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s="9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s="9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s="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s="9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s="9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s="9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s="9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s="9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s="9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s="9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s="9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s="9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s="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s="9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s="9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s="9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s="9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s="9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s="9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s="9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s="9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s="9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s="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s="9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s="9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s="9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s="9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s="9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s="9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s="9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s="9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s="9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s="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s="9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s="9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s="9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s="9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s="9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s="9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s="9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s="9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s="9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s="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s="9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s="9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s="9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s="9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s="9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s="9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s="9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s="9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s="9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ROUND((E899/D899)*100,0)</f>
        <v>28</v>
      </c>
      <c r="G899" t="s">
        <v>14</v>
      </c>
      <c r="H899">
        <v>27</v>
      </c>
      <c r="I899">
        <f t="shared" ref="I899:I962" si="57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s="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s="9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s="9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s="9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s="9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s="9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s="9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s="9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s="9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s="9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s="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s="9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s="9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s="9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s="9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s="9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s="9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s="9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s="9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s="9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s="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s="9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s="9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s="9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s="9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s="9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s="9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s="9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s="9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s="9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s="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s="9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s="9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s="9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s="9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s="9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s="9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s="9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s="9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s="9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s="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s="9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s="9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s="9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s="9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s="9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s="9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s="9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s="9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s="9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s="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s="9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s="9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s="9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s="9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s="9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s="9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s="9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s="9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s="9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s="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s="9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s="9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s="9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ROUND((E963/D963)*100,0)</f>
        <v>119</v>
      </c>
      <c r="G963" t="s">
        <v>20</v>
      </c>
      <c r="H963">
        <v>155</v>
      </c>
      <c r="I963">
        <f t="shared" ref="I963:I1001" si="6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s="9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s="9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s="9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s="9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s="9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s="9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s="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s="9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s="9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s="9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s="9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s="9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s="9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s="9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s="9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s="9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s="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s="9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s="9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s="9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s="9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s="9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s="9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s="9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s="9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s="9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s="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s="9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s="9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s="9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s="9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s="9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s="9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s="9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s="9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s="9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s="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s="9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s="9" t="str" cm="1">
        <f t="array" ref="S1001:T1001">_xlfn.TEXTSPLIT(R1001,"/")</f>
        <v>food</v>
      </c>
      <c r="T1001" t="str">
        <v>food trucks</v>
      </c>
    </row>
  </sheetData>
  <autoFilter ref="A1:T1" xr:uid="{00000000-0001-0000-0000-000000000000}"/>
  <conditionalFormatting sqref="F2:F1001">
    <cfRule type="colorScale" priority="1">
      <colorScale>
        <cfvo type="num" val="0"/>
        <cfvo type="percentile" val="50"/>
        <cfvo type="num" val="200"/>
        <color rgb="FFC00000"/>
        <color theme="9" tint="-0.249977111117893"/>
        <color theme="8" tint="-0.249977111117893"/>
      </colorScale>
    </cfRule>
  </conditionalFormatting>
  <conditionalFormatting sqref="G2:G1001">
    <cfRule type="expression" dxfId="15" priority="6">
      <formula>G2="canceled"</formula>
    </cfRule>
    <cfRule type="expression" dxfId="14" priority="7">
      <formula>G2="live"</formula>
    </cfRule>
    <cfRule type="expression" dxfId="13" priority="8">
      <formula>G2="successful"</formula>
    </cfRule>
    <cfRule type="expression" dxfId="12" priority="9">
      <formula>G2="failed"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AD0F-4AD6-F940-9380-C664D8BC1A3B}">
  <sheetPr codeName="Sheet3"/>
  <dimension ref="A1:F14"/>
  <sheetViews>
    <sheetView zoomScale="133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1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1CF3-6383-B842-B2D6-0B5D42E19BE6}">
  <sheetPr codeName="Sheet4"/>
  <dimension ref="A1:F29"/>
  <sheetViews>
    <sheetView tabSelected="1" zoomScale="91" workbookViewId="0">
      <selection sqref="A1:XFD1"/>
    </sheetView>
  </sheetViews>
  <sheetFormatPr baseColWidth="10" defaultRowHeight="16" x14ac:dyDescent="0.2"/>
  <cols>
    <col min="1" max="1" width="17.33203125" bestFit="1" customWidth="1"/>
    <col min="2" max="2" width="16.33203125" bestFit="1" customWidth="1"/>
    <col min="3" max="3" width="6" bestFit="1" customWidth="1"/>
    <col min="4" max="4" width="4.33203125" bestFit="1" customWidth="1"/>
    <col min="5" max="5" width="9.6640625" bestFit="1" customWidth="1"/>
    <col min="6" max="6" width="11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6" t="s">
        <v>2065</v>
      </c>
      <c r="E6">
        <v>4</v>
      </c>
      <c r="F6">
        <v>4</v>
      </c>
    </row>
    <row r="7" spans="1:6" x14ac:dyDescent="0.2">
      <c r="A7" s="6" t="s">
        <v>2042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6" t="s">
        <v>2044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6" t="s">
        <v>2043</v>
      </c>
      <c r="C9">
        <v>8</v>
      </c>
      <c r="E9">
        <v>10</v>
      </c>
      <c r="F9">
        <v>18</v>
      </c>
    </row>
    <row r="10" spans="1:6" x14ac:dyDescent="0.2">
      <c r="A10" s="6" t="s">
        <v>2053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6" t="s">
        <v>2034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6" t="s">
        <v>2045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6" t="s">
        <v>2058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6" t="s">
        <v>2057</v>
      </c>
      <c r="C14">
        <v>3</v>
      </c>
      <c r="E14">
        <v>4</v>
      </c>
      <c r="F14">
        <v>7</v>
      </c>
    </row>
    <row r="15" spans="1:6" x14ac:dyDescent="0.2">
      <c r="A15" s="6" t="s">
        <v>2061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6" t="s">
        <v>2048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6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6" t="s">
        <v>2040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6" t="s">
        <v>2056</v>
      </c>
      <c r="C19">
        <v>4</v>
      </c>
      <c r="E19">
        <v>4</v>
      </c>
      <c r="F19">
        <v>8</v>
      </c>
    </row>
    <row r="20" spans="1:6" x14ac:dyDescent="0.2">
      <c r="A20" s="6" t="s">
        <v>2036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6" t="s">
        <v>2063</v>
      </c>
      <c r="C21">
        <v>9</v>
      </c>
      <c r="E21">
        <v>5</v>
      </c>
      <c r="F21">
        <v>14</v>
      </c>
    </row>
    <row r="22" spans="1:6" x14ac:dyDescent="0.2">
      <c r="A22" s="6" t="s">
        <v>2052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6" t="s">
        <v>2060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6" t="s">
        <v>2059</v>
      </c>
      <c r="C24">
        <v>7</v>
      </c>
      <c r="E24">
        <v>14</v>
      </c>
      <c r="F24">
        <v>21</v>
      </c>
    </row>
    <row r="25" spans="1:6" x14ac:dyDescent="0.2">
      <c r="A25" s="6" t="s">
        <v>2051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6" t="s">
        <v>2046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6" t="s">
        <v>2038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6" t="s">
        <v>2062</v>
      </c>
      <c r="E28">
        <v>3</v>
      </c>
      <c r="F28">
        <v>3</v>
      </c>
    </row>
    <row r="29" spans="1:6" x14ac:dyDescent="0.2">
      <c r="A29" s="6" t="s">
        <v>2068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5BEB-E4EC-214B-923D-90B585A3B54E}">
  <dimension ref="A1:F18"/>
  <sheetViews>
    <sheetView workbookViewId="0">
      <selection activeCell="E23" sqref="E23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2066</v>
      </c>
    </row>
    <row r="2" spans="1:6" x14ac:dyDescent="0.2">
      <c r="A2" s="5" t="s">
        <v>2073</v>
      </c>
      <c r="B2" t="s">
        <v>2066</v>
      </c>
    </row>
    <row r="4" spans="1:6" x14ac:dyDescent="0.2">
      <c r="A4" s="5" t="s">
        <v>2069</v>
      </c>
      <c r="B4" s="5" t="s">
        <v>2070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6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6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6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6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6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6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6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6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6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6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6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6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0E84-34B9-9D4D-ABC6-F17D4C21DEC9}">
  <dimension ref="A1:H13"/>
  <sheetViews>
    <sheetView workbookViewId="0">
      <selection activeCell="G30" sqref="G30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">
      <c r="A2" t="s">
        <v>2094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11">
        <f>(B2/E2)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2095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2096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2097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2098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2099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COUNTIFS(Crowdfunding!E:E,"&gt;=20000",Crowdfunding!E:E,"&lt;=24999",Crowdfunding!G:G,"canceled")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2100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2101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2102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2103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2104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2105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195C-82A3-134B-A9BC-F40F72754441}">
  <dimension ref="A1:M566"/>
  <sheetViews>
    <sheetView workbookViewId="0">
      <selection sqref="A1:E1048576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4" width="11"/>
    <col min="5" max="5" width="12.33203125" bestFit="1" customWidth="1"/>
    <col min="13" max="13" width="16.83203125" bestFit="1" customWidth="1"/>
  </cols>
  <sheetData>
    <row r="1" spans="1:13" x14ac:dyDescent="0.2">
      <c r="A1" s="12" t="s">
        <v>4</v>
      </c>
      <c r="B1" s="12" t="s">
        <v>5</v>
      </c>
      <c r="C1" s="13"/>
      <c r="D1" s="12" t="s">
        <v>4</v>
      </c>
      <c r="E1" s="12" t="s">
        <v>5</v>
      </c>
      <c r="G1" s="14" t="s">
        <v>2106</v>
      </c>
      <c r="H1" s="10" t="s">
        <v>2109</v>
      </c>
      <c r="I1" s="10" t="s">
        <v>2110</v>
      </c>
      <c r="J1" s="10" t="s">
        <v>2111</v>
      </c>
      <c r="K1" s="10" t="s">
        <v>2112</v>
      </c>
      <c r="L1" s="10" t="s">
        <v>2113</v>
      </c>
      <c r="M1" s="10" t="s">
        <v>2114</v>
      </c>
    </row>
    <row r="2" spans="1:13" x14ac:dyDescent="0.2">
      <c r="A2" t="s">
        <v>20</v>
      </c>
      <c r="B2">
        <v>158</v>
      </c>
      <c r="D2" t="s">
        <v>14</v>
      </c>
      <c r="E2">
        <v>0</v>
      </c>
      <c r="G2" t="s">
        <v>2107</v>
      </c>
      <c r="H2">
        <f>MEDIAN(B:B)</f>
        <v>201</v>
      </c>
      <c r="I2">
        <f>AVERAGE(B:B)</f>
        <v>851.14690265486729</v>
      </c>
      <c r="J2">
        <f>MIN(B:B)</f>
        <v>16</v>
      </c>
      <c r="K2">
        <f>MAX(B:B)</f>
        <v>7295</v>
      </c>
      <c r="L2">
        <f>_xlfn.VAR.P(B:B)</f>
        <v>1603373.7324019109</v>
      </c>
      <c r="M2">
        <f>_xlfn.STDEV.P(B:B)</f>
        <v>1266.2439466397898</v>
      </c>
    </row>
    <row r="3" spans="1:13" x14ac:dyDescent="0.2">
      <c r="A3" t="s">
        <v>20</v>
      </c>
      <c r="B3">
        <v>1425</v>
      </c>
      <c r="D3" t="s">
        <v>14</v>
      </c>
      <c r="E3">
        <v>24</v>
      </c>
      <c r="G3" t="s">
        <v>2108</v>
      </c>
      <c r="H3">
        <f>MEDIAN(E:E)</f>
        <v>114.5</v>
      </c>
      <c r="I3">
        <f>AVERAGE(E:E)</f>
        <v>585.61538461538464</v>
      </c>
      <c r="J3">
        <f>MIN(E:E)</f>
        <v>0</v>
      </c>
      <c r="K3">
        <f>MAX(E:E)</f>
        <v>6080</v>
      </c>
      <c r="L3">
        <f>_xlfn.VAR.P(E:E)</f>
        <v>921574.68174133555</v>
      </c>
      <c r="M3">
        <f>_xlfn.STDEV.P(E:E)</f>
        <v>959.98681331637863</v>
      </c>
    </row>
    <row r="4" spans="1:13" x14ac:dyDescent="0.2">
      <c r="A4" t="s">
        <v>20</v>
      </c>
      <c r="B4">
        <v>174</v>
      </c>
      <c r="D4" t="s">
        <v>14</v>
      </c>
      <c r="E4">
        <v>53</v>
      </c>
    </row>
    <row r="5" spans="1:13" x14ac:dyDescent="0.2">
      <c r="A5" t="s">
        <v>20</v>
      </c>
      <c r="B5">
        <v>227</v>
      </c>
      <c r="D5" t="s">
        <v>14</v>
      </c>
      <c r="E5">
        <v>18</v>
      </c>
    </row>
    <row r="6" spans="1:13" x14ac:dyDescent="0.2">
      <c r="A6" t="s">
        <v>20</v>
      </c>
      <c r="B6">
        <v>220</v>
      </c>
      <c r="D6" t="s">
        <v>14</v>
      </c>
      <c r="E6">
        <v>44</v>
      </c>
    </row>
    <row r="7" spans="1:13" x14ac:dyDescent="0.2">
      <c r="A7" t="s">
        <v>20</v>
      </c>
      <c r="B7">
        <v>98</v>
      </c>
      <c r="D7" t="s">
        <v>14</v>
      </c>
      <c r="E7">
        <v>27</v>
      </c>
    </row>
    <row r="8" spans="1:13" x14ac:dyDescent="0.2">
      <c r="A8" t="s">
        <v>20</v>
      </c>
      <c r="B8">
        <v>100</v>
      </c>
      <c r="D8" t="s">
        <v>14</v>
      </c>
      <c r="E8">
        <v>55</v>
      </c>
    </row>
    <row r="9" spans="1:13" x14ac:dyDescent="0.2">
      <c r="A9" t="s">
        <v>20</v>
      </c>
      <c r="B9">
        <v>1249</v>
      </c>
      <c r="D9" t="s">
        <v>14</v>
      </c>
      <c r="E9">
        <v>200</v>
      </c>
    </row>
    <row r="10" spans="1:13" x14ac:dyDescent="0.2">
      <c r="A10" t="s">
        <v>20</v>
      </c>
      <c r="B10">
        <v>1396</v>
      </c>
      <c r="D10" t="s">
        <v>14</v>
      </c>
      <c r="E10">
        <v>452</v>
      </c>
    </row>
    <row r="11" spans="1:13" x14ac:dyDescent="0.2">
      <c r="A11" t="s">
        <v>20</v>
      </c>
      <c r="B11">
        <v>890</v>
      </c>
      <c r="D11" t="s">
        <v>14</v>
      </c>
      <c r="E11">
        <v>674</v>
      </c>
    </row>
    <row r="12" spans="1:13" x14ac:dyDescent="0.2">
      <c r="A12" t="s">
        <v>20</v>
      </c>
      <c r="B12">
        <v>142</v>
      </c>
      <c r="D12" t="s">
        <v>14</v>
      </c>
      <c r="E12">
        <v>558</v>
      </c>
    </row>
    <row r="13" spans="1:13" x14ac:dyDescent="0.2">
      <c r="A13" t="s">
        <v>20</v>
      </c>
      <c r="B13">
        <v>2673</v>
      </c>
      <c r="D13" t="s">
        <v>14</v>
      </c>
      <c r="E13">
        <v>15</v>
      </c>
    </row>
    <row r="14" spans="1:13" x14ac:dyDescent="0.2">
      <c r="A14" t="s">
        <v>20</v>
      </c>
      <c r="B14">
        <v>163</v>
      </c>
      <c r="D14" t="s">
        <v>14</v>
      </c>
      <c r="E14">
        <v>2307</v>
      </c>
    </row>
    <row r="15" spans="1:13" x14ac:dyDescent="0.2">
      <c r="A15" t="s">
        <v>20</v>
      </c>
      <c r="B15">
        <v>2220</v>
      </c>
      <c r="D15" t="s">
        <v>14</v>
      </c>
      <c r="E15">
        <v>88</v>
      </c>
    </row>
    <row r="16" spans="1:13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ellIs" dxfId="11" priority="9" operator="equal">
      <formula>"live"</formula>
    </cfRule>
    <cfRule type="cellIs" dxfId="10" priority="10" operator="equal">
      <formula>"failed"</formula>
    </cfRule>
    <cfRule type="cellIs" dxfId="9" priority="11" operator="equal">
      <formula>"successful"</formula>
    </cfRule>
    <cfRule type="cellIs" dxfId="8" priority="12" operator="equal">
      <formula>"canceled"</formula>
    </cfRule>
  </conditionalFormatting>
  <conditionalFormatting sqref="D2:D365">
    <cfRule type="cellIs" dxfId="7" priority="5" operator="equal">
      <formula>"live"</formula>
    </cfRule>
    <cfRule type="cellIs" dxfId="6" priority="6" operator="equal">
      <formula>"failed"</formula>
    </cfRule>
    <cfRule type="cellIs" dxfId="5" priority="7" operator="equal">
      <formula>"successful"</formula>
    </cfRule>
    <cfRule type="cellIs" dxfId="4" priority="8" operator="equal">
      <formula>"canceled"</formula>
    </cfRule>
  </conditionalFormatting>
  <conditionalFormatting sqref="G2:G3">
    <cfRule type="cellIs" dxfId="3" priority="1" operator="equal">
      <formula>"live"</formula>
    </cfRule>
    <cfRule type="cellIs" dxfId="2" priority="2" operator="equal">
      <formula>"failed"</formula>
    </cfRule>
    <cfRule type="cellIs" dxfId="1" priority="3" operator="equal">
      <formula>"successful"</formula>
    </cfRule>
    <cfRule type="cellIs" dxfId="0" priority="4" operator="equal">
      <formula>"canceled"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Sub-category Stats</vt:lpstr>
      <vt:lpstr>Outcomes Based on Launch</vt:lpstr>
      <vt:lpstr>Outcomes Based on Goal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Marina Leigh</cp:lastModifiedBy>
  <dcterms:created xsi:type="dcterms:W3CDTF">2021-09-29T18:52:28Z</dcterms:created>
  <dcterms:modified xsi:type="dcterms:W3CDTF">2024-10-03T15:10:01Z</dcterms:modified>
</cp:coreProperties>
</file>