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urated-world-history\src\resources\"/>
    </mc:Choice>
  </mc:AlternateContent>
  <bookViews>
    <workbookView xWindow="0" yWindow="0" windowWidth="32914" windowHeight="15394" tabRatio="628" firstSheet="1" activeTab="2"/>
  </bookViews>
  <sheets>
    <sheet name="Timeline (world history)" sheetId="4" r:id="rId1"/>
    <sheet name="Semi-raw data" sheetId="1" r:id="rId2"/>
    <sheet name="Raw data" sheetId="5" r:id="rId3"/>
    <sheet name="Raw data (reversed)" sheetId="10" r:id="rId4"/>
    <sheet name="Graphs" sheetId="3" r:id="rId5"/>
    <sheet name="Named generations" sheetId="7" r:id="rId6"/>
    <sheet name="Centuries" sheetId="8" r:id="rId7"/>
    <sheet name="Millenniums" sheetId="9" r:id="rId8"/>
    <sheet name="World population over time" sheetId="2" r:id="rId9"/>
    <sheet name="Categories" sheetId="11" r:id="rId10"/>
    <sheet name="Time scales" sheetId="6" r:id="rId11"/>
    <sheet name="Territories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97" i="10" l="1"/>
  <c r="O497" i="10"/>
  <c r="Q496" i="10"/>
  <c r="P496" i="10"/>
  <c r="O496" i="10"/>
  <c r="R495" i="10"/>
  <c r="Q495" i="10"/>
  <c r="P495" i="10"/>
  <c r="O495" i="10"/>
  <c r="R494" i="10"/>
  <c r="Q494" i="10"/>
  <c r="P494" i="10"/>
  <c r="O494" i="10"/>
  <c r="R493" i="10"/>
  <c r="Q493" i="10"/>
  <c r="P493" i="10"/>
  <c r="O493" i="10"/>
  <c r="R492" i="10"/>
  <c r="Q492" i="10"/>
  <c r="P492" i="10"/>
  <c r="O492" i="10"/>
  <c r="R491" i="10"/>
  <c r="Q491" i="10"/>
  <c r="P491" i="10"/>
  <c r="O491" i="10"/>
  <c r="R490" i="10"/>
  <c r="Q490" i="10"/>
  <c r="P490" i="10"/>
  <c r="O490" i="10"/>
  <c r="R489" i="10"/>
  <c r="Q489" i="10"/>
  <c r="P489" i="10"/>
  <c r="O489" i="10"/>
  <c r="R488" i="10"/>
  <c r="Q488" i="10"/>
  <c r="P488" i="10"/>
  <c r="O488" i="10"/>
  <c r="R487" i="10"/>
  <c r="Q487" i="10"/>
  <c r="P487" i="10"/>
  <c r="O487" i="10"/>
  <c r="R486" i="10"/>
  <c r="Q486" i="10"/>
  <c r="P486" i="10"/>
  <c r="O486" i="10"/>
  <c r="R485" i="10"/>
  <c r="Q485" i="10"/>
  <c r="P485" i="10"/>
  <c r="O485" i="10"/>
  <c r="R484" i="10"/>
  <c r="Q484" i="10"/>
  <c r="P484" i="10"/>
  <c r="O484" i="10"/>
  <c r="R483" i="10"/>
  <c r="Q483" i="10"/>
  <c r="P483" i="10"/>
  <c r="O483" i="10"/>
  <c r="R482" i="10"/>
  <c r="Q482" i="10"/>
  <c r="P482" i="10"/>
  <c r="O482" i="10"/>
  <c r="R481" i="10"/>
  <c r="Q481" i="10"/>
  <c r="P481" i="10"/>
  <c r="O481" i="10"/>
  <c r="R480" i="10"/>
  <c r="Q480" i="10"/>
  <c r="P480" i="10"/>
  <c r="O480" i="10"/>
  <c r="R479" i="10"/>
  <c r="Q479" i="10"/>
  <c r="P479" i="10"/>
  <c r="O479" i="10"/>
  <c r="R478" i="10"/>
  <c r="Q478" i="10"/>
  <c r="P478" i="10"/>
  <c r="O478" i="10"/>
  <c r="R477" i="10"/>
  <c r="Q477" i="10"/>
  <c r="P477" i="10"/>
  <c r="O477" i="10"/>
  <c r="R476" i="10"/>
  <c r="Q476" i="10"/>
  <c r="P476" i="10"/>
  <c r="O476" i="10"/>
  <c r="R475" i="10"/>
  <c r="Q475" i="10"/>
  <c r="P475" i="10"/>
  <c r="O475" i="10"/>
  <c r="R474" i="10"/>
  <c r="Q474" i="10"/>
  <c r="P474" i="10"/>
  <c r="O474" i="10"/>
  <c r="R473" i="10"/>
  <c r="Q473" i="10"/>
  <c r="P473" i="10"/>
  <c r="O473" i="10"/>
  <c r="R472" i="10"/>
  <c r="Q472" i="10"/>
  <c r="P472" i="10"/>
  <c r="O472" i="10"/>
  <c r="R471" i="10"/>
  <c r="Q471" i="10"/>
  <c r="P471" i="10"/>
  <c r="O471" i="10"/>
  <c r="R470" i="10"/>
  <c r="Q470" i="10"/>
  <c r="P470" i="10"/>
  <c r="O470" i="10"/>
  <c r="R469" i="10"/>
  <c r="Q469" i="10"/>
  <c r="P469" i="10"/>
  <c r="O469" i="10"/>
  <c r="R468" i="10"/>
  <c r="Q468" i="10"/>
  <c r="P468" i="10"/>
  <c r="O468" i="10"/>
  <c r="R467" i="10"/>
  <c r="Q467" i="10"/>
  <c r="P467" i="10"/>
  <c r="O467" i="10"/>
  <c r="R466" i="10"/>
  <c r="Q466" i="10"/>
  <c r="P466" i="10"/>
  <c r="O466" i="10"/>
  <c r="R465" i="10"/>
  <c r="Q465" i="10"/>
  <c r="P465" i="10"/>
  <c r="O465" i="10"/>
  <c r="R464" i="10"/>
  <c r="Q464" i="10"/>
  <c r="P464" i="10"/>
  <c r="O464" i="10"/>
  <c r="R463" i="10"/>
  <c r="Q463" i="10"/>
  <c r="P463" i="10"/>
  <c r="O463" i="10"/>
  <c r="R462" i="10"/>
  <c r="Q462" i="10"/>
  <c r="P462" i="10"/>
  <c r="O462" i="10"/>
  <c r="R461" i="10"/>
  <c r="Q461" i="10"/>
  <c r="P461" i="10"/>
  <c r="O461" i="10"/>
  <c r="R460" i="10"/>
  <c r="Q460" i="10"/>
  <c r="P460" i="10"/>
  <c r="O460" i="10"/>
  <c r="R459" i="10"/>
  <c r="Q459" i="10"/>
  <c r="P459" i="10"/>
  <c r="O459" i="10"/>
  <c r="R458" i="10"/>
  <c r="Q458" i="10"/>
  <c r="P458" i="10"/>
  <c r="O458" i="10"/>
  <c r="R457" i="10"/>
  <c r="Q457" i="10"/>
  <c r="P457" i="10"/>
  <c r="O457" i="10"/>
  <c r="R456" i="10"/>
  <c r="Q456" i="10"/>
  <c r="P456" i="10"/>
  <c r="O456" i="10"/>
  <c r="R455" i="10"/>
  <c r="Q455" i="10"/>
  <c r="P455" i="10"/>
  <c r="O455" i="10"/>
  <c r="R454" i="10"/>
  <c r="Q454" i="10"/>
  <c r="P454" i="10"/>
  <c r="O454" i="10"/>
  <c r="R453" i="10"/>
  <c r="Q453" i="10"/>
  <c r="P453" i="10"/>
  <c r="O453" i="10"/>
  <c r="R452" i="10"/>
  <c r="Q452" i="10"/>
  <c r="P452" i="10"/>
  <c r="O452" i="10"/>
  <c r="R451" i="10"/>
  <c r="Q451" i="10"/>
  <c r="P451" i="10"/>
  <c r="O451" i="10"/>
  <c r="R450" i="10"/>
  <c r="Q450" i="10"/>
  <c r="P450" i="10"/>
  <c r="O450" i="10"/>
  <c r="R449" i="10"/>
  <c r="Q449" i="10"/>
  <c r="P449" i="10"/>
  <c r="O449" i="10"/>
  <c r="R448" i="10"/>
  <c r="Q448" i="10"/>
  <c r="P448" i="10"/>
  <c r="O448" i="10"/>
  <c r="R447" i="10"/>
  <c r="Q447" i="10"/>
  <c r="P447" i="10"/>
  <c r="O447" i="10"/>
  <c r="R446" i="10"/>
  <c r="Q446" i="10"/>
  <c r="P446" i="10"/>
  <c r="O446" i="10"/>
  <c r="R445" i="10"/>
  <c r="Q445" i="10"/>
  <c r="P445" i="10"/>
  <c r="O445" i="10"/>
  <c r="R444" i="10"/>
  <c r="Q444" i="10"/>
  <c r="P444" i="10"/>
  <c r="O444" i="10"/>
  <c r="R443" i="10"/>
  <c r="Q443" i="10"/>
  <c r="P443" i="10"/>
  <c r="O443" i="10"/>
  <c r="R2" i="10"/>
  <c r="O2" i="10"/>
  <c r="D2" i="10"/>
  <c r="Q2" i="10" s="1"/>
  <c r="R3" i="10"/>
  <c r="Q3" i="10"/>
  <c r="P3" i="10"/>
  <c r="O3" i="10"/>
  <c r="R4" i="10"/>
  <c r="O4" i="10"/>
  <c r="D4" i="10"/>
  <c r="Q4" i="10" s="1"/>
  <c r="R5" i="10"/>
  <c r="Q5" i="10"/>
  <c r="P5" i="10"/>
  <c r="O5" i="10"/>
  <c r="R7" i="10"/>
  <c r="Q7" i="10"/>
  <c r="P7" i="10"/>
  <c r="O7" i="10"/>
  <c r="R6" i="10"/>
  <c r="Q6" i="10"/>
  <c r="P6" i="10"/>
  <c r="O6" i="10"/>
  <c r="R8" i="10"/>
  <c r="Q8" i="10"/>
  <c r="P8" i="10"/>
  <c r="O8" i="10"/>
  <c r="R9" i="10"/>
  <c r="Q9" i="10"/>
  <c r="P9" i="10"/>
  <c r="O9" i="10"/>
  <c r="R10" i="10"/>
  <c r="Q10" i="10"/>
  <c r="P10" i="10"/>
  <c r="O10" i="10"/>
  <c r="R11" i="10"/>
  <c r="O11" i="10"/>
  <c r="D11" i="10"/>
  <c r="Q11" i="10" s="1"/>
  <c r="R12" i="10"/>
  <c r="Q12" i="10"/>
  <c r="P12" i="10"/>
  <c r="O12" i="10"/>
  <c r="R13" i="10"/>
  <c r="Q13" i="10"/>
  <c r="P13" i="10"/>
  <c r="O13" i="10"/>
  <c r="R14" i="10"/>
  <c r="O14" i="10"/>
  <c r="D14" i="10"/>
  <c r="Q14" i="10" s="1"/>
  <c r="R15" i="10"/>
  <c r="O15" i="10"/>
  <c r="D15" i="10"/>
  <c r="Q15" i="10" s="1"/>
  <c r="R16" i="10"/>
  <c r="O16" i="10"/>
  <c r="D16" i="10"/>
  <c r="P16" i="10" s="1"/>
  <c r="R17" i="10"/>
  <c r="Q17" i="10"/>
  <c r="P17" i="10"/>
  <c r="O17" i="10"/>
  <c r="R18" i="10"/>
  <c r="Q18" i="10"/>
  <c r="P18" i="10"/>
  <c r="O18" i="10"/>
  <c r="R19" i="10"/>
  <c r="Q19" i="10"/>
  <c r="P19" i="10"/>
  <c r="O19" i="10"/>
  <c r="R20" i="10"/>
  <c r="Q20" i="10"/>
  <c r="P20" i="10"/>
  <c r="O20" i="10"/>
  <c r="R21" i="10"/>
  <c r="O21" i="10"/>
  <c r="D21" i="10"/>
  <c r="Q21" i="10" s="1"/>
  <c r="R22" i="10"/>
  <c r="Q22" i="10"/>
  <c r="P22" i="10"/>
  <c r="O22" i="10"/>
  <c r="R23" i="10"/>
  <c r="O23" i="10"/>
  <c r="D23" i="10"/>
  <c r="Q23" i="10" s="1"/>
  <c r="R24" i="10"/>
  <c r="O24" i="10"/>
  <c r="D24" i="10"/>
  <c r="Q24" i="10" s="1"/>
  <c r="R25" i="10"/>
  <c r="O25" i="10"/>
  <c r="D25" i="10"/>
  <c r="P25" i="10" s="1"/>
  <c r="R26" i="10"/>
  <c r="Q26" i="10"/>
  <c r="P26" i="10"/>
  <c r="O26" i="10"/>
  <c r="R27" i="10"/>
  <c r="O27" i="10"/>
  <c r="D27" i="10"/>
  <c r="Q27" i="10" s="1"/>
  <c r="R28" i="10"/>
  <c r="Q28" i="10"/>
  <c r="P28" i="10"/>
  <c r="O28" i="10"/>
  <c r="R29" i="10"/>
  <c r="Q29" i="10"/>
  <c r="P29" i="10"/>
  <c r="O29" i="10"/>
  <c r="R30" i="10"/>
  <c r="Q30" i="10"/>
  <c r="P30" i="10"/>
  <c r="O30" i="10"/>
  <c r="R31" i="10"/>
  <c r="Q31" i="10"/>
  <c r="P31" i="10"/>
  <c r="O31" i="10"/>
  <c r="R33" i="10"/>
  <c r="Q33" i="10"/>
  <c r="P33" i="10"/>
  <c r="O33" i="10"/>
  <c r="R32" i="10"/>
  <c r="Q32" i="10"/>
  <c r="P32" i="10"/>
  <c r="O32" i="10"/>
  <c r="R34" i="10"/>
  <c r="Q34" i="10"/>
  <c r="P34" i="10"/>
  <c r="O34" i="10"/>
  <c r="R35" i="10"/>
  <c r="Q35" i="10"/>
  <c r="P35" i="10"/>
  <c r="O35" i="10"/>
  <c r="R36" i="10"/>
  <c r="Q36" i="10"/>
  <c r="P36" i="10"/>
  <c r="O36" i="10"/>
  <c r="R37" i="10"/>
  <c r="Q37" i="10"/>
  <c r="P37" i="10"/>
  <c r="O37" i="10"/>
  <c r="R38" i="10"/>
  <c r="O38" i="10"/>
  <c r="D38" i="10"/>
  <c r="Q38" i="10" s="1"/>
  <c r="R40" i="10"/>
  <c r="Q40" i="10"/>
  <c r="P40" i="10"/>
  <c r="O40" i="10"/>
  <c r="R39" i="10"/>
  <c r="O39" i="10"/>
  <c r="D39" i="10"/>
  <c r="Q39" i="10" s="1"/>
  <c r="R41" i="10"/>
  <c r="Q41" i="10"/>
  <c r="P41" i="10"/>
  <c r="O41" i="10"/>
  <c r="R42" i="10"/>
  <c r="Q42" i="10"/>
  <c r="P42" i="10"/>
  <c r="O42" i="10"/>
  <c r="R43" i="10"/>
  <c r="Q43" i="10"/>
  <c r="P43" i="10"/>
  <c r="O43" i="10"/>
  <c r="R44" i="10"/>
  <c r="Q44" i="10"/>
  <c r="P44" i="10"/>
  <c r="O44" i="10"/>
  <c r="R45" i="10"/>
  <c r="Q45" i="10"/>
  <c r="P45" i="10"/>
  <c r="O45" i="10"/>
  <c r="R46" i="10"/>
  <c r="Q46" i="10"/>
  <c r="P46" i="10"/>
  <c r="O46" i="10"/>
  <c r="R47" i="10"/>
  <c r="Q47" i="10"/>
  <c r="P47" i="10"/>
  <c r="O47" i="10"/>
  <c r="R49" i="10"/>
  <c r="Q49" i="10"/>
  <c r="P49" i="10"/>
  <c r="O49" i="10"/>
  <c r="R50" i="10"/>
  <c r="Q50" i="10"/>
  <c r="P50" i="10"/>
  <c r="O50" i="10"/>
  <c r="R48" i="10"/>
  <c r="Q48" i="10"/>
  <c r="P48" i="10"/>
  <c r="O48" i="10"/>
  <c r="R52" i="10"/>
  <c r="O52" i="10"/>
  <c r="D52" i="10"/>
  <c r="Q52" i="10" s="1"/>
  <c r="R51" i="10"/>
  <c r="O51" i="10"/>
  <c r="D51" i="10"/>
  <c r="Q51" i="10" s="1"/>
  <c r="R53" i="10"/>
  <c r="Q53" i="10"/>
  <c r="P53" i="10"/>
  <c r="O53" i="10"/>
  <c r="R55" i="10"/>
  <c r="Q55" i="10"/>
  <c r="P55" i="10"/>
  <c r="O55" i="10"/>
  <c r="R54" i="10"/>
  <c r="Q54" i="10"/>
  <c r="P54" i="10"/>
  <c r="O54" i="10"/>
  <c r="R56" i="10"/>
  <c r="Q56" i="10"/>
  <c r="P56" i="10"/>
  <c r="O56" i="10"/>
  <c r="R57" i="10"/>
  <c r="Q57" i="10"/>
  <c r="P57" i="10"/>
  <c r="O57" i="10"/>
  <c r="R58" i="10"/>
  <c r="Q58" i="10"/>
  <c r="P58" i="10"/>
  <c r="O58" i="10"/>
  <c r="R60" i="10"/>
  <c r="Q60" i="10"/>
  <c r="P60" i="10"/>
  <c r="O60" i="10"/>
  <c r="R59" i="10"/>
  <c r="Q59" i="10"/>
  <c r="P59" i="10"/>
  <c r="O59" i="10"/>
  <c r="R64" i="10"/>
  <c r="Q64" i="10"/>
  <c r="P64" i="10"/>
  <c r="O64" i="10"/>
  <c r="R65" i="10"/>
  <c r="Q65" i="10"/>
  <c r="P65" i="10"/>
  <c r="O65" i="10"/>
  <c r="R63" i="10"/>
  <c r="Q63" i="10"/>
  <c r="P63" i="10"/>
  <c r="O63" i="10"/>
  <c r="R62" i="10"/>
  <c r="Q62" i="10"/>
  <c r="P62" i="10"/>
  <c r="O62" i="10"/>
  <c r="R61" i="10"/>
  <c r="Q61" i="10"/>
  <c r="P61" i="10"/>
  <c r="O61" i="10"/>
  <c r="R66" i="10"/>
  <c r="Q66" i="10"/>
  <c r="P66" i="10"/>
  <c r="O66" i="10"/>
  <c r="R68" i="10"/>
  <c r="Q68" i="10"/>
  <c r="P68" i="10"/>
  <c r="O68" i="10"/>
  <c r="R67" i="10"/>
  <c r="Q67" i="10"/>
  <c r="P67" i="10"/>
  <c r="O67" i="10"/>
  <c r="R70" i="10"/>
  <c r="Q70" i="10"/>
  <c r="P70" i="10"/>
  <c r="O70" i="10"/>
  <c r="R69" i="10"/>
  <c r="Q69" i="10"/>
  <c r="P69" i="10"/>
  <c r="O69" i="10"/>
  <c r="R71" i="10"/>
  <c r="Q71" i="10"/>
  <c r="P71" i="10"/>
  <c r="O71" i="10"/>
  <c r="R73" i="10"/>
  <c r="Q73" i="10"/>
  <c r="P73" i="10"/>
  <c r="O73" i="10"/>
  <c r="R72" i="10"/>
  <c r="Q72" i="10"/>
  <c r="P72" i="10"/>
  <c r="O72" i="10"/>
  <c r="R74" i="10"/>
  <c r="Q74" i="10"/>
  <c r="P74" i="10"/>
  <c r="O74" i="10"/>
  <c r="R77" i="10"/>
  <c r="Q77" i="10"/>
  <c r="P77" i="10"/>
  <c r="O77" i="10"/>
  <c r="R75" i="10"/>
  <c r="Q75" i="10"/>
  <c r="P75" i="10"/>
  <c r="O75" i="10"/>
  <c r="R76" i="10"/>
  <c r="Q76" i="10"/>
  <c r="P76" i="10"/>
  <c r="O76" i="10"/>
  <c r="R78" i="10"/>
  <c r="Q78" i="10"/>
  <c r="P78" i="10"/>
  <c r="O78" i="10"/>
  <c r="R80" i="10"/>
  <c r="Q80" i="10"/>
  <c r="P80" i="10"/>
  <c r="O80" i="10"/>
  <c r="R79" i="10"/>
  <c r="Q79" i="10"/>
  <c r="P79" i="10"/>
  <c r="O79" i="10"/>
  <c r="R81" i="10"/>
  <c r="Q81" i="10"/>
  <c r="P81" i="10"/>
  <c r="O81" i="10"/>
  <c r="R82" i="10"/>
  <c r="Q82" i="10"/>
  <c r="P82" i="10"/>
  <c r="O82" i="10"/>
  <c r="R83" i="10"/>
  <c r="Q83" i="10"/>
  <c r="P83" i="10"/>
  <c r="O83" i="10"/>
  <c r="R84" i="10"/>
  <c r="Q84" i="10"/>
  <c r="P84" i="10"/>
  <c r="O84" i="10"/>
  <c r="R85" i="10"/>
  <c r="O85" i="10"/>
  <c r="D85" i="10"/>
  <c r="Q85" i="10" s="1"/>
  <c r="R87" i="10"/>
  <c r="Q87" i="10"/>
  <c r="P87" i="10"/>
  <c r="O87" i="10"/>
  <c r="R86" i="10"/>
  <c r="Q86" i="10"/>
  <c r="P86" i="10"/>
  <c r="O86" i="10"/>
  <c r="R88" i="10"/>
  <c r="Q88" i="10"/>
  <c r="P88" i="10"/>
  <c r="O88" i="10"/>
  <c r="R89" i="10"/>
  <c r="Q89" i="10"/>
  <c r="P89" i="10"/>
  <c r="O89" i="10"/>
  <c r="R90" i="10"/>
  <c r="Q90" i="10"/>
  <c r="P90" i="10"/>
  <c r="O90" i="10"/>
  <c r="R91" i="10"/>
  <c r="Q91" i="10"/>
  <c r="P91" i="10"/>
  <c r="O91" i="10"/>
  <c r="R92" i="10"/>
  <c r="Q92" i="10"/>
  <c r="P92" i="10"/>
  <c r="O92" i="10"/>
  <c r="R93" i="10"/>
  <c r="Q93" i="10"/>
  <c r="P93" i="10"/>
  <c r="O93" i="10"/>
  <c r="R94" i="10"/>
  <c r="Q94" i="10"/>
  <c r="P94" i="10"/>
  <c r="O94" i="10"/>
  <c r="R96" i="10"/>
  <c r="Q96" i="10"/>
  <c r="P96" i="10"/>
  <c r="O96" i="10"/>
  <c r="R95" i="10"/>
  <c r="Q95" i="10"/>
  <c r="P95" i="10"/>
  <c r="O95" i="10"/>
  <c r="R97" i="10"/>
  <c r="Q97" i="10"/>
  <c r="P97" i="10"/>
  <c r="O97" i="10"/>
  <c r="R98" i="10"/>
  <c r="Q98" i="10"/>
  <c r="P98" i="10"/>
  <c r="O98" i="10"/>
  <c r="R99" i="10"/>
  <c r="Q99" i="10"/>
  <c r="P99" i="10"/>
  <c r="O99" i="10"/>
  <c r="R100" i="10"/>
  <c r="Q100" i="10"/>
  <c r="P100" i="10"/>
  <c r="O100" i="10"/>
  <c r="R101" i="10"/>
  <c r="Q101" i="10"/>
  <c r="P101" i="10"/>
  <c r="O101" i="10"/>
  <c r="R102" i="10"/>
  <c r="Q102" i="10"/>
  <c r="P102" i="10"/>
  <c r="O102" i="10"/>
  <c r="R103" i="10"/>
  <c r="Q103" i="10"/>
  <c r="O103" i="10"/>
  <c r="D103" i="10"/>
  <c r="P103" i="10" s="1"/>
  <c r="R104" i="10"/>
  <c r="Q104" i="10"/>
  <c r="P104" i="10"/>
  <c r="O104" i="10"/>
  <c r="R106" i="10"/>
  <c r="Q106" i="10"/>
  <c r="P106" i="10"/>
  <c r="O106" i="10"/>
  <c r="R105" i="10"/>
  <c r="Q105" i="10"/>
  <c r="P105" i="10"/>
  <c r="O105" i="10"/>
  <c r="R107" i="10"/>
  <c r="Q107" i="10"/>
  <c r="P107" i="10"/>
  <c r="O107" i="10"/>
  <c r="R108" i="10"/>
  <c r="Q108" i="10"/>
  <c r="P108" i="10"/>
  <c r="O108" i="10"/>
  <c r="R109" i="10"/>
  <c r="Q109" i="10"/>
  <c r="P109" i="10"/>
  <c r="O109" i="10"/>
  <c r="R110" i="10"/>
  <c r="Q110" i="10"/>
  <c r="P110" i="10"/>
  <c r="O110" i="10"/>
  <c r="R111" i="10"/>
  <c r="Q111" i="10"/>
  <c r="P111" i="10"/>
  <c r="O111" i="10"/>
  <c r="R112" i="10"/>
  <c r="Q112" i="10"/>
  <c r="P112" i="10"/>
  <c r="O112" i="10"/>
  <c r="R113" i="10"/>
  <c r="Q113" i="10"/>
  <c r="P113" i="10"/>
  <c r="O113" i="10"/>
  <c r="R114" i="10"/>
  <c r="Q114" i="10"/>
  <c r="P114" i="10"/>
  <c r="O114" i="10"/>
  <c r="R115" i="10"/>
  <c r="Q115" i="10"/>
  <c r="P115" i="10"/>
  <c r="O115" i="10"/>
  <c r="R116" i="10"/>
  <c r="Q116" i="10"/>
  <c r="P116" i="10"/>
  <c r="O116" i="10"/>
  <c r="R117" i="10"/>
  <c r="Q117" i="10"/>
  <c r="P117" i="10"/>
  <c r="O117" i="10"/>
  <c r="R118" i="10"/>
  <c r="Q118" i="10"/>
  <c r="P118" i="10"/>
  <c r="O118" i="10"/>
  <c r="R119" i="10"/>
  <c r="Q119" i="10"/>
  <c r="P119" i="10"/>
  <c r="O119" i="10"/>
  <c r="R120" i="10"/>
  <c r="Q120" i="10"/>
  <c r="P120" i="10"/>
  <c r="O120" i="10"/>
  <c r="R121" i="10"/>
  <c r="Q121" i="10"/>
  <c r="P121" i="10"/>
  <c r="O121" i="10"/>
  <c r="R122" i="10"/>
  <c r="Q122" i="10"/>
  <c r="P122" i="10"/>
  <c r="O122" i="10"/>
  <c r="R123" i="10"/>
  <c r="Q123" i="10"/>
  <c r="P123" i="10"/>
  <c r="O123" i="10"/>
  <c r="R125" i="10"/>
  <c r="Q125" i="10"/>
  <c r="P125" i="10"/>
  <c r="O125" i="10"/>
  <c r="R124" i="10"/>
  <c r="Q124" i="10"/>
  <c r="P124" i="10"/>
  <c r="O124" i="10"/>
  <c r="R126" i="10"/>
  <c r="Q126" i="10"/>
  <c r="P126" i="10"/>
  <c r="O126" i="10"/>
  <c r="R127" i="10"/>
  <c r="Q127" i="10"/>
  <c r="P127" i="10"/>
  <c r="O127" i="10"/>
  <c r="R128" i="10"/>
  <c r="Q128" i="10"/>
  <c r="P128" i="10"/>
  <c r="O128" i="10"/>
  <c r="R129" i="10"/>
  <c r="Q129" i="10"/>
  <c r="P129" i="10"/>
  <c r="O129" i="10"/>
  <c r="R130" i="10"/>
  <c r="Q130" i="10"/>
  <c r="P130" i="10"/>
  <c r="O130" i="10"/>
  <c r="R131" i="10"/>
  <c r="Q131" i="10"/>
  <c r="P131" i="10"/>
  <c r="O131" i="10"/>
  <c r="R132" i="10"/>
  <c r="Q132" i="10"/>
  <c r="P132" i="10"/>
  <c r="O132" i="10"/>
  <c r="R134" i="10"/>
  <c r="Q134" i="10"/>
  <c r="P134" i="10"/>
  <c r="O134" i="10"/>
  <c r="R133" i="10"/>
  <c r="O133" i="10"/>
  <c r="D133" i="10"/>
  <c r="Q133" i="10" s="1"/>
  <c r="R135" i="10"/>
  <c r="Q135" i="10"/>
  <c r="P135" i="10"/>
  <c r="O135" i="10"/>
  <c r="R136" i="10"/>
  <c r="Q136" i="10"/>
  <c r="P136" i="10"/>
  <c r="O136" i="10"/>
  <c r="R137" i="10"/>
  <c r="Q137" i="10"/>
  <c r="P137" i="10"/>
  <c r="O137" i="10"/>
  <c r="R138" i="10"/>
  <c r="Q138" i="10"/>
  <c r="P138" i="10"/>
  <c r="O138" i="10"/>
  <c r="R139" i="10"/>
  <c r="Q139" i="10"/>
  <c r="P139" i="10"/>
  <c r="O139" i="10"/>
  <c r="R140" i="10"/>
  <c r="Q140" i="10"/>
  <c r="P140" i="10"/>
  <c r="O140" i="10"/>
  <c r="R141" i="10"/>
  <c r="O141" i="10"/>
  <c r="D141" i="10"/>
  <c r="Q141" i="10" s="1"/>
  <c r="R142" i="10"/>
  <c r="Q142" i="10"/>
  <c r="P142" i="10"/>
  <c r="O142" i="10"/>
  <c r="R143" i="10"/>
  <c r="Q143" i="10"/>
  <c r="P143" i="10"/>
  <c r="O143" i="10"/>
  <c r="R144" i="10"/>
  <c r="Q144" i="10"/>
  <c r="P144" i="10"/>
  <c r="O144" i="10"/>
  <c r="R145" i="10"/>
  <c r="Q145" i="10"/>
  <c r="P145" i="10"/>
  <c r="O145" i="10"/>
  <c r="R146" i="10"/>
  <c r="Q146" i="10"/>
  <c r="P146" i="10"/>
  <c r="O146" i="10"/>
  <c r="R147" i="10"/>
  <c r="Q147" i="10"/>
  <c r="O147" i="10"/>
  <c r="D147" i="10"/>
  <c r="P147" i="10" s="1"/>
  <c r="R148" i="10"/>
  <c r="Q148" i="10"/>
  <c r="P148" i="10"/>
  <c r="O148" i="10"/>
  <c r="R150" i="10"/>
  <c r="Q150" i="10"/>
  <c r="P150" i="10"/>
  <c r="O150" i="10"/>
  <c r="R151" i="10"/>
  <c r="Q151" i="10"/>
  <c r="P151" i="10"/>
  <c r="O151" i="10"/>
  <c r="R149" i="10"/>
  <c r="Q149" i="10"/>
  <c r="P149" i="10"/>
  <c r="O149" i="10"/>
  <c r="R152" i="10"/>
  <c r="Q152" i="10"/>
  <c r="P152" i="10"/>
  <c r="O152" i="10"/>
  <c r="R153" i="10"/>
  <c r="P153" i="10"/>
  <c r="O153" i="10"/>
  <c r="D153" i="10"/>
  <c r="Q153" i="10" s="1"/>
  <c r="R154" i="10"/>
  <c r="Q154" i="10"/>
  <c r="P154" i="10"/>
  <c r="O154" i="10"/>
  <c r="R155" i="10"/>
  <c r="O155" i="10"/>
  <c r="D155" i="10"/>
  <c r="Q155" i="10" s="1"/>
  <c r="R156" i="10"/>
  <c r="Q156" i="10"/>
  <c r="P156" i="10"/>
  <c r="O156" i="10"/>
  <c r="R157" i="10"/>
  <c r="Q157" i="10"/>
  <c r="P157" i="10"/>
  <c r="O157" i="10"/>
  <c r="R158" i="10"/>
  <c r="Q158" i="10"/>
  <c r="P158" i="10"/>
  <c r="O158" i="10"/>
  <c r="R159" i="10"/>
  <c r="Q159" i="10"/>
  <c r="P159" i="10"/>
  <c r="O159" i="10"/>
  <c r="R160" i="10"/>
  <c r="Q160" i="10"/>
  <c r="P160" i="10"/>
  <c r="O160" i="10"/>
  <c r="R161" i="10"/>
  <c r="Q161" i="10"/>
  <c r="P161" i="10"/>
  <c r="O161" i="10"/>
  <c r="R163" i="10"/>
  <c r="Q163" i="10"/>
  <c r="P163" i="10"/>
  <c r="O163" i="10"/>
  <c r="R162" i="10"/>
  <c r="Q162" i="10"/>
  <c r="P162" i="10"/>
  <c r="O162" i="10"/>
  <c r="R164" i="10"/>
  <c r="Q164" i="10"/>
  <c r="P164" i="10"/>
  <c r="O164" i="10"/>
  <c r="R165" i="10"/>
  <c r="Q165" i="10"/>
  <c r="P165" i="10"/>
  <c r="O165" i="10"/>
  <c r="R166" i="10"/>
  <c r="Q166" i="10"/>
  <c r="P166" i="10"/>
  <c r="O166" i="10"/>
  <c r="R167" i="10"/>
  <c r="Q167" i="10"/>
  <c r="P167" i="10"/>
  <c r="O167" i="10"/>
  <c r="R168" i="10"/>
  <c r="Q168" i="10"/>
  <c r="P168" i="10"/>
  <c r="O168" i="10"/>
  <c r="R169" i="10"/>
  <c r="O169" i="10"/>
  <c r="D169" i="10"/>
  <c r="Q169" i="10" s="1"/>
  <c r="R170" i="10"/>
  <c r="Q170" i="10"/>
  <c r="P170" i="10"/>
  <c r="O170" i="10"/>
  <c r="R171" i="10"/>
  <c r="Q171" i="10"/>
  <c r="P171" i="10"/>
  <c r="O171" i="10"/>
  <c r="R172" i="10"/>
  <c r="Q172" i="10"/>
  <c r="P172" i="10"/>
  <c r="O172" i="10"/>
  <c r="R173" i="10"/>
  <c r="Q173" i="10"/>
  <c r="P173" i="10"/>
  <c r="O173" i="10"/>
  <c r="R174" i="10"/>
  <c r="Q174" i="10"/>
  <c r="P174" i="10"/>
  <c r="O174" i="10"/>
  <c r="R175" i="10"/>
  <c r="Q175" i="10"/>
  <c r="P175" i="10"/>
  <c r="O175" i="10"/>
  <c r="R176" i="10"/>
  <c r="O176" i="10"/>
  <c r="D176" i="10"/>
  <c r="Q176" i="10" s="1"/>
  <c r="R177" i="10"/>
  <c r="Q177" i="10"/>
  <c r="P177" i="10"/>
  <c r="O177" i="10"/>
  <c r="R178" i="10"/>
  <c r="Q178" i="10"/>
  <c r="P178" i="10"/>
  <c r="O178" i="10"/>
  <c r="R179" i="10"/>
  <c r="Q179" i="10"/>
  <c r="P179" i="10"/>
  <c r="O179" i="10"/>
  <c r="R180" i="10"/>
  <c r="Q180" i="10"/>
  <c r="P180" i="10"/>
  <c r="O180" i="10"/>
  <c r="R181" i="10"/>
  <c r="Q181" i="10"/>
  <c r="P181" i="10"/>
  <c r="O181" i="10"/>
  <c r="R183" i="10"/>
  <c r="Q183" i="10"/>
  <c r="P183" i="10"/>
  <c r="O183" i="10"/>
  <c r="R182" i="10"/>
  <c r="Q182" i="10"/>
  <c r="P182" i="10"/>
  <c r="O182" i="10"/>
  <c r="R184" i="10"/>
  <c r="P184" i="10"/>
  <c r="O184" i="10"/>
  <c r="D184" i="10"/>
  <c r="Q184" i="10" s="1"/>
  <c r="R186" i="10"/>
  <c r="Q186" i="10"/>
  <c r="P186" i="10"/>
  <c r="O186" i="10"/>
  <c r="R185" i="10"/>
  <c r="Q185" i="10"/>
  <c r="P185" i="10"/>
  <c r="O185" i="10"/>
  <c r="R187" i="10"/>
  <c r="Q187" i="10"/>
  <c r="P187" i="10"/>
  <c r="O187" i="10"/>
  <c r="R188" i="10"/>
  <c r="Q188" i="10"/>
  <c r="P188" i="10"/>
  <c r="O188" i="10"/>
  <c r="R189" i="10"/>
  <c r="Q189" i="10"/>
  <c r="P189" i="10"/>
  <c r="O189" i="10"/>
  <c r="R190" i="10"/>
  <c r="Q190" i="10"/>
  <c r="P190" i="10"/>
  <c r="O190" i="10"/>
  <c r="R191" i="10"/>
  <c r="Q191" i="10"/>
  <c r="P191" i="10"/>
  <c r="O191" i="10"/>
  <c r="R192" i="10"/>
  <c r="Q192" i="10"/>
  <c r="P192" i="10"/>
  <c r="O192" i="10"/>
  <c r="R193" i="10"/>
  <c r="Q193" i="10"/>
  <c r="P193" i="10"/>
  <c r="O193" i="10"/>
  <c r="R194" i="10"/>
  <c r="Q194" i="10"/>
  <c r="P194" i="10"/>
  <c r="O194" i="10"/>
  <c r="R195" i="10"/>
  <c r="Q195" i="10"/>
  <c r="P195" i="10"/>
  <c r="O195" i="10"/>
  <c r="R196" i="10"/>
  <c r="Q196" i="10"/>
  <c r="P196" i="10"/>
  <c r="O196" i="10"/>
  <c r="R197" i="10"/>
  <c r="Q197" i="10"/>
  <c r="P197" i="10"/>
  <c r="O197" i="10"/>
  <c r="R198" i="10"/>
  <c r="Q198" i="10"/>
  <c r="P198" i="10"/>
  <c r="O198" i="10"/>
  <c r="R199" i="10"/>
  <c r="Q199" i="10"/>
  <c r="P199" i="10"/>
  <c r="O199" i="10"/>
  <c r="R200" i="10"/>
  <c r="Q200" i="10"/>
  <c r="P200" i="10"/>
  <c r="O200" i="10"/>
  <c r="R201" i="10"/>
  <c r="Q201" i="10"/>
  <c r="P201" i="10"/>
  <c r="O201" i="10"/>
  <c r="R202" i="10"/>
  <c r="Q202" i="10"/>
  <c r="P202" i="10"/>
  <c r="O202" i="10"/>
  <c r="R203" i="10"/>
  <c r="Q203" i="10"/>
  <c r="P203" i="10"/>
  <c r="O203" i="10"/>
  <c r="R204" i="10"/>
  <c r="Q204" i="10"/>
  <c r="P204" i="10"/>
  <c r="O204" i="10"/>
  <c r="R205" i="10"/>
  <c r="Q205" i="10"/>
  <c r="P205" i="10"/>
  <c r="O205" i="10"/>
  <c r="R206" i="10"/>
  <c r="Q206" i="10"/>
  <c r="P206" i="10"/>
  <c r="O206" i="10"/>
  <c r="R207" i="10"/>
  <c r="Q207" i="10"/>
  <c r="P207" i="10"/>
  <c r="O207" i="10"/>
  <c r="R208" i="10"/>
  <c r="Q208" i="10"/>
  <c r="P208" i="10"/>
  <c r="O208" i="10"/>
  <c r="R209" i="10"/>
  <c r="Q209" i="10"/>
  <c r="P209" i="10"/>
  <c r="O209" i="10"/>
  <c r="R210" i="10"/>
  <c r="Q210" i="10"/>
  <c r="P210" i="10"/>
  <c r="O210" i="10"/>
  <c r="R211" i="10"/>
  <c r="Q211" i="10"/>
  <c r="P211" i="10"/>
  <c r="O211" i="10"/>
  <c r="R212" i="10"/>
  <c r="Q212" i="10"/>
  <c r="P212" i="10"/>
  <c r="O212" i="10"/>
  <c r="R213" i="10"/>
  <c r="Q213" i="10"/>
  <c r="P213" i="10"/>
  <c r="O213" i="10"/>
  <c r="R214" i="10"/>
  <c r="Q214" i="10"/>
  <c r="P214" i="10"/>
  <c r="O214" i="10"/>
  <c r="R215" i="10"/>
  <c r="Q215" i="10"/>
  <c r="P215" i="10"/>
  <c r="O215" i="10"/>
  <c r="R216" i="10"/>
  <c r="P216" i="10"/>
  <c r="O216" i="10"/>
  <c r="D216" i="10"/>
  <c r="Q216" i="10" s="1"/>
  <c r="R217" i="10"/>
  <c r="Q217" i="10"/>
  <c r="P217" i="10"/>
  <c r="O217" i="10"/>
  <c r="R218" i="10"/>
  <c r="Q218" i="10"/>
  <c r="P218" i="10"/>
  <c r="O218" i="10"/>
  <c r="R219" i="10"/>
  <c r="Q219" i="10"/>
  <c r="P219" i="10"/>
  <c r="O219" i="10"/>
  <c r="R220" i="10"/>
  <c r="Q220" i="10"/>
  <c r="P220" i="10"/>
  <c r="O220" i="10"/>
  <c r="R221" i="10"/>
  <c r="O221" i="10"/>
  <c r="D221" i="10"/>
  <c r="Q221" i="10" s="1"/>
  <c r="R222" i="10"/>
  <c r="Q222" i="10"/>
  <c r="P222" i="10"/>
  <c r="O222" i="10"/>
  <c r="R224" i="10"/>
  <c r="Q224" i="10"/>
  <c r="P224" i="10"/>
  <c r="O224" i="10"/>
  <c r="R223" i="10"/>
  <c r="Q223" i="10"/>
  <c r="P223" i="10"/>
  <c r="O223" i="10"/>
  <c r="R225" i="10"/>
  <c r="Q225" i="10"/>
  <c r="P225" i="10"/>
  <c r="O225" i="10"/>
  <c r="R226" i="10"/>
  <c r="Q226" i="10"/>
  <c r="P226" i="10"/>
  <c r="O226" i="10"/>
  <c r="R227" i="10"/>
  <c r="Q227" i="10"/>
  <c r="P227" i="10"/>
  <c r="O227" i="10"/>
  <c r="R228" i="10"/>
  <c r="Q228" i="10"/>
  <c r="P228" i="10"/>
  <c r="O228" i="10"/>
  <c r="R229" i="10"/>
  <c r="Q229" i="10"/>
  <c r="P229" i="10"/>
  <c r="O229" i="10"/>
  <c r="R230" i="10"/>
  <c r="Q230" i="10"/>
  <c r="P230" i="10"/>
  <c r="O230" i="10"/>
  <c r="R231" i="10"/>
  <c r="Q231" i="10"/>
  <c r="P231" i="10"/>
  <c r="O231" i="10"/>
  <c r="R232" i="10"/>
  <c r="Q232" i="10"/>
  <c r="P232" i="10"/>
  <c r="O232" i="10"/>
  <c r="R233" i="10"/>
  <c r="Q233" i="10"/>
  <c r="P233" i="10"/>
  <c r="O233" i="10"/>
  <c r="R234" i="10"/>
  <c r="Q234" i="10"/>
  <c r="P234" i="10"/>
  <c r="O234" i="10"/>
  <c r="R235" i="10"/>
  <c r="O235" i="10"/>
  <c r="D235" i="10"/>
  <c r="Q235" i="10" s="1"/>
  <c r="R236" i="10"/>
  <c r="Q236" i="10"/>
  <c r="P236" i="10"/>
  <c r="O236" i="10"/>
  <c r="R237" i="10"/>
  <c r="O237" i="10"/>
  <c r="D237" i="10"/>
  <c r="Q237" i="10" s="1"/>
  <c r="R238" i="10"/>
  <c r="Q238" i="10"/>
  <c r="P238" i="10"/>
  <c r="O238" i="10"/>
  <c r="R239" i="10"/>
  <c r="Q239" i="10"/>
  <c r="P239" i="10"/>
  <c r="O239" i="10"/>
  <c r="R241" i="10"/>
  <c r="Q241" i="10"/>
  <c r="P241" i="10"/>
  <c r="O241" i="10"/>
  <c r="R240" i="10"/>
  <c r="Q240" i="10"/>
  <c r="P240" i="10"/>
  <c r="O240" i="10"/>
  <c r="R242" i="10"/>
  <c r="Q242" i="10"/>
  <c r="P242" i="10"/>
  <c r="O242" i="10"/>
  <c r="R243" i="10"/>
  <c r="Q243" i="10"/>
  <c r="P243" i="10"/>
  <c r="O243" i="10"/>
  <c r="R244" i="10"/>
  <c r="Q244" i="10"/>
  <c r="P244" i="10"/>
  <c r="O244" i="10"/>
  <c r="R245" i="10"/>
  <c r="Q245" i="10"/>
  <c r="P245" i="10"/>
  <c r="O245" i="10"/>
  <c r="R246" i="10"/>
  <c r="Q246" i="10"/>
  <c r="P246" i="10"/>
  <c r="O246" i="10"/>
  <c r="R247" i="10"/>
  <c r="Q247" i="10"/>
  <c r="P247" i="10"/>
  <c r="O247" i="10"/>
  <c r="R248" i="10"/>
  <c r="Q248" i="10"/>
  <c r="P248" i="10"/>
  <c r="O248" i="10"/>
  <c r="R249" i="10"/>
  <c r="Q249" i="10"/>
  <c r="P249" i="10"/>
  <c r="O249" i="10"/>
  <c r="R250" i="10"/>
  <c r="Q250" i="10"/>
  <c r="P250" i="10"/>
  <c r="O250" i="10"/>
  <c r="R251" i="10"/>
  <c r="Q251" i="10"/>
  <c r="P251" i="10"/>
  <c r="O251" i="10"/>
  <c r="R252" i="10"/>
  <c r="Q252" i="10"/>
  <c r="P252" i="10"/>
  <c r="O252" i="10"/>
  <c r="R253" i="10"/>
  <c r="Q253" i="10"/>
  <c r="P253" i="10"/>
  <c r="O253" i="10"/>
  <c r="R254" i="10"/>
  <c r="Q254" i="10"/>
  <c r="P254" i="10"/>
  <c r="O254" i="10"/>
  <c r="R255" i="10"/>
  <c r="Q255" i="10"/>
  <c r="P255" i="10"/>
  <c r="O255" i="10"/>
  <c r="R256" i="10"/>
  <c r="Q256" i="10"/>
  <c r="P256" i="10"/>
  <c r="O256" i="10"/>
  <c r="R257" i="10"/>
  <c r="Q257" i="10"/>
  <c r="P257" i="10"/>
  <c r="O257" i="10"/>
  <c r="R258" i="10"/>
  <c r="Q258" i="10"/>
  <c r="P258" i="10"/>
  <c r="O258" i="10"/>
  <c r="R259" i="10"/>
  <c r="Q259" i="10"/>
  <c r="P259" i="10"/>
  <c r="O259" i="10"/>
  <c r="R260" i="10"/>
  <c r="Q260" i="10"/>
  <c r="P260" i="10"/>
  <c r="O260" i="10"/>
  <c r="R261" i="10"/>
  <c r="Q261" i="10"/>
  <c r="P261" i="10"/>
  <c r="O261" i="10"/>
  <c r="R262" i="10"/>
  <c r="O262" i="10"/>
  <c r="D262" i="10"/>
  <c r="Q262" i="10" s="1"/>
  <c r="R263" i="10"/>
  <c r="Q263" i="10"/>
  <c r="P263" i="10"/>
  <c r="O263" i="10"/>
  <c r="R264" i="10"/>
  <c r="O264" i="10"/>
  <c r="D264" i="10"/>
  <c r="Q264" i="10" s="1"/>
  <c r="R265" i="10"/>
  <c r="Q265" i="10"/>
  <c r="P265" i="10"/>
  <c r="O265" i="10"/>
  <c r="R266" i="10"/>
  <c r="Q266" i="10"/>
  <c r="P266" i="10"/>
  <c r="O266" i="10"/>
  <c r="R267" i="10"/>
  <c r="O267" i="10"/>
  <c r="D267" i="10"/>
  <c r="P267" i="10" s="1"/>
  <c r="R268" i="10"/>
  <c r="Q268" i="10"/>
  <c r="P268" i="10"/>
  <c r="O268" i="10"/>
  <c r="R269" i="10"/>
  <c r="Q269" i="10"/>
  <c r="P269" i="10"/>
  <c r="O269" i="10"/>
  <c r="R270" i="10"/>
  <c r="Q270" i="10"/>
  <c r="P270" i="10"/>
  <c r="O270" i="10"/>
  <c r="R271" i="10"/>
  <c r="Q271" i="10"/>
  <c r="P271" i="10"/>
  <c r="O271" i="10"/>
  <c r="R272" i="10"/>
  <c r="Q272" i="10"/>
  <c r="P272" i="10"/>
  <c r="O272" i="10"/>
  <c r="R273" i="10"/>
  <c r="Q273" i="10"/>
  <c r="P273" i="10"/>
  <c r="O273" i="10"/>
  <c r="R274" i="10"/>
  <c r="Q274" i="10"/>
  <c r="P274" i="10"/>
  <c r="O274" i="10"/>
  <c r="R275" i="10"/>
  <c r="Q275" i="10"/>
  <c r="P275" i="10"/>
  <c r="O275" i="10"/>
  <c r="R276" i="10"/>
  <c r="Q276" i="10"/>
  <c r="P276" i="10"/>
  <c r="O276" i="10"/>
  <c r="R277" i="10"/>
  <c r="Q277" i="10"/>
  <c r="P277" i="10"/>
  <c r="O277" i="10"/>
  <c r="R278" i="10"/>
  <c r="Q278" i="10"/>
  <c r="P278" i="10"/>
  <c r="O278" i="10"/>
  <c r="R279" i="10"/>
  <c r="Q279" i="10"/>
  <c r="P279" i="10"/>
  <c r="O279" i="10"/>
  <c r="R280" i="10"/>
  <c r="Q280" i="10"/>
  <c r="P280" i="10"/>
  <c r="O280" i="10"/>
  <c r="R281" i="10"/>
  <c r="Q281" i="10"/>
  <c r="P281" i="10"/>
  <c r="O281" i="10"/>
  <c r="R282" i="10"/>
  <c r="Q282" i="10"/>
  <c r="P282" i="10"/>
  <c r="O282" i="10"/>
  <c r="R283" i="10"/>
  <c r="Q283" i="10"/>
  <c r="P283" i="10"/>
  <c r="O283" i="10"/>
  <c r="R284" i="10"/>
  <c r="Q284" i="10"/>
  <c r="P284" i="10"/>
  <c r="O284" i="10"/>
  <c r="R285" i="10"/>
  <c r="Q285" i="10"/>
  <c r="P285" i="10"/>
  <c r="O285" i="10"/>
  <c r="R286" i="10"/>
  <c r="Q286" i="10"/>
  <c r="P286" i="10"/>
  <c r="O286" i="10"/>
  <c r="R287" i="10"/>
  <c r="Q287" i="10"/>
  <c r="P287" i="10"/>
  <c r="O287" i="10"/>
  <c r="R288" i="10"/>
  <c r="Q288" i="10"/>
  <c r="P288" i="10"/>
  <c r="O288" i="10"/>
  <c r="R289" i="10"/>
  <c r="Q289" i="10"/>
  <c r="P289" i="10"/>
  <c r="O289" i="10"/>
  <c r="R290" i="10"/>
  <c r="Q290" i="10"/>
  <c r="P290" i="10"/>
  <c r="O290" i="10"/>
  <c r="R291" i="10"/>
  <c r="Q291" i="10"/>
  <c r="P291" i="10"/>
  <c r="O291" i="10"/>
  <c r="R292" i="10"/>
  <c r="Q292" i="10"/>
  <c r="P292" i="10"/>
  <c r="O292" i="10"/>
  <c r="R293" i="10"/>
  <c r="Q293" i="10"/>
  <c r="P293" i="10"/>
  <c r="O293" i="10"/>
  <c r="R294" i="10"/>
  <c r="Q294" i="10"/>
  <c r="P294" i="10"/>
  <c r="O294" i="10"/>
  <c r="R295" i="10"/>
  <c r="Q295" i="10"/>
  <c r="P295" i="10"/>
  <c r="O295" i="10"/>
  <c r="R296" i="10"/>
  <c r="Q296" i="10"/>
  <c r="P296" i="10"/>
  <c r="O296" i="10"/>
  <c r="R297" i="10"/>
  <c r="Q297" i="10"/>
  <c r="P297" i="10"/>
  <c r="O297" i="10"/>
  <c r="R298" i="10"/>
  <c r="Q298" i="10"/>
  <c r="P298" i="10"/>
  <c r="O298" i="10"/>
  <c r="R300" i="10"/>
  <c r="Q300" i="10"/>
  <c r="P300" i="10"/>
  <c r="O300" i="10"/>
  <c r="R299" i="10"/>
  <c r="Q299" i="10"/>
  <c r="P299" i="10"/>
  <c r="O299" i="10"/>
  <c r="R301" i="10"/>
  <c r="Q301" i="10"/>
  <c r="P301" i="10"/>
  <c r="O301" i="10"/>
  <c r="R302" i="10"/>
  <c r="Q302" i="10"/>
  <c r="P302" i="10"/>
  <c r="O302" i="10"/>
  <c r="R303" i="10"/>
  <c r="Q303" i="10"/>
  <c r="P303" i="10"/>
  <c r="O303" i="10"/>
  <c r="R304" i="10"/>
  <c r="Q304" i="10"/>
  <c r="P304" i="10"/>
  <c r="O304" i="10"/>
  <c r="R305" i="10"/>
  <c r="Q305" i="10"/>
  <c r="P305" i="10"/>
  <c r="O305" i="10"/>
  <c r="R307" i="10"/>
  <c r="Q307" i="10"/>
  <c r="P307" i="10"/>
  <c r="O307" i="10"/>
  <c r="R306" i="10"/>
  <c r="Q306" i="10"/>
  <c r="P306" i="10"/>
  <c r="O306" i="10"/>
  <c r="R308" i="10"/>
  <c r="Q308" i="10"/>
  <c r="P308" i="10"/>
  <c r="O308" i="10"/>
  <c r="R309" i="10"/>
  <c r="Q309" i="10"/>
  <c r="P309" i="10"/>
  <c r="O309" i="10"/>
  <c r="R310" i="10"/>
  <c r="Q310" i="10"/>
  <c r="P310" i="10"/>
  <c r="O310" i="10"/>
  <c r="R313" i="10"/>
  <c r="Q313" i="10"/>
  <c r="P313" i="10"/>
  <c r="O313" i="10"/>
  <c r="R311" i="10"/>
  <c r="Q311" i="10"/>
  <c r="P311" i="10"/>
  <c r="O311" i="10"/>
  <c r="R314" i="10"/>
  <c r="Q314" i="10"/>
  <c r="P314" i="10"/>
  <c r="O314" i="10"/>
  <c r="R312" i="10"/>
  <c r="Q312" i="10"/>
  <c r="P312" i="10"/>
  <c r="O312" i="10"/>
  <c r="R315" i="10"/>
  <c r="Q315" i="10"/>
  <c r="P315" i="10"/>
  <c r="O315" i="10"/>
  <c r="R316" i="10"/>
  <c r="Q316" i="10"/>
  <c r="P316" i="10"/>
  <c r="O316" i="10"/>
  <c r="R317" i="10"/>
  <c r="Q317" i="10"/>
  <c r="P317" i="10"/>
  <c r="O317" i="10"/>
  <c r="R318" i="10"/>
  <c r="Q318" i="10"/>
  <c r="P318" i="10"/>
  <c r="O318" i="10"/>
  <c r="R319" i="10"/>
  <c r="Q319" i="10"/>
  <c r="P319" i="10"/>
  <c r="O319" i="10"/>
  <c r="R320" i="10"/>
  <c r="Q320" i="10"/>
  <c r="P320" i="10"/>
  <c r="O320" i="10"/>
  <c r="R321" i="10"/>
  <c r="Q321" i="10"/>
  <c r="P321" i="10"/>
  <c r="O321" i="10"/>
  <c r="R322" i="10"/>
  <c r="Q322" i="10"/>
  <c r="P322" i="10"/>
  <c r="O322" i="10"/>
  <c r="R323" i="10"/>
  <c r="Q323" i="10"/>
  <c r="P323" i="10"/>
  <c r="O323" i="10"/>
  <c r="R324" i="10"/>
  <c r="Q324" i="10"/>
  <c r="P324" i="10"/>
  <c r="O324" i="10"/>
  <c r="R325" i="10"/>
  <c r="Q325" i="10"/>
  <c r="P325" i="10"/>
  <c r="O325" i="10"/>
  <c r="R326" i="10"/>
  <c r="Q326" i="10"/>
  <c r="P326" i="10"/>
  <c r="O326" i="10"/>
  <c r="R327" i="10"/>
  <c r="Q327" i="10"/>
  <c r="P327" i="10"/>
  <c r="O327" i="10"/>
  <c r="R328" i="10"/>
  <c r="Q328" i="10"/>
  <c r="P328" i="10"/>
  <c r="O328" i="10"/>
  <c r="R331" i="10"/>
  <c r="Q331" i="10"/>
  <c r="P331" i="10"/>
  <c r="O331" i="10"/>
  <c r="R330" i="10"/>
  <c r="Q330" i="10"/>
  <c r="P330" i="10"/>
  <c r="O330" i="10"/>
  <c r="R329" i="10"/>
  <c r="Q329" i="10"/>
  <c r="P329" i="10"/>
  <c r="O329" i="10"/>
  <c r="R332" i="10"/>
  <c r="Q332" i="10"/>
  <c r="P332" i="10"/>
  <c r="O332" i="10"/>
  <c r="R333" i="10"/>
  <c r="Q333" i="10"/>
  <c r="P333" i="10"/>
  <c r="O333" i="10"/>
  <c r="R334" i="10"/>
  <c r="Q334" i="10"/>
  <c r="P334" i="10"/>
  <c r="O334" i="10"/>
  <c r="R335" i="10"/>
  <c r="Q335" i="10"/>
  <c r="P335" i="10"/>
  <c r="O335" i="10"/>
  <c r="R337" i="10"/>
  <c r="Q337" i="10"/>
  <c r="P337" i="10"/>
  <c r="O337" i="10"/>
  <c r="R336" i="10"/>
  <c r="Q336" i="10"/>
  <c r="P336" i="10"/>
  <c r="O336" i="10"/>
  <c r="R338" i="10"/>
  <c r="Q338" i="10"/>
  <c r="P338" i="10"/>
  <c r="O338" i="10"/>
  <c r="R340" i="10"/>
  <c r="Q340" i="10"/>
  <c r="P340" i="10"/>
  <c r="O340" i="10"/>
  <c r="R339" i="10"/>
  <c r="Q339" i="10"/>
  <c r="P339" i="10"/>
  <c r="O339" i="10"/>
  <c r="R341" i="10"/>
  <c r="Q341" i="10"/>
  <c r="P341" i="10"/>
  <c r="O341" i="10"/>
  <c r="R342" i="10"/>
  <c r="Q342" i="10"/>
  <c r="P342" i="10"/>
  <c r="O342" i="10"/>
  <c r="R343" i="10"/>
  <c r="Q343" i="10"/>
  <c r="P343" i="10"/>
  <c r="O343" i="10"/>
  <c r="R344" i="10"/>
  <c r="Q344" i="10"/>
  <c r="P344" i="10"/>
  <c r="O344" i="10"/>
  <c r="R345" i="10"/>
  <c r="Q345" i="10"/>
  <c r="P345" i="10"/>
  <c r="O345" i="10"/>
  <c r="R346" i="10"/>
  <c r="Q346" i="10"/>
  <c r="P346" i="10"/>
  <c r="O346" i="10"/>
  <c r="R348" i="10"/>
  <c r="Q348" i="10"/>
  <c r="P348" i="10"/>
  <c r="O348" i="10"/>
  <c r="R347" i="10"/>
  <c r="Q347" i="10"/>
  <c r="P347" i="10"/>
  <c r="O347" i="10"/>
  <c r="R350" i="10"/>
  <c r="Q350" i="10"/>
  <c r="P350" i="10"/>
  <c r="O350" i="10"/>
  <c r="R349" i="10"/>
  <c r="Q349" i="10"/>
  <c r="P349" i="10"/>
  <c r="O349" i="10"/>
  <c r="R351" i="10"/>
  <c r="Q351" i="10"/>
  <c r="P351" i="10"/>
  <c r="O351" i="10"/>
  <c r="R352" i="10"/>
  <c r="Q352" i="10"/>
  <c r="P352" i="10"/>
  <c r="O352" i="10"/>
  <c r="R353" i="10"/>
  <c r="Q353" i="10"/>
  <c r="P353" i="10"/>
  <c r="O353" i="10"/>
  <c r="R355" i="10"/>
  <c r="Q355" i="10"/>
  <c r="P355" i="10"/>
  <c r="O355" i="10"/>
  <c r="R354" i="10"/>
  <c r="Q354" i="10"/>
  <c r="P354" i="10"/>
  <c r="O354" i="10"/>
  <c r="R356" i="10"/>
  <c r="Q356" i="10"/>
  <c r="P356" i="10"/>
  <c r="O356" i="10"/>
  <c r="R357" i="10"/>
  <c r="Q357" i="10"/>
  <c r="P357" i="10"/>
  <c r="O357" i="10"/>
  <c r="R359" i="10"/>
  <c r="Q359" i="10"/>
  <c r="P359" i="10"/>
  <c r="O359" i="10"/>
  <c r="R358" i="10"/>
  <c r="Q358" i="10"/>
  <c r="P358" i="10"/>
  <c r="O358" i="10"/>
  <c r="R360" i="10"/>
  <c r="Q360" i="10"/>
  <c r="P360" i="10"/>
  <c r="O360" i="10"/>
  <c r="R361" i="10"/>
  <c r="Q361" i="10"/>
  <c r="P361" i="10"/>
  <c r="O361" i="10"/>
  <c r="R363" i="10"/>
  <c r="Q363" i="10"/>
  <c r="P363" i="10"/>
  <c r="O363" i="10"/>
  <c r="R362" i="10"/>
  <c r="Q362" i="10"/>
  <c r="P362" i="10"/>
  <c r="O362" i="10"/>
  <c r="R365" i="10"/>
  <c r="Q365" i="10"/>
  <c r="P365" i="10"/>
  <c r="O365" i="10"/>
  <c r="R364" i="10"/>
  <c r="Q364" i="10"/>
  <c r="P364" i="10"/>
  <c r="O364" i="10"/>
  <c r="R366" i="10"/>
  <c r="Q366" i="10"/>
  <c r="P366" i="10"/>
  <c r="O366" i="10"/>
  <c r="R367" i="10"/>
  <c r="Q367" i="10"/>
  <c r="P367" i="10"/>
  <c r="O367" i="10"/>
  <c r="R368" i="10"/>
  <c r="Q368" i="10"/>
  <c r="P368" i="10"/>
  <c r="O368" i="10"/>
  <c r="R369" i="10"/>
  <c r="Q369" i="10"/>
  <c r="P369" i="10"/>
  <c r="O369" i="10"/>
  <c r="R370" i="10"/>
  <c r="Q370" i="10"/>
  <c r="P370" i="10"/>
  <c r="O370" i="10"/>
  <c r="R371" i="10"/>
  <c r="Q371" i="10"/>
  <c r="P371" i="10"/>
  <c r="O371" i="10"/>
  <c r="R372" i="10"/>
  <c r="Q372" i="10"/>
  <c r="P372" i="10"/>
  <c r="O372" i="10"/>
  <c r="R374" i="10"/>
  <c r="Q374" i="10"/>
  <c r="P374" i="10"/>
  <c r="O374" i="10"/>
  <c r="R373" i="10"/>
  <c r="Q373" i="10"/>
  <c r="P373" i="10"/>
  <c r="O373" i="10"/>
  <c r="R375" i="10"/>
  <c r="Q375" i="10"/>
  <c r="P375" i="10"/>
  <c r="O375" i="10"/>
  <c r="R376" i="10"/>
  <c r="Q376" i="10"/>
  <c r="P376" i="10"/>
  <c r="O376" i="10"/>
  <c r="R377" i="10"/>
  <c r="Q377" i="10"/>
  <c r="P377" i="10"/>
  <c r="O377" i="10"/>
  <c r="R378" i="10"/>
  <c r="Q378" i="10"/>
  <c r="P378" i="10"/>
  <c r="O378" i="10"/>
  <c r="R379" i="10"/>
  <c r="Q379" i="10"/>
  <c r="P379" i="10"/>
  <c r="O379" i="10"/>
  <c r="R380" i="10"/>
  <c r="Q380" i="10"/>
  <c r="P380" i="10"/>
  <c r="O380" i="10"/>
  <c r="R381" i="10"/>
  <c r="Q381" i="10"/>
  <c r="P381" i="10"/>
  <c r="O381" i="10"/>
  <c r="R382" i="10"/>
  <c r="Q382" i="10"/>
  <c r="P382" i="10"/>
  <c r="O382" i="10"/>
  <c r="R383" i="10"/>
  <c r="Q383" i="10"/>
  <c r="P383" i="10"/>
  <c r="O383" i="10"/>
  <c r="R385" i="10"/>
  <c r="Q385" i="10"/>
  <c r="P385" i="10"/>
  <c r="O385" i="10"/>
  <c r="R384" i="10"/>
  <c r="Q384" i="10"/>
  <c r="P384" i="10"/>
  <c r="O384" i="10"/>
  <c r="R386" i="10"/>
  <c r="Q386" i="10"/>
  <c r="P386" i="10"/>
  <c r="O386" i="10"/>
  <c r="R387" i="10"/>
  <c r="Q387" i="10"/>
  <c r="P387" i="10"/>
  <c r="O387" i="10"/>
  <c r="R388" i="10"/>
  <c r="Q388" i="10"/>
  <c r="P388" i="10"/>
  <c r="O388" i="10"/>
  <c r="R390" i="10"/>
  <c r="Q390" i="10"/>
  <c r="P390" i="10"/>
  <c r="O390" i="10"/>
  <c r="R389" i="10"/>
  <c r="Q389" i="10"/>
  <c r="P389" i="10"/>
  <c r="O389" i="10"/>
  <c r="R391" i="10"/>
  <c r="Q391" i="10"/>
  <c r="P391" i="10"/>
  <c r="O391" i="10"/>
  <c r="R392" i="10"/>
  <c r="Q392" i="10"/>
  <c r="P392" i="10"/>
  <c r="O392" i="10"/>
  <c r="R393" i="10"/>
  <c r="Q393" i="10"/>
  <c r="P393" i="10"/>
  <c r="O393" i="10"/>
  <c r="R394" i="10"/>
  <c r="Q394" i="10"/>
  <c r="P394" i="10"/>
  <c r="O394" i="10"/>
  <c r="R395" i="10"/>
  <c r="Q395" i="10"/>
  <c r="P395" i="10"/>
  <c r="O395" i="10"/>
  <c r="R396" i="10"/>
  <c r="Q396" i="10"/>
  <c r="P396" i="10"/>
  <c r="O396" i="10"/>
  <c r="R397" i="10"/>
  <c r="Q397" i="10"/>
  <c r="P397" i="10"/>
  <c r="O397" i="10"/>
  <c r="R398" i="10"/>
  <c r="Q398" i="10"/>
  <c r="P398" i="10"/>
  <c r="O398" i="10"/>
  <c r="R399" i="10"/>
  <c r="Q399" i="10"/>
  <c r="P399" i="10"/>
  <c r="O399" i="10"/>
  <c r="R400" i="10"/>
  <c r="Q400" i="10"/>
  <c r="P400" i="10"/>
  <c r="O400" i="10"/>
  <c r="R401" i="10"/>
  <c r="Q401" i="10"/>
  <c r="P401" i="10"/>
  <c r="O401" i="10"/>
  <c r="R402" i="10"/>
  <c r="Q402" i="10"/>
  <c r="P402" i="10"/>
  <c r="O402" i="10"/>
  <c r="R404" i="10"/>
  <c r="Q404" i="10"/>
  <c r="P404" i="10"/>
  <c r="O404" i="10"/>
  <c r="R403" i="10"/>
  <c r="Q403" i="10"/>
  <c r="P403" i="10"/>
  <c r="O403" i="10"/>
  <c r="R405" i="10"/>
  <c r="Q405" i="10"/>
  <c r="P405" i="10"/>
  <c r="O405" i="10"/>
  <c r="R406" i="10"/>
  <c r="Q406" i="10"/>
  <c r="P406" i="10"/>
  <c r="O406" i="10"/>
  <c r="R407" i="10"/>
  <c r="Q407" i="10"/>
  <c r="P407" i="10"/>
  <c r="O407" i="10"/>
  <c r="R408" i="10"/>
  <c r="Q408" i="10"/>
  <c r="P408" i="10"/>
  <c r="O408" i="10"/>
  <c r="R409" i="10"/>
  <c r="Q409" i="10"/>
  <c r="P409" i="10"/>
  <c r="O409" i="10"/>
  <c r="R410" i="10"/>
  <c r="Q410" i="10"/>
  <c r="P410" i="10"/>
  <c r="O410" i="10"/>
  <c r="R411" i="10"/>
  <c r="Q411" i="10"/>
  <c r="P411" i="10"/>
  <c r="O411" i="10"/>
  <c r="R413" i="10"/>
  <c r="Q413" i="10"/>
  <c r="P413" i="10"/>
  <c r="O413" i="10"/>
  <c r="R412" i="10"/>
  <c r="Q412" i="10"/>
  <c r="P412" i="10"/>
  <c r="O412" i="10"/>
  <c r="R414" i="10"/>
  <c r="Q414" i="10"/>
  <c r="P414" i="10"/>
  <c r="O414" i="10"/>
  <c r="R415" i="10"/>
  <c r="Q415" i="10"/>
  <c r="P415" i="10"/>
  <c r="O415" i="10"/>
  <c r="R416" i="10"/>
  <c r="Q416" i="10"/>
  <c r="P416" i="10"/>
  <c r="O416" i="10"/>
  <c r="R417" i="10"/>
  <c r="Q417" i="10"/>
  <c r="P417" i="10"/>
  <c r="O417" i="10"/>
  <c r="R418" i="10"/>
  <c r="Q418" i="10"/>
  <c r="P418" i="10"/>
  <c r="O418" i="10"/>
  <c r="R419" i="10"/>
  <c r="Q419" i="10"/>
  <c r="P419" i="10"/>
  <c r="O419" i="10"/>
  <c r="R420" i="10"/>
  <c r="Q420" i="10"/>
  <c r="P420" i="10"/>
  <c r="O420" i="10"/>
  <c r="R422" i="10"/>
  <c r="Q422" i="10"/>
  <c r="P422" i="10"/>
  <c r="O422" i="10"/>
  <c r="R421" i="10"/>
  <c r="Q421" i="10"/>
  <c r="P421" i="10"/>
  <c r="O421" i="10"/>
  <c r="R423" i="10"/>
  <c r="Q423" i="10"/>
  <c r="P423" i="10"/>
  <c r="O423" i="10"/>
  <c r="R424" i="10"/>
  <c r="Q424" i="10"/>
  <c r="P424" i="10"/>
  <c r="O424" i="10"/>
  <c r="R425" i="10"/>
  <c r="Q425" i="10"/>
  <c r="P425" i="10"/>
  <c r="O425" i="10"/>
  <c r="R426" i="10"/>
  <c r="Q426" i="10"/>
  <c r="P426" i="10"/>
  <c r="O426" i="10"/>
  <c r="R427" i="10"/>
  <c r="Q427" i="10"/>
  <c r="P427" i="10"/>
  <c r="O427" i="10"/>
  <c r="R428" i="10"/>
  <c r="Q428" i="10"/>
  <c r="P428" i="10"/>
  <c r="O428" i="10"/>
  <c r="R429" i="10"/>
  <c r="Q429" i="10"/>
  <c r="P429" i="10"/>
  <c r="O429" i="10"/>
  <c r="R430" i="10"/>
  <c r="Q430" i="10"/>
  <c r="P430" i="10"/>
  <c r="O430" i="10"/>
  <c r="R431" i="10"/>
  <c r="Q431" i="10"/>
  <c r="P431" i="10"/>
  <c r="O431" i="10"/>
  <c r="R432" i="10"/>
  <c r="Q432" i="10"/>
  <c r="P432" i="10"/>
  <c r="O432" i="10"/>
  <c r="R433" i="10"/>
  <c r="Q433" i="10"/>
  <c r="P433" i="10"/>
  <c r="O433" i="10"/>
  <c r="R434" i="10"/>
  <c r="Q434" i="10"/>
  <c r="P434" i="10"/>
  <c r="O434" i="10"/>
  <c r="R435" i="10"/>
  <c r="Q435" i="10"/>
  <c r="P435" i="10"/>
  <c r="O435" i="10"/>
  <c r="R436" i="10"/>
  <c r="Q436" i="10"/>
  <c r="P436" i="10"/>
  <c r="O436" i="10"/>
  <c r="R437" i="10"/>
  <c r="Q437" i="10"/>
  <c r="P437" i="10"/>
  <c r="O437" i="10"/>
  <c r="R438" i="10"/>
  <c r="Q438" i="10"/>
  <c r="P438" i="10"/>
  <c r="O438" i="10"/>
  <c r="R440" i="10"/>
  <c r="Q440" i="10"/>
  <c r="P440" i="10"/>
  <c r="O440" i="10"/>
  <c r="R439" i="10"/>
  <c r="Q439" i="10"/>
  <c r="P439" i="10"/>
  <c r="O439" i="10"/>
  <c r="R441" i="10"/>
  <c r="Q441" i="10"/>
  <c r="P441" i="10"/>
  <c r="O441" i="10"/>
  <c r="R442" i="10"/>
  <c r="Q442" i="10"/>
  <c r="P442" i="10"/>
  <c r="O442" i="10"/>
  <c r="D260" i="5"/>
  <c r="O432" i="5"/>
  <c r="O433" i="5"/>
  <c r="O434" i="5"/>
  <c r="O435" i="5"/>
  <c r="O436" i="5"/>
  <c r="O437" i="5"/>
  <c r="O438" i="5"/>
  <c r="O439" i="5"/>
  <c r="O440" i="5"/>
  <c r="O441" i="5"/>
  <c r="O442" i="5"/>
  <c r="O182" i="5"/>
  <c r="O260" i="5"/>
  <c r="O443" i="5"/>
  <c r="O444" i="5"/>
  <c r="O445" i="5"/>
  <c r="O446" i="5"/>
  <c r="D182" i="5"/>
  <c r="D13" i="9"/>
  <c r="D14" i="9"/>
  <c r="D12" i="9"/>
  <c r="C14" i="9"/>
  <c r="B14" i="9"/>
  <c r="C13" i="9"/>
  <c r="C12" i="9"/>
  <c r="D3" i="9"/>
  <c r="D4" i="9"/>
  <c r="D5" i="9"/>
  <c r="D6" i="9"/>
  <c r="D7" i="9"/>
  <c r="D8" i="9"/>
  <c r="D9" i="9"/>
  <c r="D10" i="9"/>
  <c r="D11" i="9"/>
  <c r="C3" i="9"/>
  <c r="C4" i="9"/>
  <c r="C5" i="9"/>
  <c r="C6" i="9"/>
  <c r="C7" i="9"/>
  <c r="C8" i="9"/>
  <c r="C9" i="9"/>
  <c r="C10" i="9"/>
  <c r="C11" i="9"/>
  <c r="B9" i="9"/>
  <c r="B10" i="9"/>
  <c r="B11" i="9"/>
  <c r="B13" i="9"/>
  <c r="B12" i="9"/>
  <c r="B3" i="9"/>
  <c r="B4" i="9"/>
  <c r="B5" i="9"/>
  <c r="B6" i="9"/>
  <c r="B7" i="9"/>
  <c r="B8" i="9"/>
  <c r="D2" i="9"/>
  <c r="C2" i="9"/>
  <c r="B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32" i="8"/>
  <c r="B2" i="8"/>
  <c r="B31" i="8"/>
  <c r="B30" i="8"/>
  <c r="B29" i="8"/>
  <c r="B9" i="8"/>
  <c r="B10" i="8"/>
  <c r="B11" i="8"/>
  <c r="B3" i="8"/>
  <c r="B4" i="8"/>
  <c r="B5" i="8"/>
  <c r="B6" i="8"/>
  <c r="B7" i="8"/>
  <c r="B8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52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35" i="8"/>
  <c r="B34" i="8"/>
  <c r="B33" i="8"/>
  <c r="B32" i="8"/>
  <c r="P264" i="10" l="1"/>
  <c r="Q267" i="10"/>
  <c r="P51" i="10"/>
  <c r="P52" i="10"/>
  <c r="P23" i="10"/>
  <c r="P11" i="10"/>
  <c r="P133" i="10"/>
  <c r="P14" i="10"/>
  <c r="P2" i="10"/>
  <c r="P38" i="10"/>
  <c r="Q25" i="10"/>
  <c r="P221" i="10"/>
  <c r="P39" i="10"/>
  <c r="P24" i="10"/>
  <c r="Q16" i="10"/>
  <c r="P169" i="10"/>
  <c r="P21" i="10"/>
  <c r="P235" i="10"/>
  <c r="P176" i="10"/>
  <c r="P141" i="10"/>
  <c r="P27" i="10"/>
  <c r="P262" i="10"/>
  <c r="P85" i="10"/>
  <c r="P155" i="10"/>
  <c r="P4" i="10"/>
  <c r="P237" i="10"/>
  <c r="P15" i="10"/>
  <c r="E3" i="7"/>
  <c r="E4" i="7"/>
  <c r="E5" i="7"/>
  <c r="E6" i="7"/>
  <c r="E7" i="7"/>
  <c r="E8" i="7"/>
  <c r="E9" i="7"/>
  <c r="E10" i="7"/>
  <c r="G10" i="7"/>
  <c r="F10" i="7"/>
  <c r="E2" i="7"/>
  <c r="G9" i="7"/>
  <c r="F9" i="7"/>
  <c r="G8" i="7"/>
  <c r="F8" i="7"/>
  <c r="G7" i="7"/>
  <c r="F7" i="7"/>
  <c r="F3" i="7"/>
  <c r="F4" i="7"/>
  <c r="F5" i="7"/>
  <c r="F6" i="7"/>
  <c r="G6" i="7"/>
  <c r="F2" i="7"/>
  <c r="G3" i="7"/>
  <c r="G4" i="7"/>
  <c r="G5" i="7"/>
  <c r="G2" i="7"/>
  <c r="D433" i="5" l="1"/>
  <c r="N431" i="5"/>
  <c r="N432" i="5"/>
  <c r="N434" i="5"/>
  <c r="N435" i="5"/>
  <c r="N436" i="5"/>
  <c r="N437" i="5"/>
  <c r="N438" i="5"/>
  <c r="N439" i="5"/>
  <c r="N441" i="5"/>
  <c r="N68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70" i="5"/>
  <c r="N71" i="5"/>
  <c r="N73" i="5"/>
  <c r="N74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100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8" i="5"/>
  <c r="N179" i="5"/>
  <c r="N181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8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4" i="5"/>
  <c r="N225" i="5"/>
  <c r="N226" i="5"/>
  <c r="N227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1" i="5"/>
  <c r="N262" i="5"/>
  <c r="N263" i="5"/>
  <c r="N264" i="5"/>
  <c r="N265" i="5"/>
  <c r="N267" i="5"/>
  <c r="N269" i="5"/>
  <c r="N270" i="5"/>
  <c r="N271" i="5"/>
  <c r="N272" i="5"/>
  <c r="N273" i="5"/>
  <c r="N274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90" i="5"/>
  <c r="N292" i="5"/>
  <c r="N293" i="5"/>
  <c r="N294" i="5"/>
  <c r="N295" i="5"/>
  <c r="N296" i="5"/>
  <c r="N298" i="5"/>
  <c r="N299" i="5"/>
  <c r="N300" i="5"/>
  <c r="N301" i="5"/>
  <c r="N302" i="5"/>
  <c r="N304" i="5"/>
  <c r="N305" i="5"/>
  <c r="N306" i="5"/>
  <c r="N307" i="5"/>
  <c r="N308" i="5"/>
  <c r="N309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6" i="5"/>
  <c r="N357" i="5"/>
  <c r="N358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3" i="5"/>
  <c r="N374" i="5"/>
  <c r="N375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4" i="5"/>
  <c r="N395" i="5"/>
  <c r="N396" i="5"/>
  <c r="N397" i="5"/>
  <c r="N398" i="5"/>
  <c r="N399" i="5"/>
  <c r="N400" i="5"/>
  <c r="N401" i="5"/>
  <c r="N402" i="5"/>
  <c r="N403" i="5"/>
  <c r="N407" i="5"/>
  <c r="N408" i="5"/>
  <c r="N409" i="5"/>
  <c r="N410" i="5"/>
  <c r="N411" i="5"/>
  <c r="N412" i="5"/>
  <c r="N413" i="5"/>
  <c r="N414" i="5"/>
  <c r="N416" i="5"/>
  <c r="N418" i="5"/>
  <c r="N422" i="5"/>
  <c r="N424" i="5"/>
  <c r="N425" i="5"/>
  <c r="N426" i="5"/>
  <c r="N69" i="5"/>
  <c r="N75" i="5"/>
  <c r="N72" i="5"/>
  <c r="N135" i="5"/>
  <c r="N415" i="5"/>
  <c r="N182" i="5"/>
  <c r="N433" i="5"/>
  <c r="N101" i="5"/>
  <c r="N355" i="5"/>
  <c r="N99" i="5"/>
  <c r="N372" i="5"/>
  <c r="N376" i="5"/>
  <c r="N377" i="5"/>
  <c r="N405" i="5"/>
  <c r="N266" i="5"/>
  <c r="N427" i="5"/>
  <c r="N260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70" i="5"/>
  <c r="M71" i="5"/>
  <c r="M73" i="5"/>
  <c r="M74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100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8" i="5"/>
  <c r="M179" i="5"/>
  <c r="M181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8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4" i="5"/>
  <c r="M225" i="5"/>
  <c r="M226" i="5"/>
  <c r="M227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1" i="5"/>
  <c r="M262" i="5"/>
  <c r="M263" i="5"/>
  <c r="M264" i="5"/>
  <c r="M265" i="5"/>
  <c r="M267" i="5"/>
  <c r="M269" i="5"/>
  <c r="M270" i="5"/>
  <c r="M271" i="5"/>
  <c r="M272" i="5"/>
  <c r="M273" i="5"/>
  <c r="M274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90" i="5"/>
  <c r="M292" i="5"/>
  <c r="M293" i="5"/>
  <c r="M294" i="5"/>
  <c r="M295" i="5"/>
  <c r="M296" i="5"/>
  <c r="M298" i="5"/>
  <c r="M299" i="5"/>
  <c r="M300" i="5"/>
  <c r="M301" i="5"/>
  <c r="M302" i="5"/>
  <c r="M304" i="5"/>
  <c r="M305" i="5"/>
  <c r="M306" i="5"/>
  <c r="M307" i="5"/>
  <c r="M308" i="5"/>
  <c r="M309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6" i="5"/>
  <c r="M357" i="5"/>
  <c r="M358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3" i="5"/>
  <c r="M374" i="5"/>
  <c r="M375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4" i="5"/>
  <c r="M395" i="5"/>
  <c r="M396" i="5"/>
  <c r="M397" i="5"/>
  <c r="M398" i="5"/>
  <c r="M399" i="5"/>
  <c r="M400" i="5"/>
  <c r="M401" i="5"/>
  <c r="M402" i="5"/>
  <c r="M403" i="5"/>
  <c r="M407" i="5"/>
  <c r="M408" i="5"/>
  <c r="M409" i="5"/>
  <c r="M410" i="5"/>
  <c r="M411" i="5"/>
  <c r="M412" i="5"/>
  <c r="M413" i="5"/>
  <c r="M414" i="5"/>
  <c r="M416" i="5"/>
  <c r="M418" i="5"/>
  <c r="M422" i="5"/>
  <c r="M424" i="5"/>
  <c r="M425" i="5"/>
  <c r="M426" i="5"/>
  <c r="M431" i="5"/>
  <c r="M432" i="5"/>
  <c r="M434" i="5"/>
  <c r="M435" i="5"/>
  <c r="M436" i="5"/>
  <c r="M437" i="5"/>
  <c r="M438" i="5"/>
  <c r="M439" i="5"/>
  <c r="M441" i="5"/>
  <c r="M68" i="5"/>
  <c r="M69" i="5"/>
  <c r="M75" i="5"/>
  <c r="M72" i="5"/>
  <c r="M135" i="5"/>
  <c r="M415" i="5"/>
  <c r="M182" i="5"/>
  <c r="M433" i="5"/>
  <c r="M101" i="5"/>
  <c r="M355" i="5"/>
  <c r="M99" i="5"/>
  <c r="M372" i="5"/>
  <c r="M376" i="5"/>
  <c r="M377" i="5"/>
  <c r="M405" i="5"/>
  <c r="M266" i="5"/>
  <c r="M427" i="5"/>
  <c r="M260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70" i="5"/>
  <c r="L71" i="5"/>
  <c r="L73" i="5"/>
  <c r="L74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100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1" i="5"/>
  <c r="L262" i="5"/>
  <c r="L263" i="5"/>
  <c r="L264" i="5"/>
  <c r="L265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3" i="5"/>
  <c r="L374" i="5"/>
  <c r="L375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6" i="5"/>
  <c r="L407" i="5"/>
  <c r="L408" i="5"/>
  <c r="L409" i="5"/>
  <c r="L410" i="5"/>
  <c r="L411" i="5"/>
  <c r="L412" i="5"/>
  <c r="L413" i="5"/>
  <c r="L414" i="5"/>
  <c r="L416" i="5"/>
  <c r="L417" i="5"/>
  <c r="L418" i="5"/>
  <c r="L419" i="5"/>
  <c r="L420" i="5"/>
  <c r="L421" i="5"/>
  <c r="L422" i="5"/>
  <c r="L423" i="5"/>
  <c r="L424" i="5"/>
  <c r="L425" i="5"/>
  <c r="L426" i="5"/>
  <c r="L428" i="5"/>
  <c r="L429" i="5"/>
  <c r="L430" i="5"/>
  <c r="L431" i="5"/>
  <c r="L432" i="5"/>
  <c r="L434" i="5"/>
  <c r="L435" i="5"/>
  <c r="L436" i="5"/>
  <c r="L437" i="5"/>
  <c r="L438" i="5"/>
  <c r="L439" i="5"/>
  <c r="L440" i="5"/>
  <c r="L441" i="5"/>
  <c r="L442" i="5"/>
  <c r="L68" i="5"/>
  <c r="L69" i="5"/>
  <c r="L75" i="5"/>
  <c r="L72" i="5"/>
  <c r="L135" i="5"/>
  <c r="L415" i="5"/>
  <c r="L182" i="5"/>
  <c r="L433" i="5"/>
  <c r="L101" i="5"/>
  <c r="L355" i="5"/>
  <c r="L99" i="5"/>
  <c r="L372" i="5"/>
  <c r="L376" i="5"/>
  <c r="L377" i="5"/>
  <c r="L405" i="5"/>
  <c r="L266" i="5"/>
  <c r="L427" i="5"/>
  <c r="L260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O68" i="5"/>
  <c r="O69" i="5"/>
  <c r="O75" i="5"/>
  <c r="O72" i="5"/>
  <c r="O135" i="5"/>
  <c r="O415" i="5"/>
  <c r="O101" i="5"/>
  <c r="O355" i="5"/>
  <c r="O99" i="5"/>
  <c r="O372" i="5"/>
  <c r="O376" i="5"/>
  <c r="O377" i="5"/>
  <c r="O405" i="5"/>
  <c r="O266" i="5"/>
  <c r="O427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N497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70" i="5"/>
  <c r="O71" i="5"/>
  <c r="O73" i="5"/>
  <c r="O74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100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1" i="5"/>
  <c r="O262" i="5"/>
  <c r="O263" i="5"/>
  <c r="O264" i="5"/>
  <c r="O265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3" i="5"/>
  <c r="O374" i="5"/>
  <c r="O375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6" i="5"/>
  <c r="O407" i="5"/>
  <c r="O408" i="5"/>
  <c r="O409" i="5"/>
  <c r="O410" i="5"/>
  <c r="O411" i="5"/>
  <c r="O412" i="5"/>
  <c r="O413" i="5"/>
  <c r="O414" i="5"/>
  <c r="O416" i="5"/>
  <c r="O417" i="5"/>
  <c r="O418" i="5"/>
  <c r="O419" i="5"/>
  <c r="O420" i="5"/>
  <c r="O421" i="5"/>
  <c r="O422" i="5"/>
  <c r="O423" i="5"/>
  <c r="O424" i="5"/>
  <c r="O425" i="5"/>
  <c r="O426" i="5"/>
  <c r="O428" i="5"/>
  <c r="O429" i="5"/>
  <c r="O430" i="5"/>
  <c r="O431" i="5"/>
  <c r="D228" i="5"/>
  <c r="N228" i="5" s="1"/>
  <c r="D223" i="5"/>
  <c r="N223" i="5" s="1"/>
  <c r="D177" i="5"/>
  <c r="N177" i="5" s="1"/>
  <c r="D275" i="5"/>
  <c r="N275" i="5" s="1"/>
  <c r="D421" i="5"/>
  <c r="N421" i="5" s="1"/>
  <c r="D420" i="5"/>
  <c r="M420" i="5" s="1"/>
  <c r="D430" i="5"/>
  <c r="N430" i="5" s="1"/>
  <c r="D393" i="5"/>
  <c r="N393" i="5" s="1"/>
  <c r="D404" i="5"/>
  <c r="N404" i="5" s="1"/>
  <c r="D417" i="5"/>
  <c r="M417" i="5" s="1"/>
  <c r="D440" i="5"/>
  <c r="M440" i="5" s="1"/>
  <c r="D291" i="5"/>
  <c r="N291" i="5" s="1"/>
  <c r="D180" i="5"/>
  <c r="N180" i="5" s="1"/>
  <c r="D207" i="5"/>
  <c r="N207" i="5" s="1"/>
  <c r="D209" i="5"/>
  <c r="N209" i="5" s="1"/>
  <c r="D268" i="5"/>
  <c r="N268" i="5" s="1"/>
  <c r="D303" i="5"/>
  <c r="N303" i="5" s="1"/>
  <c r="D392" i="5"/>
  <c r="N392" i="5" s="1"/>
  <c r="D359" i="5"/>
  <c r="N359" i="5" s="1"/>
  <c r="D297" i="5"/>
  <c r="N297" i="5" s="1"/>
  <c r="D442" i="5"/>
  <c r="M442" i="5" s="1"/>
  <c r="D419" i="5"/>
  <c r="N419" i="5" s="1"/>
  <c r="D423" i="5"/>
  <c r="N423" i="5" s="1"/>
  <c r="D341" i="5"/>
  <c r="N341" i="5" s="1"/>
  <c r="D428" i="5"/>
  <c r="N428" i="5" s="1"/>
  <c r="D429" i="5"/>
  <c r="N429" i="5" s="1"/>
  <c r="D289" i="5"/>
  <c r="N289" i="5" s="1"/>
  <c r="D406" i="5"/>
  <c r="N406" i="5" s="1"/>
  <c r="D310" i="5"/>
  <c r="N310" i="5" s="1"/>
  <c r="N417" i="5" l="1"/>
  <c r="M419" i="5"/>
  <c r="N420" i="5"/>
  <c r="M268" i="5"/>
  <c r="N442" i="5"/>
  <c r="M297" i="5"/>
  <c r="N440" i="5"/>
  <c r="M430" i="5"/>
  <c r="M180" i="5"/>
  <c r="M429" i="5"/>
  <c r="M359" i="5"/>
  <c r="M310" i="5"/>
  <c r="M228" i="5"/>
  <c r="M428" i="5"/>
  <c r="M393" i="5"/>
  <c r="M341" i="5"/>
  <c r="M392" i="5"/>
  <c r="M177" i="5"/>
  <c r="M291" i="5"/>
  <c r="M275" i="5"/>
  <c r="M209" i="5"/>
  <c r="M423" i="5"/>
  <c r="M406" i="5"/>
  <c r="M289" i="5"/>
  <c r="M223" i="5"/>
  <c r="M207" i="5"/>
  <c r="M404" i="5"/>
  <c r="M421" i="5"/>
  <c r="M303" i="5"/>
  <c r="O2" i="5"/>
  <c r="N2" i="5" l="1"/>
  <c r="M2" i="5"/>
  <c r="L2" i="5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F289" i="1"/>
  <c r="F290" i="1"/>
  <c r="F291" i="1"/>
  <c r="F292" i="1"/>
  <c r="F305" i="1"/>
  <c r="F306" i="1"/>
  <c r="F307" i="1"/>
  <c r="F308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81" i="1"/>
  <c r="F82" i="1"/>
  <c r="F83" i="1"/>
  <c r="F84" i="1"/>
  <c r="F97" i="1"/>
  <c r="F98" i="1"/>
  <c r="F99" i="1"/>
  <c r="F100" i="1"/>
  <c r="F113" i="1"/>
  <c r="F114" i="1"/>
  <c r="F115" i="1"/>
  <c r="F116" i="1"/>
  <c r="F129" i="1"/>
  <c r="F130" i="1"/>
  <c r="F131" i="1"/>
  <c r="F132" i="1"/>
  <c r="F145" i="1"/>
  <c r="F146" i="1"/>
  <c r="F147" i="1"/>
  <c r="F148" i="1"/>
  <c r="F161" i="1"/>
  <c r="F162" i="1"/>
  <c r="F163" i="1"/>
  <c r="F164" i="1"/>
  <c r="F177" i="1"/>
  <c r="F178" i="1"/>
  <c r="F179" i="1"/>
  <c r="F180" i="1"/>
  <c r="F193" i="1"/>
  <c r="F194" i="1"/>
  <c r="F195" i="1"/>
  <c r="F196" i="1"/>
  <c r="F209" i="1"/>
  <c r="F210" i="1"/>
  <c r="F211" i="1"/>
  <c r="F212" i="1"/>
  <c r="F225" i="1"/>
  <c r="F226" i="1"/>
  <c r="F227" i="1"/>
  <c r="F228" i="1"/>
  <c r="F241" i="1"/>
  <c r="F242" i="1"/>
  <c r="F243" i="1"/>
  <c r="F244" i="1"/>
  <c r="F257" i="1"/>
  <c r="F258" i="1"/>
  <c r="F259" i="1"/>
  <c r="F260" i="1"/>
  <c r="F273" i="1"/>
  <c r="F274" i="1"/>
  <c r="F275" i="1"/>
  <c r="F276" i="1"/>
  <c r="W77" i="1"/>
  <c r="F77" i="1" s="1"/>
  <c r="W78" i="1"/>
  <c r="F78" i="1" s="1"/>
  <c r="W79" i="1"/>
  <c r="F79" i="1" s="1"/>
  <c r="W80" i="1"/>
  <c r="F80" i="1" s="1"/>
  <c r="W81" i="1"/>
  <c r="W82" i="1"/>
  <c r="W83" i="1"/>
  <c r="W84" i="1"/>
  <c r="W85" i="1"/>
  <c r="F85" i="1" s="1"/>
  <c r="W86" i="1"/>
  <c r="F86" i="1" s="1"/>
  <c r="W87" i="1"/>
  <c r="F87" i="1" s="1"/>
  <c r="W88" i="1"/>
  <c r="F88" i="1" s="1"/>
  <c r="W89" i="1"/>
  <c r="F89" i="1" s="1"/>
  <c r="W90" i="1"/>
  <c r="F90" i="1" s="1"/>
  <c r="W91" i="1"/>
  <c r="F91" i="1" s="1"/>
  <c r="W92" i="1"/>
  <c r="F92" i="1" s="1"/>
  <c r="W93" i="1"/>
  <c r="F93" i="1" s="1"/>
  <c r="W94" i="1"/>
  <c r="F94" i="1" s="1"/>
  <c r="W95" i="1"/>
  <c r="F95" i="1" s="1"/>
  <c r="W96" i="1"/>
  <c r="F96" i="1" s="1"/>
  <c r="W97" i="1"/>
  <c r="W98" i="1"/>
  <c r="W99" i="1"/>
  <c r="W100" i="1"/>
  <c r="W101" i="1"/>
  <c r="F101" i="1" s="1"/>
  <c r="W102" i="1"/>
  <c r="F102" i="1" s="1"/>
  <c r="W103" i="1"/>
  <c r="F103" i="1" s="1"/>
  <c r="W104" i="1"/>
  <c r="F104" i="1" s="1"/>
  <c r="W105" i="1"/>
  <c r="F105" i="1" s="1"/>
  <c r="W106" i="1"/>
  <c r="F106" i="1" s="1"/>
  <c r="W107" i="1"/>
  <c r="F107" i="1" s="1"/>
  <c r="W108" i="1"/>
  <c r="F108" i="1" s="1"/>
  <c r="W109" i="1"/>
  <c r="F109" i="1" s="1"/>
  <c r="W110" i="1"/>
  <c r="F110" i="1" s="1"/>
  <c r="W111" i="1"/>
  <c r="F111" i="1" s="1"/>
  <c r="W112" i="1"/>
  <c r="F112" i="1" s="1"/>
  <c r="W113" i="1"/>
  <c r="W114" i="1"/>
  <c r="W115" i="1"/>
  <c r="W116" i="1"/>
  <c r="W117" i="1"/>
  <c r="F117" i="1" s="1"/>
  <c r="W118" i="1"/>
  <c r="F118" i="1" s="1"/>
  <c r="W119" i="1"/>
  <c r="F119" i="1" s="1"/>
  <c r="W120" i="1"/>
  <c r="F120" i="1" s="1"/>
  <c r="W121" i="1"/>
  <c r="F121" i="1" s="1"/>
  <c r="W122" i="1"/>
  <c r="F122" i="1" s="1"/>
  <c r="W123" i="1"/>
  <c r="F123" i="1" s="1"/>
  <c r="W124" i="1"/>
  <c r="F124" i="1" s="1"/>
  <c r="W125" i="1"/>
  <c r="F125" i="1" s="1"/>
  <c r="W126" i="1"/>
  <c r="F126" i="1" s="1"/>
  <c r="W127" i="1"/>
  <c r="F127" i="1" s="1"/>
  <c r="W128" i="1"/>
  <c r="F128" i="1" s="1"/>
  <c r="W129" i="1"/>
  <c r="W130" i="1"/>
  <c r="W131" i="1"/>
  <c r="W132" i="1"/>
  <c r="W133" i="1"/>
  <c r="F133" i="1" s="1"/>
  <c r="W134" i="1"/>
  <c r="F134" i="1" s="1"/>
  <c r="W135" i="1"/>
  <c r="F135" i="1" s="1"/>
  <c r="W136" i="1"/>
  <c r="F136" i="1" s="1"/>
  <c r="W137" i="1"/>
  <c r="F137" i="1" s="1"/>
  <c r="W138" i="1"/>
  <c r="F138" i="1" s="1"/>
  <c r="W139" i="1"/>
  <c r="F139" i="1" s="1"/>
  <c r="W140" i="1"/>
  <c r="F140" i="1" s="1"/>
  <c r="W141" i="1"/>
  <c r="F141" i="1" s="1"/>
  <c r="W142" i="1"/>
  <c r="F142" i="1" s="1"/>
  <c r="W143" i="1"/>
  <c r="F143" i="1" s="1"/>
  <c r="W144" i="1"/>
  <c r="F144" i="1" s="1"/>
  <c r="W145" i="1"/>
  <c r="W146" i="1"/>
  <c r="W147" i="1"/>
  <c r="W148" i="1"/>
  <c r="W149" i="1"/>
  <c r="F149" i="1" s="1"/>
  <c r="W150" i="1"/>
  <c r="F150" i="1" s="1"/>
  <c r="W151" i="1"/>
  <c r="F151" i="1" s="1"/>
  <c r="W152" i="1"/>
  <c r="F152" i="1" s="1"/>
  <c r="W153" i="1"/>
  <c r="F153" i="1" s="1"/>
  <c r="W154" i="1"/>
  <c r="F154" i="1" s="1"/>
  <c r="W155" i="1"/>
  <c r="F155" i="1" s="1"/>
  <c r="W156" i="1"/>
  <c r="F156" i="1" s="1"/>
  <c r="W157" i="1"/>
  <c r="F157" i="1" s="1"/>
  <c r="W158" i="1"/>
  <c r="F158" i="1" s="1"/>
  <c r="W159" i="1"/>
  <c r="F159" i="1" s="1"/>
  <c r="W160" i="1"/>
  <c r="F160" i="1" s="1"/>
  <c r="W161" i="1"/>
  <c r="W162" i="1"/>
  <c r="W163" i="1"/>
  <c r="W164" i="1"/>
  <c r="W165" i="1"/>
  <c r="F165" i="1" s="1"/>
  <c r="W166" i="1"/>
  <c r="F166" i="1" s="1"/>
  <c r="W167" i="1"/>
  <c r="F167" i="1" s="1"/>
  <c r="W168" i="1"/>
  <c r="F168" i="1" s="1"/>
  <c r="W169" i="1"/>
  <c r="F169" i="1" s="1"/>
  <c r="W170" i="1"/>
  <c r="F170" i="1" s="1"/>
  <c r="W171" i="1"/>
  <c r="F171" i="1" s="1"/>
  <c r="W172" i="1"/>
  <c r="F172" i="1" s="1"/>
  <c r="W173" i="1"/>
  <c r="F173" i="1" s="1"/>
  <c r="W174" i="1"/>
  <c r="F174" i="1" s="1"/>
  <c r="W175" i="1"/>
  <c r="F175" i="1" s="1"/>
  <c r="W176" i="1"/>
  <c r="F176" i="1" s="1"/>
  <c r="W177" i="1"/>
  <c r="W178" i="1"/>
  <c r="W179" i="1"/>
  <c r="W180" i="1"/>
  <c r="W181" i="1"/>
  <c r="F181" i="1" s="1"/>
  <c r="W182" i="1"/>
  <c r="F182" i="1" s="1"/>
  <c r="W183" i="1"/>
  <c r="F183" i="1" s="1"/>
  <c r="W184" i="1"/>
  <c r="F184" i="1" s="1"/>
  <c r="W185" i="1"/>
  <c r="F185" i="1" s="1"/>
  <c r="W186" i="1"/>
  <c r="F186" i="1" s="1"/>
  <c r="W187" i="1"/>
  <c r="F187" i="1" s="1"/>
  <c r="W188" i="1"/>
  <c r="F188" i="1" s="1"/>
  <c r="W189" i="1"/>
  <c r="F189" i="1" s="1"/>
  <c r="W190" i="1"/>
  <c r="F190" i="1" s="1"/>
  <c r="W191" i="1"/>
  <c r="F191" i="1" s="1"/>
  <c r="W192" i="1"/>
  <c r="F192" i="1" s="1"/>
  <c r="W193" i="1"/>
  <c r="W194" i="1"/>
  <c r="W195" i="1"/>
  <c r="W196" i="1"/>
  <c r="W197" i="1"/>
  <c r="F197" i="1" s="1"/>
  <c r="W198" i="1"/>
  <c r="F198" i="1" s="1"/>
  <c r="W199" i="1"/>
  <c r="F199" i="1" s="1"/>
  <c r="W200" i="1"/>
  <c r="F200" i="1" s="1"/>
  <c r="W201" i="1"/>
  <c r="F201" i="1" s="1"/>
  <c r="W202" i="1"/>
  <c r="F202" i="1" s="1"/>
  <c r="W203" i="1"/>
  <c r="F203" i="1" s="1"/>
  <c r="W204" i="1"/>
  <c r="F204" i="1" s="1"/>
  <c r="W205" i="1"/>
  <c r="F205" i="1" s="1"/>
  <c r="W206" i="1"/>
  <c r="F206" i="1" s="1"/>
  <c r="W207" i="1"/>
  <c r="F207" i="1" s="1"/>
  <c r="W208" i="1"/>
  <c r="F208" i="1" s="1"/>
  <c r="W209" i="1"/>
  <c r="W210" i="1"/>
  <c r="W211" i="1"/>
  <c r="W212" i="1"/>
  <c r="W213" i="1"/>
  <c r="F213" i="1" s="1"/>
  <c r="W214" i="1"/>
  <c r="F214" i="1" s="1"/>
  <c r="W215" i="1"/>
  <c r="F215" i="1" s="1"/>
  <c r="W216" i="1"/>
  <c r="F216" i="1" s="1"/>
  <c r="W217" i="1"/>
  <c r="F217" i="1" s="1"/>
  <c r="W218" i="1"/>
  <c r="F218" i="1" s="1"/>
  <c r="W219" i="1"/>
  <c r="F219" i="1" s="1"/>
  <c r="W220" i="1"/>
  <c r="F220" i="1" s="1"/>
  <c r="W221" i="1"/>
  <c r="F221" i="1" s="1"/>
  <c r="W222" i="1"/>
  <c r="F222" i="1" s="1"/>
  <c r="W223" i="1"/>
  <c r="F223" i="1" s="1"/>
  <c r="W224" i="1"/>
  <c r="F224" i="1" s="1"/>
  <c r="W225" i="1"/>
  <c r="W226" i="1"/>
  <c r="W227" i="1"/>
  <c r="W228" i="1"/>
  <c r="W229" i="1"/>
  <c r="F229" i="1" s="1"/>
  <c r="W230" i="1"/>
  <c r="F230" i="1" s="1"/>
  <c r="W231" i="1"/>
  <c r="F231" i="1" s="1"/>
  <c r="W232" i="1"/>
  <c r="F232" i="1" s="1"/>
  <c r="W233" i="1"/>
  <c r="F233" i="1" s="1"/>
  <c r="W234" i="1"/>
  <c r="F234" i="1" s="1"/>
  <c r="W235" i="1"/>
  <c r="F235" i="1" s="1"/>
  <c r="W236" i="1"/>
  <c r="F236" i="1" s="1"/>
  <c r="W237" i="1"/>
  <c r="F237" i="1" s="1"/>
  <c r="W238" i="1"/>
  <c r="F238" i="1" s="1"/>
  <c r="W239" i="1"/>
  <c r="F239" i="1" s="1"/>
  <c r="W240" i="1"/>
  <c r="F240" i="1" s="1"/>
  <c r="W241" i="1"/>
  <c r="W242" i="1"/>
  <c r="W243" i="1"/>
  <c r="W244" i="1"/>
  <c r="W245" i="1"/>
  <c r="F245" i="1" s="1"/>
  <c r="W246" i="1"/>
  <c r="F246" i="1" s="1"/>
  <c r="W247" i="1"/>
  <c r="F247" i="1" s="1"/>
  <c r="W248" i="1"/>
  <c r="F248" i="1" s="1"/>
  <c r="W249" i="1"/>
  <c r="F249" i="1" s="1"/>
  <c r="W250" i="1"/>
  <c r="F250" i="1" s="1"/>
  <c r="W251" i="1"/>
  <c r="F251" i="1" s="1"/>
  <c r="W252" i="1"/>
  <c r="F252" i="1" s="1"/>
  <c r="W253" i="1"/>
  <c r="F253" i="1" s="1"/>
  <c r="W254" i="1"/>
  <c r="F254" i="1" s="1"/>
  <c r="W255" i="1"/>
  <c r="F255" i="1" s="1"/>
  <c r="W256" i="1"/>
  <c r="F256" i="1" s="1"/>
  <c r="W257" i="1"/>
  <c r="W258" i="1"/>
  <c r="W259" i="1"/>
  <c r="W260" i="1"/>
  <c r="W261" i="1"/>
  <c r="F261" i="1" s="1"/>
  <c r="W262" i="1"/>
  <c r="F262" i="1" s="1"/>
  <c r="W263" i="1"/>
  <c r="F263" i="1" s="1"/>
  <c r="W264" i="1"/>
  <c r="F264" i="1" s="1"/>
  <c r="W265" i="1"/>
  <c r="F265" i="1" s="1"/>
  <c r="W266" i="1"/>
  <c r="F266" i="1" s="1"/>
  <c r="W267" i="1"/>
  <c r="F267" i="1" s="1"/>
  <c r="W268" i="1"/>
  <c r="F268" i="1" s="1"/>
  <c r="W269" i="1"/>
  <c r="F269" i="1" s="1"/>
  <c r="W270" i="1"/>
  <c r="F270" i="1" s="1"/>
  <c r="W271" i="1"/>
  <c r="F271" i="1" s="1"/>
  <c r="W272" i="1"/>
  <c r="F272" i="1" s="1"/>
  <c r="W273" i="1"/>
  <c r="W274" i="1"/>
  <c r="W275" i="1"/>
  <c r="W276" i="1"/>
  <c r="W277" i="1"/>
  <c r="F277" i="1" s="1"/>
  <c r="W278" i="1"/>
  <c r="F278" i="1" s="1"/>
  <c r="W279" i="1"/>
  <c r="F279" i="1" s="1"/>
  <c r="W280" i="1"/>
  <c r="F280" i="1" s="1"/>
  <c r="W281" i="1"/>
  <c r="F281" i="1" s="1"/>
  <c r="W282" i="1"/>
  <c r="F282" i="1" s="1"/>
  <c r="W283" i="1"/>
  <c r="F283" i="1" s="1"/>
  <c r="W284" i="1"/>
  <c r="F284" i="1" s="1"/>
  <c r="W285" i="1"/>
  <c r="F285" i="1" s="1"/>
  <c r="W286" i="1"/>
  <c r="F286" i="1" s="1"/>
  <c r="W287" i="1"/>
  <c r="F287" i="1" s="1"/>
  <c r="W288" i="1"/>
  <c r="F288" i="1" s="1"/>
  <c r="W289" i="1"/>
  <c r="W290" i="1"/>
  <c r="W291" i="1"/>
  <c r="W292" i="1"/>
  <c r="W293" i="1"/>
  <c r="F293" i="1" s="1"/>
  <c r="W294" i="1"/>
  <c r="F294" i="1" s="1"/>
  <c r="W295" i="1"/>
  <c r="F295" i="1" s="1"/>
  <c r="W296" i="1"/>
  <c r="F296" i="1" s="1"/>
  <c r="W297" i="1"/>
  <c r="F297" i="1" s="1"/>
  <c r="W298" i="1"/>
  <c r="F298" i="1" s="1"/>
  <c r="W299" i="1"/>
  <c r="F299" i="1" s="1"/>
  <c r="W300" i="1"/>
  <c r="F300" i="1" s="1"/>
  <c r="W301" i="1"/>
  <c r="F301" i="1" s="1"/>
  <c r="W302" i="1"/>
  <c r="F302" i="1" s="1"/>
  <c r="W303" i="1"/>
  <c r="F303" i="1" s="1"/>
  <c r="W304" i="1"/>
  <c r="F304" i="1" s="1"/>
  <c r="W305" i="1"/>
  <c r="W306" i="1"/>
  <c r="W307" i="1"/>
  <c r="W308" i="1"/>
  <c r="W309" i="1"/>
  <c r="F309" i="1" s="1"/>
  <c r="W310" i="1"/>
  <c r="F310" i="1" s="1"/>
  <c r="W311" i="1"/>
  <c r="F311" i="1" s="1"/>
  <c r="W312" i="1"/>
  <c r="F312" i="1" s="1"/>
  <c r="W313" i="1"/>
  <c r="F313" i="1" s="1"/>
  <c r="W314" i="1"/>
  <c r="F314" i="1" s="1"/>
  <c r="W315" i="1"/>
  <c r="W316" i="1"/>
  <c r="W317" i="1"/>
  <c r="W318" i="1"/>
  <c r="W319" i="1"/>
  <c r="W320" i="1"/>
  <c r="W321" i="1"/>
  <c r="W322" i="1"/>
  <c r="W323" i="1"/>
  <c r="W324" i="1"/>
  <c r="W325" i="1"/>
  <c r="T5" i="1"/>
  <c r="C5" i="1" s="1"/>
  <c r="T6" i="1"/>
  <c r="C6" i="1" s="1"/>
  <c r="T7" i="1"/>
  <c r="C7" i="1" s="1"/>
  <c r="T8" i="1"/>
  <c r="C8" i="1" s="1"/>
  <c r="T9" i="1"/>
  <c r="C9" i="1" s="1"/>
  <c r="T10" i="1"/>
  <c r="C10" i="1" s="1"/>
  <c r="T11" i="1"/>
  <c r="C11" i="1" s="1"/>
  <c r="T12" i="1"/>
  <c r="C12" i="1" s="1"/>
  <c r="T13" i="1"/>
  <c r="C13" i="1" s="1"/>
  <c r="T14" i="1"/>
  <c r="C14" i="1" s="1"/>
  <c r="T15" i="1"/>
  <c r="C15" i="1" s="1"/>
  <c r="T16" i="1"/>
  <c r="C16" i="1" s="1"/>
  <c r="T17" i="1"/>
  <c r="C17" i="1" s="1"/>
  <c r="T18" i="1"/>
  <c r="C18" i="1" s="1"/>
  <c r="T19" i="1"/>
  <c r="C19" i="1" s="1"/>
  <c r="T20" i="1"/>
  <c r="C20" i="1" s="1"/>
  <c r="T21" i="1"/>
  <c r="C21" i="1" s="1"/>
  <c r="T22" i="1"/>
  <c r="C22" i="1" s="1"/>
  <c r="T23" i="1"/>
  <c r="C23" i="1" s="1"/>
  <c r="T24" i="1"/>
  <c r="C24" i="1" s="1"/>
  <c r="T25" i="1"/>
  <c r="C25" i="1" s="1"/>
  <c r="T26" i="1"/>
  <c r="C26" i="1" s="1"/>
  <c r="T27" i="1"/>
  <c r="C27" i="1" s="1"/>
  <c r="T28" i="1"/>
  <c r="C28" i="1" s="1"/>
  <c r="T29" i="1"/>
  <c r="C29" i="1" s="1"/>
  <c r="T30" i="1"/>
  <c r="C30" i="1" s="1"/>
  <c r="T31" i="1"/>
  <c r="C31" i="1" s="1"/>
  <c r="T32" i="1"/>
  <c r="C32" i="1" s="1"/>
  <c r="T33" i="1"/>
  <c r="C33" i="1" s="1"/>
  <c r="T34" i="1"/>
  <c r="C34" i="1" s="1"/>
  <c r="T35" i="1"/>
  <c r="C35" i="1" s="1"/>
  <c r="T36" i="1"/>
  <c r="C36" i="1" s="1"/>
  <c r="T37" i="1"/>
  <c r="C37" i="1" s="1"/>
  <c r="T38" i="1"/>
  <c r="C38" i="1" s="1"/>
  <c r="T39" i="1"/>
  <c r="C39" i="1" s="1"/>
  <c r="T40" i="1"/>
  <c r="C40" i="1" s="1"/>
  <c r="T41" i="1"/>
  <c r="C41" i="1" s="1"/>
  <c r="T42" i="1"/>
  <c r="C42" i="1" s="1"/>
  <c r="T43" i="1"/>
  <c r="C43" i="1" s="1"/>
  <c r="T44" i="1"/>
  <c r="C44" i="1" s="1"/>
  <c r="T45" i="1"/>
  <c r="C45" i="1" s="1"/>
  <c r="T46" i="1"/>
  <c r="C46" i="1" s="1"/>
  <c r="T47" i="1"/>
  <c r="C47" i="1" s="1"/>
  <c r="T48" i="1"/>
  <c r="C48" i="1" s="1"/>
  <c r="T49" i="1"/>
  <c r="C49" i="1" s="1"/>
  <c r="T50" i="1"/>
  <c r="C50" i="1" s="1"/>
  <c r="T51" i="1"/>
  <c r="C51" i="1" s="1"/>
  <c r="T52" i="1"/>
  <c r="C52" i="1" s="1"/>
  <c r="T53" i="1"/>
  <c r="C53" i="1" s="1"/>
  <c r="T54" i="1"/>
  <c r="C54" i="1" s="1"/>
  <c r="T55" i="1"/>
  <c r="C55" i="1" s="1"/>
  <c r="T56" i="1"/>
  <c r="C56" i="1" s="1"/>
  <c r="T57" i="1"/>
  <c r="C57" i="1" s="1"/>
  <c r="T58" i="1"/>
  <c r="C58" i="1" s="1"/>
  <c r="T59" i="1"/>
  <c r="C59" i="1" s="1"/>
  <c r="T60" i="1"/>
  <c r="C60" i="1" s="1"/>
  <c r="T61" i="1"/>
  <c r="C61" i="1" s="1"/>
  <c r="T62" i="1"/>
  <c r="C62" i="1" s="1"/>
  <c r="T63" i="1"/>
  <c r="C63" i="1" s="1"/>
  <c r="T64" i="1"/>
  <c r="C64" i="1" s="1"/>
  <c r="T65" i="1"/>
  <c r="C65" i="1" s="1"/>
  <c r="T66" i="1"/>
  <c r="C66" i="1" s="1"/>
  <c r="T67" i="1"/>
  <c r="C67" i="1" s="1"/>
  <c r="T68" i="1"/>
  <c r="C68" i="1" s="1"/>
  <c r="T69" i="1"/>
  <c r="C69" i="1" s="1"/>
  <c r="T70" i="1"/>
  <c r="C70" i="1" s="1"/>
  <c r="T71" i="1"/>
  <c r="C71" i="1" s="1"/>
  <c r="T72" i="1"/>
  <c r="C72" i="1" s="1"/>
  <c r="T73" i="1"/>
  <c r="C73" i="1" s="1"/>
  <c r="T74" i="1"/>
  <c r="C74" i="1" s="1"/>
  <c r="T75" i="1"/>
  <c r="C75" i="1" s="1"/>
  <c r="T76" i="1"/>
  <c r="C76" i="1" s="1"/>
  <c r="T77" i="1"/>
  <c r="C77" i="1" s="1"/>
  <c r="T78" i="1"/>
  <c r="C78" i="1" s="1"/>
  <c r="T79" i="1"/>
  <c r="C79" i="1" s="1"/>
  <c r="T80" i="1"/>
  <c r="C80" i="1" s="1"/>
  <c r="T81" i="1"/>
  <c r="C81" i="1" s="1"/>
  <c r="T82" i="1"/>
  <c r="C82" i="1" s="1"/>
  <c r="T83" i="1"/>
  <c r="C83" i="1" s="1"/>
  <c r="T84" i="1"/>
  <c r="C84" i="1" s="1"/>
  <c r="T85" i="1"/>
  <c r="C85" i="1" s="1"/>
  <c r="T86" i="1"/>
  <c r="C86" i="1" s="1"/>
  <c r="T87" i="1"/>
  <c r="C87" i="1" s="1"/>
  <c r="T88" i="1"/>
  <c r="C88" i="1" s="1"/>
  <c r="T89" i="1"/>
  <c r="C89" i="1" s="1"/>
  <c r="T90" i="1"/>
  <c r="C90" i="1" s="1"/>
  <c r="T91" i="1"/>
  <c r="C91" i="1" s="1"/>
  <c r="T92" i="1"/>
  <c r="C92" i="1" s="1"/>
  <c r="T93" i="1"/>
  <c r="C93" i="1" s="1"/>
  <c r="T94" i="1"/>
  <c r="C94" i="1" s="1"/>
  <c r="T95" i="1"/>
  <c r="C95" i="1" s="1"/>
  <c r="T96" i="1"/>
  <c r="C96" i="1" s="1"/>
  <c r="T97" i="1"/>
  <c r="C97" i="1" s="1"/>
  <c r="T98" i="1"/>
  <c r="C98" i="1" s="1"/>
  <c r="T99" i="1"/>
  <c r="C99" i="1" s="1"/>
  <c r="T100" i="1"/>
  <c r="C100" i="1" s="1"/>
  <c r="T101" i="1"/>
  <c r="C101" i="1" s="1"/>
  <c r="T102" i="1"/>
  <c r="C102" i="1" s="1"/>
  <c r="T103" i="1"/>
  <c r="C103" i="1" s="1"/>
  <c r="T104" i="1"/>
  <c r="C104" i="1" s="1"/>
  <c r="T105" i="1"/>
  <c r="C105" i="1" s="1"/>
  <c r="T106" i="1"/>
  <c r="C106" i="1" s="1"/>
  <c r="T107" i="1"/>
  <c r="C107" i="1" s="1"/>
  <c r="T108" i="1"/>
  <c r="C108" i="1" s="1"/>
  <c r="T109" i="1"/>
  <c r="C109" i="1" s="1"/>
  <c r="T110" i="1"/>
  <c r="C110" i="1" s="1"/>
  <c r="T111" i="1"/>
  <c r="C111" i="1" s="1"/>
  <c r="T112" i="1"/>
  <c r="C112" i="1" s="1"/>
  <c r="T113" i="1"/>
  <c r="C113" i="1" s="1"/>
  <c r="T114" i="1"/>
  <c r="C114" i="1" s="1"/>
  <c r="T115" i="1"/>
  <c r="C115" i="1" s="1"/>
  <c r="T116" i="1"/>
  <c r="C116" i="1" s="1"/>
  <c r="T117" i="1"/>
  <c r="C117" i="1" s="1"/>
  <c r="T118" i="1"/>
  <c r="C118" i="1" s="1"/>
  <c r="T119" i="1"/>
  <c r="C119" i="1" s="1"/>
  <c r="T120" i="1"/>
  <c r="C120" i="1" s="1"/>
  <c r="T121" i="1"/>
  <c r="C121" i="1" s="1"/>
  <c r="T122" i="1"/>
  <c r="C122" i="1" s="1"/>
  <c r="T123" i="1"/>
  <c r="C123" i="1" s="1"/>
  <c r="T124" i="1"/>
  <c r="C124" i="1" s="1"/>
  <c r="T125" i="1"/>
  <c r="C125" i="1" s="1"/>
  <c r="T126" i="1"/>
  <c r="C126" i="1" s="1"/>
  <c r="T127" i="1"/>
  <c r="C127" i="1" s="1"/>
  <c r="T128" i="1"/>
  <c r="C128" i="1" s="1"/>
  <c r="T129" i="1"/>
  <c r="C129" i="1" s="1"/>
  <c r="T130" i="1"/>
  <c r="C130" i="1" s="1"/>
  <c r="T131" i="1"/>
  <c r="C131" i="1" s="1"/>
  <c r="T132" i="1"/>
  <c r="C132" i="1" s="1"/>
  <c r="T133" i="1"/>
  <c r="C133" i="1" s="1"/>
  <c r="T134" i="1"/>
  <c r="C134" i="1" s="1"/>
  <c r="T135" i="1"/>
  <c r="C135" i="1" s="1"/>
  <c r="T136" i="1"/>
  <c r="C136" i="1" s="1"/>
  <c r="T137" i="1"/>
  <c r="C137" i="1" s="1"/>
  <c r="T138" i="1"/>
  <c r="C138" i="1" s="1"/>
  <c r="T139" i="1"/>
  <c r="C139" i="1" s="1"/>
  <c r="T140" i="1"/>
  <c r="C140" i="1" s="1"/>
  <c r="T141" i="1"/>
  <c r="C141" i="1" s="1"/>
  <c r="T142" i="1"/>
  <c r="C142" i="1" s="1"/>
  <c r="T143" i="1"/>
  <c r="C143" i="1" s="1"/>
  <c r="T144" i="1"/>
  <c r="C144" i="1" s="1"/>
  <c r="T145" i="1"/>
  <c r="C145" i="1" s="1"/>
  <c r="T146" i="1"/>
  <c r="C146" i="1" s="1"/>
  <c r="T147" i="1"/>
  <c r="C147" i="1" s="1"/>
  <c r="T148" i="1"/>
  <c r="C148" i="1" s="1"/>
  <c r="T149" i="1"/>
  <c r="C149" i="1" s="1"/>
  <c r="T150" i="1"/>
  <c r="C150" i="1" s="1"/>
  <c r="T151" i="1"/>
  <c r="C151" i="1" s="1"/>
  <c r="T152" i="1"/>
  <c r="C152" i="1" s="1"/>
  <c r="T153" i="1"/>
  <c r="C153" i="1" s="1"/>
  <c r="T154" i="1"/>
  <c r="C154" i="1" s="1"/>
  <c r="T155" i="1"/>
  <c r="C155" i="1" s="1"/>
  <c r="T156" i="1"/>
  <c r="C156" i="1" s="1"/>
  <c r="T157" i="1"/>
  <c r="C157" i="1" s="1"/>
  <c r="T158" i="1"/>
  <c r="C158" i="1" s="1"/>
  <c r="T159" i="1"/>
  <c r="C159" i="1" s="1"/>
  <c r="T160" i="1"/>
  <c r="C160" i="1" s="1"/>
  <c r="T161" i="1"/>
  <c r="C161" i="1" s="1"/>
  <c r="T162" i="1"/>
  <c r="C162" i="1" s="1"/>
  <c r="T163" i="1"/>
  <c r="C163" i="1" s="1"/>
  <c r="T164" i="1"/>
  <c r="C164" i="1" s="1"/>
  <c r="T165" i="1"/>
  <c r="C165" i="1" s="1"/>
  <c r="T166" i="1"/>
  <c r="C166" i="1" s="1"/>
  <c r="T167" i="1"/>
  <c r="C167" i="1" s="1"/>
  <c r="T168" i="1"/>
  <c r="C168" i="1" s="1"/>
  <c r="T169" i="1"/>
  <c r="C169" i="1" s="1"/>
  <c r="T170" i="1"/>
  <c r="C170" i="1" s="1"/>
  <c r="T171" i="1"/>
  <c r="C171" i="1" s="1"/>
  <c r="T172" i="1"/>
  <c r="C172" i="1" s="1"/>
  <c r="T173" i="1"/>
  <c r="C173" i="1" s="1"/>
  <c r="T174" i="1"/>
  <c r="C174" i="1" s="1"/>
  <c r="T175" i="1"/>
  <c r="C175" i="1" s="1"/>
  <c r="T176" i="1"/>
  <c r="C176" i="1" s="1"/>
  <c r="T177" i="1"/>
  <c r="C177" i="1" s="1"/>
  <c r="T178" i="1"/>
  <c r="C178" i="1" s="1"/>
  <c r="T179" i="1"/>
  <c r="C179" i="1" s="1"/>
  <c r="T180" i="1"/>
  <c r="C180" i="1" s="1"/>
  <c r="T181" i="1"/>
  <c r="C181" i="1" s="1"/>
  <c r="T182" i="1"/>
  <c r="C182" i="1" s="1"/>
  <c r="T183" i="1"/>
  <c r="C183" i="1" s="1"/>
  <c r="T184" i="1"/>
  <c r="C184" i="1" s="1"/>
  <c r="T185" i="1"/>
  <c r="C185" i="1" s="1"/>
  <c r="T186" i="1"/>
  <c r="C186" i="1" s="1"/>
  <c r="T187" i="1"/>
  <c r="C187" i="1" s="1"/>
  <c r="T188" i="1"/>
  <c r="C188" i="1" s="1"/>
  <c r="T189" i="1"/>
  <c r="C189" i="1" s="1"/>
  <c r="T190" i="1"/>
  <c r="C190" i="1" s="1"/>
  <c r="T191" i="1"/>
  <c r="C191" i="1" s="1"/>
  <c r="T192" i="1"/>
  <c r="C192" i="1" s="1"/>
  <c r="T193" i="1"/>
  <c r="C193" i="1" s="1"/>
  <c r="T194" i="1"/>
  <c r="C194" i="1" s="1"/>
  <c r="T195" i="1"/>
  <c r="C195" i="1" s="1"/>
  <c r="T196" i="1"/>
  <c r="C196" i="1" s="1"/>
  <c r="T197" i="1"/>
  <c r="C197" i="1" s="1"/>
  <c r="T198" i="1"/>
  <c r="C198" i="1" s="1"/>
  <c r="T199" i="1"/>
  <c r="C199" i="1" s="1"/>
  <c r="T200" i="1"/>
  <c r="C200" i="1" s="1"/>
  <c r="T201" i="1"/>
  <c r="C201" i="1" s="1"/>
  <c r="T202" i="1"/>
  <c r="C202" i="1" s="1"/>
  <c r="T203" i="1"/>
  <c r="C203" i="1" s="1"/>
  <c r="T204" i="1"/>
  <c r="C204" i="1" s="1"/>
  <c r="T205" i="1"/>
  <c r="C205" i="1" s="1"/>
  <c r="T206" i="1"/>
  <c r="C206" i="1" s="1"/>
  <c r="T207" i="1"/>
  <c r="C207" i="1" s="1"/>
  <c r="T208" i="1"/>
  <c r="C208" i="1" s="1"/>
  <c r="T209" i="1"/>
  <c r="C209" i="1" s="1"/>
  <c r="T210" i="1"/>
  <c r="C210" i="1" s="1"/>
  <c r="T211" i="1"/>
  <c r="C211" i="1" s="1"/>
  <c r="T212" i="1"/>
  <c r="C212" i="1" s="1"/>
  <c r="T213" i="1"/>
  <c r="C213" i="1" s="1"/>
  <c r="T214" i="1"/>
  <c r="C214" i="1" s="1"/>
  <c r="T215" i="1"/>
  <c r="C215" i="1" s="1"/>
  <c r="T216" i="1"/>
  <c r="C216" i="1" s="1"/>
  <c r="T217" i="1"/>
  <c r="C217" i="1" s="1"/>
  <c r="T218" i="1"/>
  <c r="C218" i="1" s="1"/>
  <c r="T219" i="1"/>
  <c r="C219" i="1" s="1"/>
  <c r="T220" i="1"/>
  <c r="C220" i="1" s="1"/>
  <c r="T221" i="1"/>
  <c r="C221" i="1" s="1"/>
  <c r="T222" i="1"/>
  <c r="C222" i="1" s="1"/>
  <c r="T223" i="1"/>
  <c r="C223" i="1" s="1"/>
  <c r="T224" i="1"/>
  <c r="C224" i="1" s="1"/>
  <c r="T225" i="1"/>
  <c r="C225" i="1" s="1"/>
  <c r="T226" i="1"/>
  <c r="C226" i="1" s="1"/>
  <c r="T227" i="1"/>
  <c r="C227" i="1" s="1"/>
  <c r="T228" i="1"/>
  <c r="C228" i="1" s="1"/>
  <c r="T229" i="1"/>
  <c r="C229" i="1" s="1"/>
  <c r="T230" i="1"/>
  <c r="C230" i="1" s="1"/>
  <c r="T231" i="1"/>
  <c r="C231" i="1" s="1"/>
  <c r="T232" i="1"/>
  <c r="C232" i="1" s="1"/>
  <c r="T233" i="1"/>
  <c r="C233" i="1" s="1"/>
  <c r="T234" i="1"/>
  <c r="C234" i="1" s="1"/>
  <c r="T235" i="1"/>
  <c r="C235" i="1" s="1"/>
  <c r="T236" i="1"/>
  <c r="C236" i="1" s="1"/>
  <c r="T237" i="1"/>
  <c r="C237" i="1" s="1"/>
  <c r="T238" i="1"/>
  <c r="C238" i="1" s="1"/>
  <c r="T239" i="1"/>
  <c r="C239" i="1" s="1"/>
  <c r="T240" i="1"/>
  <c r="C240" i="1" s="1"/>
  <c r="T241" i="1"/>
  <c r="C241" i="1" s="1"/>
  <c r="T242" i="1"/>
  <c r="C242" i="1" s="1"/>
  <c r="T243" i="1"/>
  <c r="C243" i="1" s="1"/>
  <c r="T244" i="1"/>
  <c r="C244" i="1" s="1"/>
  <c r="T245" i="1"/>
  <c r="C245" i="1" s="1"/>
  <c r="T246" i="1"/>
  <c r="C246" i="1" s="1"/>
  <c r="T247" i="1"/>
  <c r="C247" i="1" s="1"/>
  <c r="T248" i="1"/>
  <c r="C248" i="1" s="1"/>
  <c r="T249" i="1"/>
  <c r="C249" i="1" s="1"/>
  <c r="T250" i="1"/>
  <c r="C250" i="1" s="1"/>
  <c r="T251" i="1"/>
  <c r="C251" i="1" s="1"/>
  <c r="T252" i="1"/>
  <c r="C252" i="1" s="1"/>
  <c r="T253" i="1"/>
  <c r="C253" i="1" s="1"/>
  <c r="T254" i="1"/>
  <c r="C254" i="1" s="1"/>
  <c r="T255" i="1"/>
  <c r="C255" i="1" s="1"/>
  <c r="T256" i="1"/>
  <c r="C256" i="1" s="1"/>
  <c r="T257" i="1"/>
  <c r="C257" i="1" s="1"/>
  <c r="T258" i="1"/>
  <c r="C258" i="1" s="1"/>
  <c r="T259" i="1"/>
  <c r="C259" i="1" s="1"/>
  <c r="T260" i="1"/>
  <c r="C260" i="1" s="1"/>
  <c r="T261" i="1"/>
  <c r="C261" i="1" s="1"/>
  <c r="T262" i="1"/>
  <c r="C262" i="1" s="1"/>
  <c r="T263" i="1"/>
  <c r="C263" i="1" s="1"/>
  <c r="T264" i="1"/>
  <c r="C264" i="1" s="1"/>
  <c r="T265" i="1"/>
  <c r="C265" i="1" s="1"/>
  <c r="T266" i="1"/>
  <c r="C266" i="1" s="1"/>
  <c r="T267" i="1"/>
  <c r="C267" i="1" s="1"/>
  <c r="T268" i="1"/>
  <c r="C268" i="1" s="1"/>
  <c r="T269" i="1"/>
  <c r="C269" i="1" s="1"/>
  <c r="T270" i="1"/>
  <c r="C270" i="1" s="1"/>
  <c r="T271" i="1"/>
  <c r="C271" i="1" s="1"/>
  <c r="T272" i="1"/>
  <c r="C272" i="1" s="1"/>
  <c r="T273" i="1"/>
  <c r="C273" i="1" s="1"/>
  <c r="T274" i="1"/>
  <c r="C274" i="1" s="1"/>
  <c r="T275" i="1"/>
  <c r="C275" i="1" s="1"/>
  <c r="T276" i="1"/>
  <c r="C276" i="1" s="1"/>
  <c r="T277" i="1"/>
  <c r="C277" i="1" s="1"/>
  <c r="T278" i="1"/>
  <c r="C278" i="1" s="1"/>
  <c r="T279" i="1"/>
  <c r="C279" i="1" s="1"/>
  <c r="T280" i="1"/>
  <c r="C280" i="1" s="1"/>
  <c r="T281" i="1"/>
  <c r="C281" i="1" s="1"/>
  <c r="T282" i="1"/>
  <c r="C282" i="1" s="1"/>
  <c r="T283" i="1"/>
  <c r="C283" i="1" s="1"/>
  <c r="T284" i="1"/>
  <c r="C284" i="1" s="1"/>
  <c r="T285" i="1"/>
  <c r="C285" i="1" s="1"/>
  <c r="T286" i="1"/>
  <c r="C286" i="1" s="1"/>
  <c r="T287" i="1"/>
  <c r="C287" i="1" s="1"/>
  <c r="T288" i="1"/>
  <c r="C288" i="1" s="1"/>
  <c r="T289" i="1"/>
  <c r="C289" i="1" s="1"/>
  <c r="T290" i="1"/>
  <c r="C290" i="1" s="1"/>
  <c r="T291" i="1"/>
  <c r="C291" i="1" s="1"/>
  <c r="T292" i="1"/>
  <c r="C292" i="1" s="1"/>
  <c r="T293" i="1"/>
  <c r="C293" i="1" s="1"/>
  <c r="T294" i="1"/>
  <c r="C294" i="1" s="1"/>
  <c r="T295" i="1"/>
  <c r="C295" i="1" s="1"/>
  <c r="T296" i="1"/>
  <c r="C296" i="1" s="1"/>
  <c r="T297" i="1"/>
  <c r="C297" i="1" s="1"/>
  <c r="T298" i="1"/>
  <c r="C298" i="1" s="1"/>
  <c r="T299" i="1"/>
  <c r="C299" i="1" s="1"/>
  <c r="T300" i="1"/>
  <c r="C300" i="1" s="1"/>
  <c r="T301" i="1"/>
  <c r="C301" i="1" s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H4" i="1"/>
  <c r="W76" i="1"/>
  <c r="F76" i="1" s="1"/>
  <c r="T4" i="1"/>
  <c r="G4" i="1"/>
  <c r="D3" i="3"/>
  <c r="D4" i="3"/>
  <c r="D5" i="3"/>
  <c r="D6" i="3"/>
  <c r="D7" i="3"/>
  <c r="D8" i="3"/>
  <c r="D9" i="3"/>
  <c r="D10" i="3"/>
  <c r="D11" i="3"/>
  <c r="D12" i="3"/>
  <c r="D13" i="3"/>
  <c r="D2" i="3"/>
  <c r="AA158" i="1" l="1"/>
  <c r="AB157" i="1"/>
  <c r="AA157" i="1"/>
  <c r="AB154" i="1"/>
  <c r="AA154" i="1"/>
  <c r="AB153" i="1"/>
  <c r="AB152" i="1"/>
  <c r="AB148" i="1"/>
  <c r="AB142" i="1"/>
  <c r="AA142" i="1"/>
  <c r="AB141" i="1"/>
  <c r="AA141" i="1"/>
  <c r="AB140" i="1"/>
  <c r="AA140" i="1"/>
  <c r="AA138" i="1"/>
  <c r="AB137" i="1"/>
  <c r="AB136" i="1"/>
  <c r="AB135" i="1"/>
  <c r="AA132" i="1"/>
  <c r="AA118" i="1"/>
  <c r="AA117" i="1"/>
  <c r="AB116" i="1"/>
  <c r="AA116" i="1"/>
  <c r="AA115" i="1"/>
  <c r="AA114" i="1"/>
  <c r="AB108" i="1"/>
  <c r="AB107" i="1"/>
  <c r="AA107" i="1"/>
  <c r="AB106" i="1"/>
  <c r="AA106" i="1"/>
  <c r="AB105" i="1"/>
  <c r="AA105" i="1"/>
  <c r="AA100" i="1"/>
  <c r="AA99" i="1"/>
  <c r="AA98" i="1"/>
  <c r="AB96" i="1"/>
  <c r="AB89" i="1"/>
  <c r="AB88" i="1"/>
  <c r="AA88" i="1"/>
  <c r="AB87" i="1"/>
  <c r="AA87" i="1"/>
  <c r="AB86" i="1"/>
  <c r="AA86" i="1"/>
  <c r="AA83" i="1"/>
  <c r="AA82" i="1"/>
  <c r="AB81" i="1"/>
  <c r="AB79" i="1"/>
  <c r="AA77" i="1"/>
  <c r="AB76" i="1"/>
  <c r="AA76" i="1"/>
  <c r="AB77" i="1"/>
  <c r="AB84" i="1"/>
  <c r="AB92" i="1"/>
  <c r="AB93" i="1"/>
  <c r="AB94" i="1"/>
  <c r="AB98" i="1"/>
  <c r="AB99" i="1"/>
  <c r="AB102" i="1"/>
  <c r="AB103" i="1"/>
  <c r="AB104" i="1"/>
  <c r="AB110" i="1"/>
  <c r="AB112" i="1"/>
  <c r="AB113" i="1"/>
  <c r="AB118" i="1"/>
  <c r="AB119" i="1"/>
  <c r="AB120" i="1"/>
  <c r="AB121" i="1"/>
  <c r="AB122" i="1"/>
  <c r="AB123" i="1"/>
  <c r="AB132" i="1"/>
  <c r="AB133" i="1"/>
  <c r="AB138" i="1"/>
  <c r="AB139" i="1"/>
  <c r="AB143" i="1"/>
  <c r="AB144" i="1"/>
  <c r="AB145" i="1"/>
  <c r="AB146" i="1"/>
  <c r="AB147" i="1"/>
  <c r="AB149" i="1"/>
  <c r="AB151" i="1"/>
  <c r="AB155" i="1"/>
  <c r="AB159" i="1"/>
  <c r="AB160" i="1"/>
  <c r="AB161" i="1"/>
  <c r="AB162" i="1"/>
  <c r="AB166" i="1"/>
  <c r="AA78" i="1"/>
  <c r="AA79" i="1"/>
  <c r="AA80" i="1"/>
  <c r="AA81" i="1"/>
  <c r="AA84" i="1"/>
  <c r="AA85" i="1"/>
  <c r="AA89" i="1"/>
  <c r="AA90" i="1"/>
  <c r="AA91" i="1"/>
  <c r="AA92" i="1"/>
  <c r="AA93" i="1"/>
  <c r="AA94" i="1"/>
  <c r="AA95" i="1"/>
  <c r="AA96" i="1"/>
  <c r="AA97" i="1"/>
  <c r="AA101" i="1"/>
  <c r="AA102" i="1"/>
  <c r="AA103" i="1"/>
  <c r="AA104" i="1"/>
  <c r="AA108" i="1"/>
  <c r="AA109" i="1"/>
  <c r="AA110" i="1"/>
  <c r="AA111" i="1"/>
  <c r="AA112" i="1"/>
  <c r="AA113" i="1"/>
  <c r="AA119" i="1"/>
  <c r="AA120" i="1"/>
  <c r="AA121" i="1"/>
  <c r="AA122" i="1"/>
  <c r="AA123" i="1"/>
  <c r="AA133" i="1"/>
  <c r="AA134" i="1"/>
  <c r="AA135" i="1"/>
  <c r="AA136" i="1"/>
  <c r="AA137" i="1"/>
  <c r="AA139" i="1"/>
  <c r="AA143" i="1"/>
  <c r="AA144" i="1"/>
  <c r="AA145" i="1"/>
  <c r="AA146" i="1"/>
  <c r="AA147" i="1"/>
  <c r="AA148" i="1"/>
  <c r="AA149" i="1"/>
  <c r="AA150" i="1"/>
  <c r="AA151" i="1"/>
  <c r="AA152" i="1"/>
  <c r="AA153" i="1"/>
  <c r="AA155" i="1"/>
  <c r="AA156" i="1"/>
  <c r="AA159" i="1"/>
  <c r="AA160" i="1"/>
  <c r="AA161" i="1"/>
  <c r="AA162" i="1"/>
  <c r="AA163" i="1"/>
  <c r="AA164" i="1"/>
  <c r="AA165" i="1"/>
  <c r="AA166" i="1"/>
  <c r="U134" i="1" l="1"/>
  <c r="U135" i="1"/>
  <c r="U136" i="1"/>
  <c r="U143" i="1"/>
  <c r="U145" i="1"/>
  <c r="U146" i="1"/>
  <c r="U147" i="1"/>
  <c r="U148" i="1"/>
  <c r="U149" i="1"/>
  <c r="U150" i="1"/>
  <c r="U151" i="1"/>
  <c r="U159" i="1"/>
  <c r="U165" i="1"/>
  <c r="U166" i="1"/>
  <c r="U167" i="1"/>
  <c r="U132" i="1"/>
  <c r="U133" i="1"/>
  <c r="U137" i="1"/>
  <c r="U139" i="1"/>
  <c r="U142" i="1"/>
  <c r="U144" i="1"/>
  <c r="U152" i="1"/>
  <c r="U164" i="1"/>
  <c r="U92" i="1" l="1"/>
  <c r="U93" i="1"/>
  <c r="U67" i="1"/>
  <c r="U50" i="1"/>
  <c r="U113" i="1"/>
  <c r="U123" i="1"/>
  <c r="U108" i="1"/>
  <c r="U81" i="1"/>
  <c r="U110" i="1"/>
  <c r="U86" i="1"/>
  <c r="U79" i="1"/>
  <c r="U70" i="1"/>
  <c r="U44" i="1"/>
  <c r="U43" i="1"/>
  <c r="U27" i="1"/>
  <c r="U65" i="1"/>
  <c r="U48" i="1"/>
  <c r="U111" i="1"/>
  <c r="U87" i="1"/>
  <c r="U28" i="1"/>
  <c r="U4" i="1"/>
  <c r="C4" i="1"/>
  <c r="U42" i="1"/>
  <c r="U26" i="1"/>
  <c r="U64" i="1"/>
  <c r="U47" i="1"/>
  <c r="U49" i="1"/>
  <c r="U17" i="1"/>
  <c r="U41" i="1"/>
  <c r="U25" i="1"/>
  <c r="U62" i="1"/>
  <c r="U46" i="1"/>
  <c r="U109" i="1"/>
  <c r="U82" i="1"/>
  <c r="U66" i="1"/>
  <c r="U16" i="1"/>
  <c r="U40" i="1"/>
  <c r="U24" i="1"/>
  <c r="U61" i="1"/>
  <c r="U39" i="1"/>
  <c r="U23" i="1"/>
  <c r="U60" i="1"/>
  <c r="U14" i="1"/>
  <c r="U38" i="1"/>
  <c r="U22" i="1"/>
  <c r="U59" i="1"/>
  <c r="U122" i="1"/>
  <c r="U105" i="1"/>
  <c r="U15" i="1"/>
  <c r="U13" i="1"/>
  <c r="U37" i="1"/>
  <c r="U21" i="1"/>
  <c r="U58" i="1"/>
  <c r="U121" i="1"/>
  <c r="U104" i="1"/>
  <c r="U107" i="1"/>
  <c r="U12" i="1"/>
  <c r="U36" i="1"/>
  <c r="U20" i="1"/>
  <c r="U57" i="1"/>
  <c r="U120" i="1"/>
  <c r="U103" i="1"/>
  <c r="U11" i="1"/>
  <c r="U35" i="1"/>
  <c r="U19" i="1"/>
  <c r="U56" i="1"/>
  <c r="U119" i="1"/>
  <c r="U102" i="1"/>
  <c r="U10" i="1"/>
  <c r="U34" i="1"/>
  <c r="U45" i="1"/>
  <c r="U55" i="1"/>
  <c r="U118" i="1"/>
  <c r="U99" i="1"/>
  <c r="U8" i="1"/>
  <c r="U33" i="1"/>
  <c r="U71" i="1"/>
  <c r="U54" i="1"/>
  <c r="U117" i="1"/>
  <c r="U98" i="1"/>
  <c r="U112" i="1"/>
  <c r="U7" i="1"/>
  <c r="U32" i="1"/>
  <c r="U53" i="1"/>
  <c r="U116" i="1"/>
  <c r="U97" i="1"/>
  <c r="U6" i="1"/>
  <c r="U69" i="1"/>
  <c r="U52" i="1"/>
  <c r="U115" i="1"/>
  <c r="U88" i="1"/>
  <c r="U31" i="1"/>
  <c r="U77" i="1"/>
  <c r="U5" i="1"/>
  <c r="U30" i="1"/>
  <c r="U68" i="1"/>
  <c r="U51" i="1"/>
  <c r="U114" i="1"/>
  <c r="U18" i="1"/>
  <c r="U29" i="1"/>
  <c r="U91" i="1"/>
</calcChain>
</file>

<file path=xl/sharedStrings.xml><?xml version="1.0" encoding="utf-8"?>
<sst xmlns="http://schemas.openxmlformats.org/spreadsheetml/2006/main" count="6901" uniqueCount="2412">
  <si>
    <t>7.2 million</t>
  </si>
  <si>
    <t>450 thousand</t>
  </si>
  <si>
    <t>Neanderthals arrive in Europe</t>
  </si>
  <si>
    <t>Y</t>
  </si>
  <si>
    <t>Neanderthals go extinct</t>
  </si>
  <si>
    <t>European Early Modern Humans (EEMH)</t>
  </si>
  <si>
    <t>26-19 thousand</t>
  </si>
  <si>
    <t>24-15 thousand</t>
  </si>
  <si>
    <t>13k-10k</t>
  </si>
  <si>
    <t>Mal'ta boy</t>
  </si>
  <si>
    <t>Agriculture introduced in southern Europe</t>
  </si>
  <si>
    <t>Agriculture introduced in northwestern Europe</t>
  </si>
  <si>
    <t>Corded Ware culture</t>
  </si>
  <si>
    <t>Minoan Greece</t>
  </si>
  <si>
    <t>Indo-Iranians (Aryans)</t>
  </si>
  <si>
    <t>Late Bronze Age collapse</t>
  </si>
  <si>
    <t>Aryan invasion of India</t>
  </si>
  <si>
    <t>Mycenaean Greece</t>
  </si>
  <si>
    <t>3600-3100</t>
  </si>
  <si>
    <t>Middle Paleolithic (300k-30k)</t>
  </si>
  <si>
    <t>Lower Paleolithic (3.4m-250k)</t>
  </si>
  <si>
    <t>Upper Paleolithic (50k-12k)</t>
  </si>
  <si>
    <t>Before present (BP) years</t>
  </si>
  <si>
    <t>Mesolithic (15k-5k)</t>
  </si>
  <si>
    <t>Neolithic (12k-4.2k)</t>
  </si>
  <si>
    <t>Bronze Age (5.3k-3.2k)</t>
  </si>
  <si>
    <t>4800-3800</t>
  </si>
  <si>
    <t>Greek Dark Ages</t>
  </si>
  <si>
    <t>Archaic Greece</t>
  </si>
  <si>
    <t>Classical Greece</t>
  </si>
  <si>
    <t>Classical Antiquity (2.8k-1.5k)</t>
  </si>
  <si>
    <t>210 thousand</t>
  </si>
  <si>
    <t>70 thousand</t>
  </si>
  <si>
    <t>50 thousand</t>
  </si>
  <si>
    <t>41-38 thousand</t>
  </si>
  <si>
    <t>36 thousand</t>
  </si>
  <si>
    <t>24 thousand</t>
  </si>
  <si>
    <t>9000-5000</t>
  </si>
  <si>
    <t>7500-6500</t>
  </si>
  <si>
    <t>6500-3700</t>
  </si>
  <si>
    <t>5300-4600</t>
  </si>
  <si>
    <t>5000-4350</t>
  </si>
  <si>
    <t>4700-3450</t>
  </si>
  <si>
    <t>3200-3150</t>
  </si>
  <si>
    <t>3100-2700</t>
  </si>
  <si>
    <t>2800-2480</t>
  </si>
  <si>
    <t>2480-2300</t>
  </si>
  <si>
    <t>2460-2404</t>
  </si>
  <si>
    <t xml:space="preserve"> </t>
  </si>
  <si>
    <t>Settlement of the Americas</t>
  </si>
  <si>
    <t>Migration out of Africa (Arabian peninsula)</t>
  </si>
  <si>
    <t>45 thousand</t>
  </si>
  <si>
    <t>West Eurasian lineage (Emiran) separated</t>
  </si>
  <si>
    <t>65 thousand</t>
  </si>
  <si>
    <t>Humans successfully arrive in Europe (Aurignacian) and East Asia</t>
  </si>
  <si>
    <t>Dubious?</t>
  </si>
  <si>
    <t>Chalcolithic/Eneolithic (7k-4k); Copper age</t>
  </si>
  <si>
    <t>Stone age people in America?</t>
  </si>
  <si>
    <r>
      <rPr>
        <i/>
        <sz val="11"/>
        <color theme="1"/>
        <rFont val="Calibri"/>
        <family val="2"/>
        <charset val="238"/>
        <scheme val="minor"/>
      </rPr>
      <t xml:space="preserve">H. sapiens' </t>
    </r>
    <r>
      <rPr>
        <sz val="11"/>
        <color theme="1"/>
        <rFont val="Calibri"/>
        <family val="2"/>
        <charset val="238"/>
        <scheme val="minor"/>
      </rPr>
      <t>first unsuccessful attempt at migrating to Europe?</t>
    </r>
  </si>
  <si>
    <t>Caucasus Hunter-Gatherers (CHG)</t>
  </si>
  <si>
    <t>Eastern Hunter-Gatherers (EHG) (9% ANE)</t>
  </si>
  <si>
    <t>Western Hunter-Gatherers (WHG)</t>
  </si>
  <si>
    <t>Scandinavian Hunter-Gatherers (SHG)</t>
  </si>
  <si>
    <t>33-24 thousand</t>
  </si>
  <si>
    <t>6500-3900</t>
  </si>
  <si>
    <t>First complex civilization (Sumer)</t>
  </si>
  <si>
    <t>Great Pyramid of Giza constructed</t>
  </si>
  <si>
    <t>8000-5000</t>
  </si>
  <si>
    <t>Prehistoric Egypt</t>
  </si>
  <si>
    <t>5100-2030</t>
  </si>
  <si>
    <t>Ancient Egypt</t>
  </si>
  <si>
    <t>4700-4200</t>
  </si>
  <si>
    <t>Old Kingdom of Egypt</t>
  </si>
  <si>
    <t>20-14 thousand</t>
  </si>
  <si>
    <t>Bell Beaker culture (invasion of Chalcolithic Britain)</t>
  </si>
  <si>
    <t>Writing invented by Sumerians (beginning of recorded history)</t>
  </si>
  <si>
    <t>2 million</t>
  </si>
  <si>
    <t>2-1.7 million</t>
  </si>
  <si>
    <t>1 million</t>
  </si>
  <si>
    <r>
      <t xml:space="preserve">Definitive evidence of use of fire by </t>
    </r>
    <r>
      <rPr>
        <i/>
        <sz val="11"/>
        <color theme="1"/>
        <rFont val="Calibri"/>
        <family val="2"/>
        <charset val="238"/>
        <scheme val="minor"/>
      </rPr>
      <t>H. erectus</t>
    </r>
  </si>
  <si>
    <t>Earliest evidence of controlled use of fire by hominids</t>
  </si>
  <si>
    <r>
      <rPr>
        <i/>
        <sz val="11"/>
        <color theme="1"/>
        <rFont val="Calibri"/>
        <family val="2"/>
        <charset val="238"/>
        <scheme val="minor"/>
      </rPr>
      <t>H. erectus</t>
    </r>
    <r>
      <rPr>
        <sz val="11"/>
        <color theme="1"/>
        <rFont val="Calibri"/>
        <family val="2"/>
        <charset val="238"/>
        <scheme val="minor"/>
      </rPr>
      <t xml:space="preserve"> goes extinct</t>
    </r>
  </si>
  <si>
    <t>117-108 thousand</t>
  </si>
  <si>
    <t>3-2 million</t>
  </si>
  <si>
    <r>
      <t xml:space="preserve">Genus </t>
    </r>
    <r>
      <rPr>
        <i/>
        <sz val="11"/>
        <color theme="1"/>
        <rFont val="Calibri"/>
        <family val="2"/>
        <charset val="238"/>
        <scheme val="minor"/>
      </rPr>
      <t>Homo</t>
    </r>
    <r>
      <rPr>
        <sz val="11"/>
        <color theme="1"/>
        <rFont val="Calibri"/>
        <family val="2"/>
        <charset val="238"/>
        <scheme val="minor"/>
      </rPr>
      <t xml:space="preserve"> emerges from genus </t>
    </r>
    <r>
      <rPr>
        <i/>
        <sz val="11"/>
        <color theme="1"/>
        <rFont val="Calibri"/>
        <family val="2"/>
        <charset val="238"/>
        <scheme val="minor"/>
      </rPr>
      <t>Australopithecus</t>
    </r>
  </si>
  <si>
    <t>4.2 million</t>
  </si>
  <si>
    <r>
      <t xml:space="preserve">Oldest hominin found? — </t>
    </r>
    <r>
      <rPr>
        <i/>
        <sz val="11"/>
        <color theme="1"/>
        <rFont val="Calibri"/>
        <family val="2"/>
        <charset val="238"/>
        <scheme val="minor"/>
      </rPr>
      <t>Graecopithecus freybergi</t>
    </r>
    <r>
      <rPr>
        <sz val="11"/>
        <color theme="1"/>
        <rFont val="Calibri"/>
        <family val="2"/>
        <charset val="238"/>
        <scheme val="minor"/>
      </rPr>
      <t xml:space="preserve"> (Bulgaria) (North Side Story)</t>
    </r>
  </si>
  <si>
    <t>7 million</t>
  </si>
  <si>
    <r>
      <t xml:space="preserve">First evidence of </t>
    </r>
    <r>
      <rPr>
        <i/>
        <sz val="11"/>
        <color theme="1"/>
        <rFont val="Calibri"/>
        <family val="2"/>
        <charset val="238"/>
        <scheme val="minor"/>
      </rPr>
      <t xml:space="preserve">Homo erectus </t>
    </r>
    <r>
      <rPr>
        <sz val="11"/>
        <color theme="1"/>
        <rFont val="Calibri"/>
        <family val="2"/>
        <charset val="238"/>
        <scheme val="minor"/>
      </rPr>
      <t>(Africa)</t>
    </r>
  </si>
  <si>
    <t>First and Second Peloponnesian Wars (incl. peaceful interperiod)</t>
  </si>
  <si>
    <t>Yamnaya culture (EHG + CHG) in Eastern Europe and Caucasus</t>
  </si>
  <si>
    <t>Proto Indo-Europeans (Caucasus)</t>
  </si>
  <si>
    <t>5300-3100</t>
  </si>
  <si>
    <t>Indus Valley civilization (IVC)</t>
  </si>
  <si>
    <t>Oldest anatomically modern human (AMH/EMH) found in Morocco</t>
  </si>
  <si>
    <t>315 thousand</t>
  </si>
  <si>
    <r>
      <rPr>
        <i/>
        <sz val="11"/>
        <color theme="1"/>
        <rFont val="Calibri"/>
        <family val="2"/>
        <charset val="238"/>
        <scheme val="minor"/>
      </rPr>
      <t>Sahelanthropus tchadensis</t>
    </r>
    <r>
      <rPr>
        <sz val="11"/>
        <color theme="1"/>
        <rFont val="Calibri"/>
        <family val="2"/>
        <charset val="238"/>
        <scheme val="minor"/>
      </rPr>
      <t xml:space="preserve"> found in northern Chad (possibly bipedal)</t>
    </r>
  </si>
  <si>
    <r>
      <t xml:space="preserve">Earliest confirmed bipedal hominin: </t>
    </r>
    <r>
      <rPr>
        <i/>
        <sz val="11"/>
        <color theme="1"/>
        <rFont val="Calibri"/>
        <family val="2"/>
        <charset val="238"/>
        <scheme val="minor"/>
      </rPr>
      <t>Australopithecus anamensis</t>
    </r>
    <r>
      <rPr>
        <sz val="11"/>
        <color theme="1"/>
        <rFont val="Calibri"/>
        <family val="2"/>
        <charset val="238"/>
        <scheme val="minor"/>
      </rPr>
      <t xml:space="preserve"> in eastern Africa</t>
    </r>
  </si>
  <si>
    <t>3.2 million</t>
  </si>
  <si>
    <t>11.6 million</t>
  </si>
  <si>
    <r>
      <t>Lucy (</t>
    </r>
    <r>
      <rPr>
        <i/>
        <sz val="11"/>
        <color theme="1"/>
        <rFont val="Calibri"/>
        <family val="2"/>
        <charset val="238"/>
        <scheme val="minor"/>
      </rPr>
      <t>Australopithecus afarensis</t>
    </r>
    <r>
      <rPr>
        <sz val="11"/>
        <color theme="1"/>
        <rFont val="Calibri"/>
        <family val="2"/>
        <charset val="238"/>
        <scheme val="minor"/>
      </rPr>
      <t>) in East Africa</t>
    </r>
  </si>
  <si>
    <t>3.3 million</t>
  </si>
  <si>
    <r>
      <t xml:space="preserve">Oldest stone tools (Lomekwi; possibly made by </t>
    </r>
    <r>
      <rPr>
        <i/>
        <sz val="11"/>
        <color theme="1"/>
        <rFont val="Calibri"/>
        <family val="2"/>
        <charset val="238"/>
        <scheme val="minor"/>
      </rPr>
      <t>A. afarensis</t>
    </r>
    <r>
      <rPr>
        <sz val="11"/>
        <color theme="1"/>
        <rFont val="Calibri"/>
        <family val="2"/>
        <charset val="238"/>
        <scheme val="minor"/>
      </rPr>
      <t>)</t>
    </r>
  </si>
  <si>
    <t>107 thousand</t>
  </si>
  <si>
    <t>Generations ago</t>
  </si>
  <si>
    <t>Ancient north Eurasians (ANE) (Mal'ta—Buret' culture)</t>
  </si>
  <si>
    <t>Ardipithecus ramidus</t>
  </si>
  <si>
    <t>4.4 million</t>
  </si>
  <si>
    <t>Ardipithecus kadabba</t>
  </si>
  <si>
    <t>5.6 million</t>
  </si>
  <si>
    <t>6-4 million</t>
  </si>
  <si>
    <t>Divergence from chimpanzees</t>
  </si>
  <si>
    <r>
      <rPr>
        <i/>
        <sz val="11"/>
        <color theme="1"/>
        <rFont val="Calibri"/>
        <family val="2"/>
        <charset val="238"/>
        <scheme val="minor"/>
      </rPr>
      <t>Danuvius guggenmosi</t>
    </r>
    <r>
      <rPr>
        <sz val="11"/>
        <color theme="1"/>
        <rFont val="Calibri"/>
        <family val="2"/>
        <charset val="238"/>
        <scheme val="minor"/>
      </rPr>
      <t xml:space="preserve"> (possibly first bipedal Great Ape) in southern Germany</t>
    </r>
  </si>
  <si>
    <t>25 million</t>
  </si>
  <si>
    <t>Hominoids diverge from Old World monkeys</t>
  </si>
  <si>
    <t>66 million</t>
  </si>
  <si>
    <t>85 million</t>
  </si>
  <si>
    <t>Primates emerge from mammals</t>
  </si>
  <si>
    <t>9-8 million</t>
  </si>
  <si>
    <t>Hominini diverge from Gorillini (gorillas)</t>
  </si>
  <si>
    <t>Asteroid impact and mass extinction of life (75%) incl. all non-avian dinosaurs</t>
  </si>
  <si>
    <t>252-201 million</t>
  </si>
  <si>
    <t>252 million</t>
  </si>
  <si>
    <t>Permian–Triassic extinction event (Great Dying)</t>
  </si>
  <si>
    <t>4.54 billion</t>
  </si>
  <si>
    <t>Formation of Earth</t>
  </si>
  <si>
    <t>The Big Bang</t>
  </si>
  <si>
    <t>13.8 billion</t>
  </si>
  <si>
    <t>Formation of the Solar System</t>
  </si>
  <si>
    <t>Theia hits Earth; ejected material coalesces to create the Moon</t>
  </si>
  <si>
    <t>4.425 billion</t>
  </si>
  <si>
    <t>4.28-3.7 billion</t>
  </si>
  <si>
    <t>2.1 billion</t>
  </si>
  <si>
    <t>Francevillian biota (earliest forms of multicellular life)</t>
  </si>
  <si>
    <t>Earliest water on Earth</t>
  </si>
  <si>
    <t>3.5 billion</t>
  </si>
  <si>
    <t>Earliest oxygen (photosynthesis)</t>
  </si>
  <si>
    <t>Events, life, civilizations, and peoples</t>
  </si>
  <si>
    <t>2 billion</t>
  </si>
  <si>
    <t>2.3-1.8 billion</t>
  </si>
  <si>
    <t>Emergence of Eukaryotes</t>
  </si>
  <si>
    <t>Appearance of sexual reproduction</t>
  </si>
  <si>
    <t>750-609 million</t>
  </si>
  <si>
    <t>538.8 million</t>
  </si>
  <si>
    <t>Cambrian Explosion</t>
  </si>
  <si>
    <r>
      <t>Earliest animals (</t>
    </r>
    <r>
      <rPr>
        <i/>
        <sz val="11"/>
        <color theme="1"/>
        <rFont val="Calibri"/>
        <family val="2"/>
        <charset val="238"/>
        <scheme val="minor"/>
      </rPr>
      <t>Caveasphaera</t>
    </r>
    <r>
      <rPr>
        <sz val="11"/>
        <color theme="1"/>
        <rFont val="Calibri"/>
        <family val="2"/>
        <charset val="238"/>
        <scheme val="minor"/>
      </rPr>
      <t>)</t>
    </r>
  </si>
  <si>
    <t>390 million</t>
  </si>
  <si>
    <t>74 thousand</t>
  </si>
  <si>
    <t>26.5 thousand</t>
  </si>
  <si>
    <t>Oruanui supereruption in New Zealand</t>
  </si>
  <si>
    <t>Emergence of the tribe Hominini (hominins) in Africa</t>
  </si>
  <si>
    <t>13.61 billion</t>
  </si>
  <si>
    <t>Formation of the Milky Way galaxy (small overdensity)</t>
  </si>
  <si>
    <t>425 million</t>
  </si>
  <si>
    <t>Sarcopterygii (lobe-finned fishes)</t>
  </si>
  <si>
    <t>Earliest tetrapods emerge from Sarcopterygii</t>
  </si>
  <si>
    <t>Synapsids emerge from Tetrapoda</t>
  </si>
  <si>
    <t>319 million</t>
  </si>
  <si>
    <t>Mammals emerge from the reptilian order of Therapsida (who evolved from Synapsida)</t>
  </si>
  <si>
    <t>The icing of Antarctica begins</t>
  </si>
  <si>
    <t>45.5 million</t>
  </si>
  <si>
    <t>2.58m-11.7k</t>
  </si>
  <si>
    <t>Last Glacial Period (LGP)</t>
  </si>
  <si>
    <t>Last Glacial Maximum (LGM)</t>
  </si>
  <si>
    <t>Last mammoth dies on Wrangel island (Russia)</t>
  </si>
  <si>
    <t>Epic of Gilgamesh is written by the Sumerians</t>
  </si>
  <si>
    <t>4100-3800</t>
  </si>
  <si>
    <t>3894-2539</t>
  </si>
  <si>
    <t>Babylonian Empire</t>
  </si>
  <si>
    <t>2600-1650</t>
  </si>
  <si>
    <t>Earliest record of a people by the name of Israel (Egyptian texts)</t>
  </si>
  <si>
    <t>2900-2720</t>
  </si>
  <si>
    <t>2600-2400</t>
  </si>
  <si>
    <t>Exiled Judahites under Babylonian captivity begin developing monotheistic Yahwism</t>
  </si>
  <si>
    <t>Kingdom of Israel (north)</t>
  </si>
  <si>
    <t>Kingdom of Judah (south)</t>
  </si>
  <si>
    <t>Late Glacial</t>
  </si>
  <si>
    <t>27k-14k</t>
  </si>
  <si>
    <t>2323-2031</t>
  </si>
  <si>
    <t>2356-2323</t>
  </si>
  <si>
    <t>Alexander the Great (Macedonian Kingdom stretches all the way to India)</t>
  </si>
  <si>
    <t>2499-2449</t>
  </si>
  <si>
    <t>Greco-Persian Wars</t>
  </si>
  <si>
    <t>Achaemenid Empire (First Persian Empire)</t>
  </si>
  <si>
    <t>2550-2330</t>
  </si>
  <si>
    <t>Alexander the Great conquers the Achaemenid Empire</t>
  </si>
  <si>
    <t>The founding of Rome (kingdom)</t>
  </si>
  <si>
    <t>Establishment of the Roman Republic by overthrowing the Kingdom</t>
  </si>
  <si>
    <t>2264-2146</t>
  </si>
  <si>
    <t>Punic Wars (Rome v. Carthage)</t>
  </si>
  <si>
    <t>Phoenicians found Carthage</t>
  </si>
  <si>
    <t>Phoenician civilization (Lebanon, Levant)</t>
  </si>
  <si>
    <t>4500-2064</t>
  </si>
  <si>
    <t>Caesar is assassinated</t>
  </si>
  <si>
    <t>First Triumvirate</t>
  </si>
  <si>
    <t>2059-2053</t>
  </si>
  <si>
    <t>Stonehenge is built</t>
  </si>
  <si>
    <t>64 thousand</t>
  </si>
  <si>
    <t>43.9 thousand</t>
  </si>
  <si>
    <t>First figurative cave painting in Indonesia: a pig (Maros-Pangkep karst)</t>
  </si>
  <si>
    <t>First non-figurative cave painting in Spain: made by a Neanderthal (Maltravieso)</t>
  </si>
  <si>
    <t>40-26 thousand</t>
  </si>
  <si>
    <t>Likely earliest use of clothing (arrived at by investigating human body louse)</t>
  </si>
  <si>
    <t>Toba supereruption in Indonesia (humans bottlenecked down to 3k-10k individuals)</t>
  </si>
  <si>
    <t>Humans arrive in South Asia, Southeast Asia, and Australia</t>
  </si>
  <si>
    <t>5000-4000</t>
  </si>
  <si>
    <t>3200-3100</t>
  </si>
  <si>
    <t>Burning of Troy VII (likely inspired stories about the Trojan War) in Marmara (western Anatolia)</t>
  </si>
  <si>
    <t>Zoroastrianism (in recorded history)—first monotheistic religion (Persia)</t>
  </si>
  <si>
    <t>("Ice Age")</t>
  </si>
  <si>
    <t>115k-11.7k</t>
  </si>
  <si>
    <t>2900-2700</t>
  </si>
  <si>
    <t>Homer</t>
  </si>
  <si>
    <t>Socrates</t>
  </si>
  <si>
    <t>2470-2399</t>
  </si>
  <si>
    <t>2428-2348</t>
  </si>
  <si>
    <t>Plato</t>
  </si>
  <si>
    <t>Aristotle</t>
  </si>
  <si>
    <t>2384-2322</t>
  </si>
  <si>
    <t>Pythagoras</t>
  </si>
  <si>
    <t>2570-2495</t>
  </si>
  <si>
    <t>11.5k-10.5k</t>
  </si>
  <si>
    <t>11k-9k</t>
  </si>
  <si>
    <t>Sheep are domesticated in the Levant</t>
  </si>
  <si>
    <t>23 thousand</t>
  </si>
  <si>
    <t>12k-10k</t>
  </si>
  <si>
    <t>Domestication of cats in Mesopotamia</t>
  </si>
  <si>
    <t>Roman Warm Period</t>
  </si>
  <si>
    <t>Göbekli Tepe ("Potbelly Hill"): first megalithic structures; found in southeastern Anatolia</t>
  </si>
  <si>
    <t>Early European farmers (EEF); Neolithic farmers start spreading throughout Europe</t>
  </si>
  <si>
    <t>700-200 thousand</t>
  </si>
  <si>
    <t>Homo heidelbergensis</t>
  </si>
  <si>
    <t>500-400 thousand</t>
  </si>
  <si>
    <t>Denisovans go extinct</t>
  </si>
  <si>
    <r>
      <t xml:space="preserve">Splitting of Denisovans and Neanderthals (derived from </t>
    </r>
    <r>
      <rPr>
        <i/>
        <sz val="11"/>
        <color theme="1"/>
        <rFont val="Calibri"/>
        <family val="2"/>
        <charset val="238"/>
        <scheme val="minor"/>
      </rPr>
      <t>H. heidelbergensis</t>
    </r>
    <r>
      <rPr>
        <sz val="11"/>
        <color theme="1"/>
        <rFont val="Calibri"/>
        <family val="2"/>
        <charset val="238"/>
        <scheme val="minor"/>
      </rPr>
      <t>)</t>
    </r>
  </si>
  <si>
    <t>LUCA (last universal common ancestor); DNA exists by this point</t>
  </si>
  <si>
    <t>Earliest life form (protocell); has RNA</t>
  </si>
  <si>
    <t>4-1.5 billion</t>
  </si>
  <si>
    <t>Origin of viruses</t>
  </si>
  <si>
    <t>Pangea</t>
  </si>
  <si>
    <t>335-200 million</t>
  </si>
  <si>
    <t>Kostenki 14 (man): quintessential European</t>
  </si>
  <si>
    <t>30-15 thousand</t>
  </si>
  <si>
    <t>Gravettian culture (possibly tallest people in history by genetics) in Europe</t>
  </si>
  <si>
    <t>Eastern Europe: 2.9k-2.65k</t>
  </si>
  <si>
    <t>Balkans: 3.1k-1.85k</t>
  </si>
  <si>
    <t>Central Europe: 2.8k-2.05k</t>
  </si>
  <si>
    <t>Northern Europe: 2.5k-1.2k</t>
  </si>
  <si>
    <t>Western Europe: 2.8k-2k</t>
  </si>
  <si>
    <t>South Asia: 3.2k-2.2k</t>
  </si>
  <si>
    <t>Southeast Asia: 3k-2.2k</t>
  </si>
  <si>
    <t>Aegean and Italy: 3.2k-2.7k</t>
  </si>
  <si>
    <t>East Asia: 2.5k-1.7k</t>
  </si>
  <si>
    <t>Africa: 4k-1.5k</t>
  </si>
  <si>
    <t>Iron Age (3.2k-1.2k)</t>
  </si>
  <si>
    <t>3200-2500</t>
  </si>
  <si>
    <t>Hallstat culture (Celtic expansion)</t>
  </si>
  <si>
    <t>Ancient Near East: 3.2k-2.55k</t>
  </si>
  <si>
    <t>Ancient Near East: 5.3k-3.2k</t>
  </si>
  <si>
    <t>Indian subcontinent: 5.3k-3.2k</t>
  </si>
  <si>
    <t>North Africa: 5.3k-3.2k</t>
  </si>
  <si>
    <t>Europe: 5.2k-2.6k</t>
  </si>
  <si>
    <t>Eurasia and Siberia: 4.7k-2.7k</t>
  </si>
  <si>
    <t>East Asia: 5.1k-2.3k</t>
  </si>
  <si>
    <t>40-30 thousand</t>
  </si>
  <si>
    <t>Long-term association between hunter-gatherers and gray wolves (pacification = fitness benefits for wolves)</t>
  </si>
  <si>
    <r>
      <t>Domestication of dog from gray wolf (</t>
    </r>
    <r>
      <rPr>
        <i/>
        <sz val="11"/>
        <color theme="1"/>
        <rFont val="Calibri"/>
        <family val="2"/>
        <charset val="238"/>
        <scheme val="minor"/>
      </rPr>
      <t>Canis lupus</t>
    </r>
    <r>
      <rPr>
        <sz val="11"/>
        <color theme="1"/>
        <rFont val="Calibri"/>
        <family val="2"/>
        <charset val="238"/>
        <scheme val="minor"/>
      </rPr>
      <t>) in Siberia (by ANE)</t>
    </r>
  </si>
  <si>
    <t>Hadean (eon)</t>
  </si>
  <si>
    <t>Interglacial period (Holocene epoch)</t>
  </si>
  <si>
    <t>Quarternary glaciation (period)</t>
  </si>
  <si>
    <t>(Coldest part of LGP; 5.8°C colder than present)</t>
  </si>
  <si>
    <t>Miocene (epoch)</t>
  </si>
  <si>
    <t>Pliocene (epoch)</t>
  </si>
  <si>
    <t>(also called Pleistocene glaciation (epoch))</t>
  </si>
  <si>
    <t>Neoproterozoic (era) 1b-0.54b</t>
  </si>
  <si>
    <t>Silurian (period) 444m-419m</t>
  </si>
  <si>
    <t>Devonian (period) 419m-359m</t>
  </si>
  <si>
    <t>Carboniferous (period) 359m-299m</t>
  </si>
  <si>
    <t>Triassic (period) 252m-201m</t>
  </si>
  <si>
    <t>Cretaceous (period) 145m-66m</t>
  </si>
  <si>
    <t>Paleocene (epoch) 66m-56m</t>
  </si>
  <si>
    <t>Eocene (epoch) 56m-34m</t>
  </si>
  <si>
    <t>Oligocene (epoch) 34m-23m</t>
  </si>
  <si>
    <t>23m-5.2m</t>
  </si>
  <si>
    <t>5.2m-2.58m</t>
  </si>
  <si>
    <t xml:space="preserve">  4.5b-4b</t>
  </si>
  <si>
    <t xml:space="preserve">Archean (eon) </t>
  </si>
  <si>
    <t>4b-2.5b</t>
  </si>
  <si>
    <t xml:space="preserve">Paleoproterozoic (era) </t>
  </si>
  <si>
    <t>2.5b-1.6b</t>
  </si>
  <si>
    <t>Cambrian (period) 539m-485m</t>
  </si>
  <si>
    <t>Climatic and geologic time scales (years before present)</t>
  </si>
  <si>
    <t>4.1-3.9 billion</t>
  </si>
  <si>
    <t>Late Heavy Bombardment (LHB)</t>
  </si>
  <si>
    <t>4 billion</t>
  </si>
  <si>
    <t>uncertainty</t>
  </si>
  <si>
    <t>?</t>
  </si>
  <si>
    <t>11.650k - now (to -150k years)</t>
  </si>
  <si>
    <t>(Only first value)</t>
  </si>
  <si>
    <t>(Generation: 10, 13, 14, 16, 20 years)</t>
  </si>
  <si>
    <t>Range is because of</t>
  </si>
  <si>
    <t>Testing</t>
  </si>
  <si>
    <t>Original</t>
  </si>
  <si>
    <t>Comparison</t>
  </si>
  <si>
    <t>Formula (BP)</t>
  </si>
  <si>
    <t>Formula (BCE)</t>
  </si>
  <si>
    <t>Formula (CE)</t>
  </si>
  <si>
    <t>BCE/CE</t>
  </si>
  <si>
    <t>(2000; 2023)</t>
  </si>
  <si>
    <t>Location</t>
  </si>
  <si>
    <t>Universe</t>
  </si>
  <si>
    <t>Solar System</t>
  </si>
  <si>
    <t>Milky Way</t>
  </si>
  <si>
    <t>New Zealand</t>
  </si>
  <si>
    <t>World</t>
  </si>
  <si>
    <t>Moon</t>
  </si>
  <si>
    <t>Antarctica</t>
  </si>
  <si>
    <t>Southern Germany</t>
  </si>
  <si>
    <t>Europe</t>
  </si>
  <si>
    <t>Asia</t>
  </si>
  <si>
    <t>Americas</t>
  </si>
  <si>
    <t>Mesopotamia</t>
  </si>
  <si>
    <t>Levant</t>
  </si>
  <si>
    <t>Egypt</t>
  </si>
  <si>
    <t>Caucasus</t>
  </si>
  <si>
    <t>Greece</t>
  </si>
  <si>
    <t>North Africa</t>
  </si>
  <si>
    <t>Indonesia</t>
  </si>
  <si>
    <t>Arabian peninsula</t>
  </si>
  <si>
    <t>Spain</t>
  </si>
  <si>
    <t>Europe, East Asia</t>
  </si>
  <si>
    <t>Eurasia</t>
  </si>
  <si>
    <t>Siberia</t>
  </si>
  <si>
    <t>Scandinavia</t>
  </si>
  <si>
    <t>Southeastern Anatolia</t>
  </si>
  <si>
    <t>South Europe</t>
  </si>
  <si>
    <t>Northwest Europe</t>
  </si>
  <si>
    <t>South Asia</t>
  </si>
  <si>
    <t>Mediterranean</t>
  </si>
  <si>
    <t>Western Anatolia</t>
  </si>
  <si>
    <t>Central Europe</t>
  </si>
  <si>
    <t>Rome</t>
  </si>
  <si>
    <t>Persia</t>
  </si>
  <si>
    <t>Ancient Macedonia</t>
  </si>
  <si>
    <t>Current year</t>
  </si>
  <si>
    <t>Caesar conquers Rome</t>
  </si>
  <si>
    <t>Julius Caesar is born</t>
  </si>
  <si>
    <t>Caesar crosses Rubicon</t>
  </si>
  <si>
    <t>Common era ("Christ's birth"; origin of Christianity)</t>
  </si>
  <si>
    <t>Northeastern Italy</t>
  </si>
  <si>
    <t>Jerusalem</t>
  </si>
  <si>
    <t>Siege of Jerusalem (Jews expelled by general Titus)</t>
  </si>
  <si>
    <t>Read more</t>
  </si>
  <si>
    <t>Judea</t>
  </si>
  <si>
    <t>Archeologic and anthropologic periods (BP)</t>
  </si>
  <si>
    <t>Pompeii</t>
  </si>
  <si>
    <t>Colosseum constructed during Titus' reign (79-81) after 8 years</t>
  </si>
  <si>
    <t>Gallic Wars (Caesar conquers Celtic Gaul and invades Britain; possibly 1 million Gauls killed)</t>
  </si>
  <si>
    <t>Tunisia</t>
  </si>
  <si>
    <t>Caesar's two invasions of Celtic Britain</t>
  </si>
  <si>
    <t>Great Britain</t>
  </si>
  <si>
    <t>France and Great Britain</t>
  </si>
  <si>
    <t>Eruption of Mount Vesuvius (destruction of Pompeii and one of largest European eruptions in recorded history)</t>
  </si>
  <si>
    <t>Siege of Jerusalem (conquest of Judea by Pompey the Great)</t>
  </si>
  <si>
    <t>Boudica's armed uprising against the Roman Empire</t>
  </si>
  <si>
    <t>Emperor Nero's reign</t>
  </si>
  <si>
    <t>Marcus Aurelius' reign: the end of Pax Romana (180 CE)</t>
  </si>
  <si>
    <t>Establishment of the Roman Empire by Augustus (Caesar's great-nephew): the beginning of Pax Romana (27 BCE)</t>
  </si>
  <si>
    <t>Antonine Plague (5-10 million die; 10% of Roman Empire)</t>
  </si>
  <si>
    <t>Crisis of the Third Century (political instability in Rome almost causes it to collapse)</t>
  </si>
  <si>
    <t>Constantine the Great converts to Christianity 6 years after becoming emperor</t>
  </si>
  <si>
    <t>The Sack of Rome (by the Visigoths)</t>
  </si>
  <si>
    <t>Fall of the Western Roman Empire (Odoacer deposes Romulus Augustulus)</t>
  </si>
  <si>
    <t>Julius Nepos assassinated (last Western Roman Emperor)</t>
  </si>
  <si>
    <t>Theodosius I dies as the last Roman Emperor to rule over a unified empire (Western/Eastern)</t>
  </si>
  <si>
    <t>Diocletian introduces the Tetrarchy (officially in 293) begins dividing the Empire</t>
  </si>
  <si>
    <t>Justinian formally dissolves Western imperial court</t>
  </si>
  <si>
    <t>The Plague of Justinian (outbreak of the First plague pandemic) kills 30-50 million people</t>
  </si>
  <si>
    <r>
      <t>First plague pandemic (</t>
    </r>
    <r>
      <rPr>
        <i/>
        <sz val="11"/>
        <color theme="1"/>
        <rFont val="Calibri"/>
        <family val="2"/>
        <charset val="238"/>
        <scheme val="minor"/>
      </rPr>
      <t>Yersinia pestis</t>
    </r>
    <r>
      <rPr>
        <sz val="11"/>
        <color theme="1"/>
        <rFont val="Calibri"/>
        <family val="2"/>
        <charset val="238"/>
        <scheme val="minor"/>
      </rPr>
      <t>) — possibly kills 100 million Europeans and half of the world population</t>
    </r>
  </si>
  <si>
    <t>Qin dynasty (beginning of Imperial China)</t>
  </si>
  <si>
    <t>Han dynasty</t>
  </si>
  <si>
    <t>600 BCE-350 CE</t>
  </si>
  <si>
    <t>206 BCE-220 CE</t>
  </si>
  <si>
    <t>China</t>
  </si>
  <si>
    <t>250 BCE - 400 CE</t>
  </si>
  <si>
    <t>Early Middle Ages (476-1000 CE)</t>
  </si>
  <si>
    <t>Roman Empire (27 BCE - 476 CE)</t>
  </si>
  <si>
    <t>Dalmatia</t>
  </si>
  <si>
    <t>Duration (y)</t>
  </si>
  <si>
    <t>Begin</t>
  </si>
  <si>
    <t>End</t>
  </si>
  <si>
    <t>Links (images)</t>
  </si>
  <si>
    <t>Minoans (Palace of Knossos)</t>
  </si>
  <si>
    <t>https://i.imgur.com/1xhMsws.jpg</t>
  </si>
  <si>
    <t>Buddha</t>
  </si>
  <si>
    <t>Nepal</t>
  </si>
  <si>
    <t>Sun Tzu</t>
  </si>
  <si>
    <t>Confucius</t>
  </si>
  <si>
    <t>Shandong</t>
  </si>
  <si>
    <t>Range?</t>
  </si>
  <si>
    <t>Northeastern France</t>
  </si>
  <si>
    <t>Joan of Arc</t>
  </si>
  <si>
    <t>France, Great Britain, Iberia</t>
  </si>
  <si>
    <t>Hundred Years' War (France v. England)</t>
  </si>
  <si>
    <t>Cleopatra</t>
  </si>
  <si>
    <t>Cleopatra's reign</t>
  </si>
  <si>
    <t>Iran</t>
  </si>
  <si>
    <t>Invention of the potter's wheel</t>
  </si>
  <si>
    <t>Iraq, Mesopotamia</t>
  </si>
  <si>
    <t>Depictions of wheeled wagons in Uruk in Sumer</t>
  </si>
  <si>
    <t>Uruk</t>
  </si>
  <si>
    <t>Southern Poland</t>
  </si>
  <si>
    <t>Door for wagon entry constructed (Linear Pottery culture)</t>
  </si>
  <si>
    <t>Ljubljana Marshes Wheel — oldest wooden wheel discovered</t>
  </si>
  <si>
    <t>Domestication of horses in Eurasian steppes by Indo-Europeans</t>
  </si>
  <si>
    <t>Pontic-Caspian steppe</t>
  </si>
  <si>
    <t>Slovenia</t>
  </si>
  <si>
    <t>Description</t>
  </si>
  <si>
    <t>Sun Yat-sen — "Father of the [Chinese] Nation"</t>
  </si>
  <si>
    <t>Southern China</t>
  </si>
  <si>
    <t>Roman Empire</t>
  </si>
  <si>
    <t>Attila the Hun (led the Huns to pillage and invade the Roman Empire)</t>
  </si>
  <si>
    <t>Sumerians invent the abacus for addition and subtraction</t>
  </si>
  <si>
    <t>Japan</t>
  </si>
  <si>
    <t>Sengoku period in Japan: social upheaval and near-constant civil war</t>
  </si>
  <si>
    <t>Edo (Tokugawa) period in Japan: military gov. rule, isolationism, growth, peace, art</t>
  </si>
  <si>
    <t>Meiji era: rapid industrialization of Japan</t>
  </si>
  <si>
    <t>Meiji Restoration: the return of imperial rule to Japan (Emperor Meiji)</t>
  </si>
  <si>
    <t>Humans arrive in Japan</t>
  </si>
  <si>
    <t>.</t>
  </si>
  <si>
    <t>year</t>
  </si>
  <si>
    <t>https://docs.google.com/spreadsheets/d/1hkLbEilJbl630IG68q-aQJlUjuTFm9b_12nQMVd1sZM/edit#gid=0</t>
  </si>
  <si>
    <t>Rice cultivated in the Yangtze River basin</t>
  </si>
  <si>
    <t>Cattle are cultivated</t>
  </si>
  <si>
    <t>Iran, Pakistan</t>
  </si>
  <si>
    <t>Wild boar are domesticated (pigs)</t>
  </si>
  <si>
    <t>Origin of beekeeping in the Middle East</t>
  </si>
  <si>
    <t>Middle East</t>
  </si>
  <si>
    <t>Wheat and other founder crops cultivated: the start of agriculture in western Eurasia</t>
  </si>
  <si>
    <t>Camels are domesticated</t>
  </si>
  <si>
    <t>Agriculture begins in South America</t>
  </si>
  <si>
    <t>South America</t>
  </si>
  <si>
    <t>Andes</t>
  </si>
  <si>
    <t>Potato, llamas, beans, etc. domesticated in the Andes</t>
  </si>
  <si>
    <t>Late Antique Little Ice Age</t>
  </si>
  <si>
    <t>Volcanic winter of 536 (severe and protracted episode of climatic cooling in the Northern Hemisphere)</t>
  </si>
  <si>
    <t>The Great [Barbarian] Migration (into the Roman Empire)</t>
  </si>
  <si>
    <t>536 CE - 560 CE</t>
  </si>
  <si>
    <t>Tournettes (proto-wheels)</t>
  </si>
  <si>
    <t>27 BCE - 476 CE</t>
  </si>
  <si>
    <t>Hellenistic Greece</t>
  </si>
  <si>
    <t>Sumer</t>
  </si>
  <si>
    <t>Indus Valley</t>
  </si>
  <si>
    <t>Phoenicia</t>
  </si>
  <si>
    <t>Babylonia</t>
  </si>
  <si>
    <t>Carthage</t>
  </si>
  <si>
    <t>Broader Classical Greece</t>
  </si>
  <si>
    <t>Achaemenid Empire</t>
  </si>
  <si>
    <t>Start</t>
  </si>
  <si>
    <t>Duration</t>
  </si>
  <si>
    <t>13.8 billion BP</t>
  </si>
  <si>
    <t/>
  </si>
  <si>
    <t>13.61 billion BP</t>
  </si>
  <si>
    <t>4.54 billion BP</t>
  </si>
  <si>
    <t>4.425 billion BP</t>
  </si>
  <si>
    <t>4.28-3.7 billion BP</t>
  </si>
  <si>
    <t>4.1-3.9 billion BP</t>
  </si>
  <si>
    <t>4 billion BP</t>
  </si>
  <si>
    <t>4-1.5 billion BP</t>
  </si>
  <si>
    <t>3.5 billion BP</t>
  </si>
  <si>
    <t>2.3-1.8 billion BP</t>
  </si>
  <si>
    <t>2.1 billion BP</t>
  </si>
  <si>
    <t>2 billion BP</t>
  </si>
  <si>
    <t>750-609 million BP</t>
  </si>
  <si>
    <t>Earliest animals (Caveasphaera)</t>
  </si>
  <si>
    <t>538.8 million BP</t>
  </si>
  <si>
    <t>425 million BP</t>
  </si>
  <si>
    <t>390 million BP</t>
  </si>
  <si>
    <t>335-200 million BP</t>
  </si>
  <si>
    <t>135 million years</t>
  </si>
  <si>
    <t>319 million BP</t>
  </si>
  <si>
    <t>252 million BP</t>
  </si>
  <si>
    <t>252-201 million BP</t>
  </si>
  <si>
    <t>85 million BP</t>
  </si>
  <si>
    <t>8500000 generations</t>
  </si>
  <si>
    <t>66 million BP</t>
  </si>
  <si>
    <t>6600000 generations</t>
  </si>
  <si>
    <t>45.5 million BP</t>
  </si>
  <si>
    <t>4550000 generations</t>
  </si>
  <si>
    <t>25 million BP</t>
  </si>
  <si>
    <t>2500000 generations</t>
  </si>
  <si>
    <t>11.6 million BP</t>
  </si>
  <si>
    <t>Danuvius guggenmosi (possibly first bipedal Great Ape) in southern Germany</t>
  </si>
  <si>
    <t>1160000 generations</t>
  </si>
  <si>
    <t>9-8 million BP</t>
  </si>
  <si>
    <t>900000 generations</t>
  </si>
  <si>
    <t>7.2 million BP</t>
  </si>
  <si>
    <t>Oldest hominin found? — Graecopithecus freybergi (Bulgaria) (North Side Story)</t>
  </si>
  <si>
    <t>720000 generations</t>
  </si>
  <si>
    <t>7 million BP</t>
  </si>
  <si>
    <t>538461 generations</t>
  </si>
  <si>
    <t>Sahelanthropus tchadensis found in northern Chad (possibly bipedal)</t>
  </si>
  <si>
    <t>6-4 million BP</t>
  </si>
  <si>
    <t>461538 generations</t>
  </si>
  <si>
    <t>5.6 million BP</t>
  </si>
  <si>
    <t>430769 generations</t>
  </si>
  <si>
    <t>4.4 million BP</t>
  </si>
  <si>
    <t>338461 generations</t>
  </si>
  <si>
    <t>4.2 million BP</t>
  </si>
  <si>
    <t>Earliest confirmed bipedal hominin: Australopithecus anamensis in eastern Africa</t>
  </si>
  <si>
    <t>323076 generations</t>
  </si>
  <si>
    <t>3.3 million BP</t>
  </si>
  <si>
    <t>Oldest stone tools (Lomekwi; possibly made by A. afarensis)</t>
  </si>
  <si>
    <t>253846 generations</t>
  </si>
  <si>
    <t>3.2 million BP</t>
  </si>
  <si>
    <t>Lucy (Australopithecus afarensis) in East Africa</t>
  </si>
  <si>
    <t>228571 generations</t>
  </si>
  <si>
    <t>3-2 million BP</t>
  </si>
  <si>
    <t>Genus Homo emerges from genus Australopithecus</t>
  </si>
  <si>
    <t>214285 generations</t>
  </si>
  <si>
    <t>2 million BP</t>
  </si>
  <si>
    <t>First evidence of Homo erectus (Africa)</t>
  </si>
  <si>
    <t>142857 generations</t>
  </si>
  <si>
    <t>2-1.7 million BP</t>
  </si>
  <si>
    <t>1 million BP</t>
  </si>
  <si>
    <t>Definitive evidence of use of fire by H. erectus</t>
  </si>
  <si>
    <t>71428 generations</t>
  </si>
  <si>
    <t>700-200 thousand BP</t>
  </si>
  <si>
    <t>50000 generations</t>
  </si>
  <si>
    <t>500 thousand years</t>
  </si>
  <si>
    <t>500-400 thousand BP</t>
  </si>
  <si>
    <t>Splitting of Denisovans and Neanderthals (derived from H. heidelbergensis)</t>
  </si>
  <si>
    <t>31250 generations</t>
  </si>
  <si>
    <t>450 thousand BP</t>
  </si>
  <si>
    <t>28125 generations</t>
  </si>
  <si>
    <t>315 thousand BP</t>
  </si>
  <si>
    <t>19687 generations</t>
  </si>
  <si>
    <t>210 thousand BP</t>
  </si>
  <si>
    <t>H. sapiens' first unsuccessful attempt at migrating to Europe?</t>
  </si>
  <si>
    <t>13125 generations</t>
  </si>
  <si>
    <t>117-108 thousand BP</t>
  </si>
  <si>
    <t>H. erectus goes extinct</t>
  </si>
  <si>
    <t>7312 generations</t>
  </si>
  <si>
    <t>107 thousand BP</t>
  </si>
  <si>
    <t>6687 generations</t>
  </si>
  <si>
    <t>74 thousand BP</t>
  </si>
  <si>
    <t>4625 generations</t>
  </si>
  <si>
    <t>70 thousand BP</t>
  </si>
  <si>
    <t>4375 generations</t>
  </si>
  <si>
    <t>65 thousand BP</t>
  </si>
  <si>
    <t>4062 generations</t>
  </si>
  <si>
    <t>64 thousand BP</t>
  </si>
  <si>
    <t>4000 generations</t>
  </si>
  <si>
    <t>50 thousand BP</t>
  </si>
  <si>
    <t>3125 generations</t>
  </si>
  <si>
    <t>45 thousand BP</t>
  </si>
  <si>
    <t>2812 generations</t>
  </si>
  <si>
    <t>43.9 thousand BP</t>
  </si>
  <si>
    <t>2743 generations</t>
  </si>
  <si>
    <t>41-38 thousand BP</t>
  </si>
  <si>
    <t>2562 generations</t>
  </si>
  <si>
    <t>40-26 thousand BP</t>
  </si>
  <si>
    <t>2500 generations</t>
  </si>
  <si>
    <t>14000 years</t>
  </si>
  <si>
    <t>40-30 thousand BP</t>
  </si>
  <si>
    <t>36 thousand BP</t>
  </si>
  <si>
    <t>2250 generations</t>
  </si>
  <si>
    <t>35 thousand BP</t>
  </si>
  <si>
    <t>2187 generations</t>
  </si>
  <si>
    <t>33-24 thousand BP</t>
  </si>
  <si>
    <t>2062 generations</t>
  </si>
  <si>
    <t>9000 years</t>
  </si>
  <si>
    <t>30-15 thousand BP</t>
  </si>
  <si>
    <t>1875 generations</t>
  </si>
  <si>
    <t>26.5 thousand BP</t>
  </si>
  <si>
    <t>1656 generations</t>
  </si>
  <si>
    <t>26-19 thousand BP</t>
  </si>
  <si>
    <t>1625 generations</t>
  </si>
  <si>
    <t>24 thousand BP</t>
  </si>
  <si>
    <t>1500 generations</t>
  </si>
  <si>
    <t>24-15 thousand BP</t>
  </si>
  <si>
    <t>23 thousand BP</t>
  </si>
  <si>
    <t>Domestication of dog from gray wolf (Canis lupus) in Siberia (by ANE)</t>
  </si>
  <si>
    <t>1437 generations</t>
  </si>
  <si>
    <t>20-14 thousand BP</t>
  </si>
  <si>
    <t>1250 generations</t>
  </si>
  <si>
    <t>6000 years</t>
  </si>
  <si>
    <t>13500-8200 BP</t>
  </si>
  <si>
    <t>11500-6200 BCE</t>
  </si>
  <si>
    <t>675 generations</t>
  </si>
  <si>
    <t>12000-10000 BP</t>
  </si>
  <si>
    <t>10000-8000 BCE</t>
  </si>
  <si>
    <t>600 generations</t>
  </si>
  <si>
    <t>11500 BP</t>
  </si>
  <si>
    <t>9500 BCE</t>
  </si>
  <si>
    <t>575 generations</t>
  </si>
  <si>
    <t>11500-10500 BP</t>
  </si>
  <si>
    <t>9500-8500 BCE</t>
  </si>
  <si>
    <t>11000 BP</t>
  </si>
  <si>
    <t>9000 BCE</t>
  </si>
  <si>
    <t>550 generations</t>
  </si>
  <si>
    <t>11000-9000 BP</t>
  </si>
  <si>
    <t>9000-7000 BCE</t>
  </si>
  <si>
    <t>10500 BP</t>
  </si>
  <si>
    <t>8500 BCE</t>
  </si>
  <si>
    <t>525 generations</t>
  </si>
  <si>
    <t>10000-7000 BP</t>
  </si>
  <si>
    <t>8000-5000 BCE</t>
  </si>
  <si>
    <t>500 generations</t>
  </si>
  <si>
    <t>9000 BP</t>
  </si>
  <si>
    <t>7000 BCE</t>
  </si>
  <si>
    <t>450 generations</t>
  </si>
  <si>
    <t>9000-5000 BP</t>
  </si>
  <si>
    <t>7000-3000 BCE</t>
  </si>
  <si>
    <t>4000 years</t>
  </si>
  <si>
    <t>8000-5000 BP</t>
  </si>
  <si>
    <t>6000-3000 BCE</t>
  </si>
  <si>
    <t>400 generations</t>
  </si>
  <si>
    <t>3000 years</t>
  </si>
  <si>
    <t>7500-6500 BP</t>
  </si>
  <si>
    <t>5500-4500 BCE</t>
  </si>
  <si>
    <t>375 generations</t>
  </si>
  <si>
    <t>1000 years</t>
  </si>
  <si>
    <t>7200-6700 BP</t>
  </si>
  <si>
    <t>5200-4700 BCE</t>
  </si>
  <si>
    <t>360 generations</t>
  </si>
  <si>
    <t>7000 BP</t>
  </si>
  <si>
    <t>5000 BCE</t>
  </si>
  <si>
    <t>350 generations</t>
  </si>
  <si>
    <t>6500-3700 BP</t>
  </si>
  <si>
    <t>4500-1700 BCE</t>
  </si>
  <si>
    <t>325 generations</t>
  </si>
  <si>
    <t>2800 years</t>
  </si>
  <si>
    <t>6500-3900 BP</t>
  </si>
  <si>
    <t>4500-1900 BCE</t>
  </si>
  <si>
    <t>2600 years</t>
  </si>
  <si>
    <t>6200-6000 BP</t>
  </si>
  <si>
    <t>4200-4000 BCE</t>
  </si>
  <si>
    <t>310 generations</t>
  </si>
  <si>
    <t>6000 BP</t>
  </si>
  <si>
    <t>4000 BCE</t>
  </si>
  <si>
    <t>300 generations</t>
  </si>
  <si>
    <t>5500-5350 BP</t>
  </si>
  <si>
    <t>3500-3350 BCE</t>
  </si>
  <si>
    <t>275 generations</t>
  </si>
  <si>
    <t>5400 BP</t>
  </si>
  <si>
    <t>3400 BCE</t>
  </si>
  <si>
    <t>270 generations</t>
  </si>
  <si>
    <t>5300-3100 BP</t>
  </si>
  <si>
    <t>3300-1100 BCE</t>
  </si>
  <si>
    <t>265 generations</t>
  </si>
  <si>
    <t>2200 years</t>
  </si>
  <si>
    <t>5300-4600 BP</t>
  </si>
  <si>
    <t>3300-2600 BCE</t>
  </si>
  <si>
    <t>700 years</t>
  </si>
  <si>
    <t>5130 BP</t>
  </si>
  <si>
    <t>3130 BCE</t>
  </si>
  <si>
    <t>256 generations</t>
  </si>
  <si>
    <t>5000 BP</t>
  </si>
  <si>
    <t>3000 BCE</t>
  </si>
  <si>
    <t>250 generations</t>
  </si>
  <si>
    <t>5000-4350 BP</t>
  </si>
  <si>
    <t>3000-2350 BCE</t>
  </si>
  <si>
    <t>650 years</t>
  </si>
  <si>
    <t>5000-4000 BP</t>
  </si>
  <si>
    <t>3000-2000 BCE</t>
  </si>
  <si>
    <t>5100-2030 BP</t>
  </si>
  <si>
    <t>3100-30 BCE</t>
  </si>
  <si>
    <t>255 generations</t>
  </si>
  <si>
    <t>3070 years</t>
  </si>
  <si>
    <t>4800-3800 BP</t>
  </si>
  <si>
    <t>2800-1800 BCE</t>
  </si>
  <si>
    <t>240 generations</t>
  </si>
  <si>
    <t>4700-4300 BP</t>
  </si>
  <si>
    <t>2700-2300 BCE</t>
  </si>
  <si>
    <t>235 generations</t>
  </si>
  <si>
    <t>4700-3450 BP</t>
  </si>
  <si>
    <t>2700-1450 BCE</t>
  </si>
  <si>
    <t>1250 years</t>
  </si>
  <si>
    <t>4700-4200 BP</t>
  </si>
  <si>
    <t>2700-2200 BCE</t>
  </si>
  <si>
    <t>500 years</t>
  </si>
  <si>
    <t>4570 BP</t>
  </si>
  <si>
    <t>2570 BCE</t>
  </si>
  <si>
    <t>228 generations</t>
  </si>
  <si>
    <t>4500-2064 BP</t>
  </si>
  <si>
    <t>2500-64 BCE</t>
  </si>
  <si>
    <t>225 generations</t>
  </si>
  <si>
    <t>2436 years</t>
  </si>
  <si>
    <t>4000 BP</t>
  </si>
  <si>
    <t>2000 BCE</t>
  </si>
  <si>
    <t>200 generations</t>
  </si>
  <si>
    <t>4100-3800 BP</t>
  </si>
  <si>
    <t>2100-1800 BCE</t>
  </si>
  <si>
    <t>205 generations</t>
  </si>
  <si>
    <t>3894-2539 BP</t>
  </si>
  <si>
    <t>1894-539 BCE</t>
  </si>
  <si>
    <t>194 generations</t>
  </si>
  <si>
    <t>1355 years</t>
  </si>
  <si>
    <t>3700 BP</t>
  </si>
  <si>
    <t>1700 BCE</t>
  </si>
  <si>
    <t>185 generations</t>
  </si>
  <si>
    <t>3500 BP</t>
  </si>
  <si>
    <t>1500 BCE</t>
  </si>
  <si>
    <t>175 generations</t>
  </si>
  <si>
    <t>3600-3100 BP</t>
  </si>
  <si>
    <t>1600-1100 BCE</t>
  </si>
  <si>
    <t>180 generations</t>
  </si>
  <si>
    <t>3200 BP</t>
  </si>
  <si>
    <t>1200 BCE</t>
  </si>
  <si>
    <t>160 generations</t>
  </si>
  <si>
    <t>3200-3150 BP</t>
  </si>
  <si>
    <t>1200-1150 BCE</t>
  </si>
  <si>
    <t>50 years</t>
  </si>
  <si>
    <t>3200-3100 BP</t>
  </si>
  <si>
    <t>1200-1100 BCE</t>
  </si>
  <si>
    <t>3200-2500 BP</t>
  </si>
  <si>
    <t>1200-500 BCE</t>
  </si>
  <si>
    <t>3100-2700 BP</t>
  </si>
  <si>
    <t>1100-700 BCE</t>
  </si>
  <si>
    <t>155 generations</t>
  </si>
  <si>
    <t>400 years</t>
  </si>
  <si>
    <t>2900-2700 BP</t>
  </si>
  <si>
    <t>900-700 BCE</t>
  </si>
  <si>
    <t>145 generations</t>
  </si>
  <si>
    <t>2900-2720 BP</t>
  </si>
  <si>
    <t>900-720 BCE</t>
  </si>
  <si>
    <t>180 years</t>
  </si>
  <si>
    <t>2837-2169 BP</t>
  </si>
  <si>
    <t>814-146 BCE</t>
  </si>
  <si>
    <t>141 generations</t>
  </si>
  <si>
    <t>668 years</t>
  </si>
  <si>
    <t>2823-2503 BP</t>
  </si>
  <si>
    <t>800-480 BCE</t>
  </si>
  <si>
    <t>320 years</t>
  </si>
  <si>
    <t>2776 BP</t>
  </si>
  <si>
    <t>753 BCE</t>
  </si>
  <si>
    <t>138 generations</t>
  </si>
  <si>
    <t>2623-1673 BP</t>
  </si>
  <si>
    <t>131 generations</t>
  </si>
  <si>
    <t>950 years</t>
  </si>
  <si>
    <t>2623-2423 BP</t>
  </si>
  <si>
    <t>600-400 BCE</t>
  </si>
  <si>
    <t>200 years</t>
  </si>
  <si>
    <t>2593-2518 BP</t>
  </si>
  <si>
    <t>570-495 BCE</t>
  </si>
  <si>
    <t>129 generations</t>
  </si>
  <si>
    <t>75 years</t>
  </si>
  <si>
    <t>2586-2506 BP</t>
  </si>
  <si>
    <t>563-483 BCE</t>
  </si>
  <si>
    <t>80 years</t>
  </si>
  <si>
    <t>2573-2353 BP</t>
  </si>
  <si>
    <t>550-330 BCE</t>
  </si>
  <si>
    <t>128 generations</t>
  </si>
  <si>
    <t>220 years</t>
  </si>
  <si>
    <t>2577-2519 BP</t>
  </si>
  <si>
    <t>554-496 BCE</t>
  </si>
  <si>
    <t>58 years</t>
  </si>
  <si>
    <t>2574-2502 BP</t>
  </si>
  <si>
    <t>551-479 BCE</t>
  </si>
  <si>
    <t>72 years</t>
  </si>
  <si>
    <t>2532-2050 BP</t>
  </si>
  <si>
    <t>509-27 BCE</t>
  </si>
  <si>
    <t>126 generations</t>
  </si>
  <si>
    <t>482 years</t>
  </si>
  <si>
    <t>2522-2472 BP</t>
  </si>
  <si>
    <t>499-449 BCE</t>
  </si>
  <si>
    <t>2503-2323 BP</t>
  </si>
  <si>
    <t>480-300 BCE</t>
  </si>
  <si>
    <t>125 generations</t>
  </si>
  <si>
    <t>2493-2422 BP</t>
  </si>
  <si>
    <t>470-399 BCE</t>
  </si>
  <si>
    <t>124 generations</t>
  </si>
  <si>
    <t>71 years</t>
  </si>
  <si>
    <t>2483-2427 BP</t>
  </si>
  <si>
    <t>460-404 BCE</t>
  </si>
  <si>
    <t>56 years</t>
  </si>
  <si>
    <t>2451-2371 BP</t>
  </si>
  <si>
    <t>428-348 BCE</t>
  </si>
  <si>
    <t>122 generations</t>
  </si>
  <si>
    <t>2407-2345 BP</t>
  </si>
  <si>
    <t>384-322 BCE</t>
  </si>
  <si>
    <t>120 generations</t>
  </si>
  <si>
    <t>62 years</t>
  </si>
  <si>
    <t>2379-2346 BP</t>
  </si>
  <si>
    <t>356-323 BCE</t>
  </si>
  <si>
    <t>118 generations</t>
  </si>
  <si>
    <t>33 years</t>
  </si>
  <si>
    <t>2353 BP</t>
  </si>
  <si>
    <t>330 BCE</t>
  </si>
  <si>
    <t>117 generations</t>
  </si>
  <si>
    <t>2346-2054 BP</t>
  </si>
  <si>
    <t>323-31 BCE</t>
  </si>
  <si>
    <t>292 years</t>
  </si>
  <si>
    <t>2287-2169 BP</t>
  </si>
  <si>
    <t>264-146 BCE</t>
  </si>
  <si>
    <t>114 generations</t>
  </si>
  <si>
    <t>118 years</t>
  </si>
  <si>
    <t>2244-2229 BP</t>
  </si>
  <si>
    <t>221-206 BCE</t>
  </si>
  <si>
    <t>112 generations</t>
  </si>
  <si>
    <t>15 years</t>
  </si>
  <si>
    <t>2229-1803 BP</t>
  </si>
  <si>
    <t>111 generations</t>
  </si>
  <si>
    <t>426 years</t>
  </si>
  <si>
    <t>2123-2067 BP</t>
  </si>
  <si>
    <t>100-44 BCE</t>
  </si>
  <si>
    <t>106 generations</t>
  </si>
  <si>
    <t>2102 BP</t>
  </si>
  <si>
    <t>79 BCE</t>
  </si>
  <si>
    <t>105 generations</t>
  </si>
  <si>
    <t>2092-2053 BP</t>
  </si>
  <si>
    <t>69-30 BCE</t>
  </si>
  <si>
    <t>104 generations</t>
  </si>
  <si>
    <t>39 years</t>
  </si>
  <si>
    <t>2086 BP</t>
  </si>
  <si>
    <t>63 BCE</t>
  </si>
  <si>
    <t>2082-2076 BP</t>
  </si>
  <si>
    <t>59-53 BCE</t>
  </si>
  <si>
    <t>6 years</t>
  </si>
  <si>
    <t>2081-2073 BP</t>
  </si>
  <si>
    <t>58-50 BCE</t>
  </si>
  <si>
    <t>8 years</t>
  </si>
  <si>
    <t>2078-2077 BP</t>
  </si>
  <si>
    <t>55-54 BCE</t>
  </si>
  <si>
    <t>103 generations</t>
  </si>
  <si>
    <t>1 years</t>
  </si>
  <si>
    <t>2074-2053 BP</t>
  </si>
  <si>
    <t>51-30 BCE</t>
  </si>
  <si>
    <t>21 years</t>
  </si>
  <si>
    <t>2072 BP</t>
  </si>
  <si>
    <t>49 BCE</t>
  </si>
  <si>
    <t>2069 BP</t>
  </si>
  <si>
    <t>46 BCE</t>
  </si>
  <si>
    <t>2067 BP</t>
  </si>
  <si>
    <t>44 BCE</t>
  </si>
  <si>
    <t>2050-1567 BP</t>
  </si>
  <si>
    <t>102 generations</t>
  </si>
  <si>
    <t>483 years</t>
  </si>
  <si>
    <t>2023 BP</t>
  </si>
  <si>
    <t>0 BCE</t>
  </si>
  <si>
    <t>101 generations</t>
  </si>
  <si>
    <t>1969-1955 BP</t>
  </si>
  <si>
    <t>54-68 CE</t>
  </si>
  <si>
    <t>98 generations</t>
  </si>
  <si>
    <t>14 years</t>
  </si>
  <si>
    <t>1963-1962 BP</t>
  </si>
  <si>
    <t>60-61 CE</t>
  </si>
  <si>
    <t>1953 BP</t>
  </si>
  <si>
    <t>70 CE</t>
  </si>
  <si>
    <t>97 generations</t>
  </si>
  <si>
    <t>1943 BP</t>
  </si>
  <si>
    <t>80 CE</t>
  </si>
  <si>
    <t>1863-1843 BP</t>
  </si>
  <si>
    <t>160-180 CE</t>
  </si>
  <si>
    <t>93 generations</t>
  </si>
  <si>
    <t>20 years</t>
  </si>
  <si>
    <t>1862-1843 BP</t>
  </si>
  <si>
    <t>161-180 CE</t>
  </si>
  <si>
    <t>19 years</t>
  </si>
  <si>
    <t>1788-1739 BP</t>
  </si>
  <si>
    <t>235-284 CE</t>
  </si>
  <si>
    <t>89 generations</t>
  </si>
  <si>
    <t>49 years</t>
  </si>
  <si>
    <t>1737 BP</t>
  </si>
  <si>
    <t>286 CE</t>
  </si>
  <si>
    <t>86 generations</t>
  </si>
  <si>
    <t>1711 BP</t>
  </si>
  <si>
    <t>312 CE</t>
  </si>
  <si>
    <t>85 generations</t>
  </si>
  <si>
    <t>1648-1455 BP</t>
  </si>
  <si>
    <t>375-568 CE</t>
  </si>
  <si>
    <t>82 generations</t>
  </si>
  <si>
    <t>193 years</t>
  </si>
  <si>
    <t>1628 BP</t>
  </si>
  <si>
    <t>395 CE</t>
  </si>
  <si>
    <t>81 generations</t>
  </si>
  <si>
    <t>1617-1570 BP</t>
  </si>
  <si>
    <t>406-453 CE</t>
  </si>
  <si>
    <t>80 generations</t>
  </si>
  <si>
    <t>47 years</t>
  </si>
  <si>
    <t>1613 BP</t>
  </si>
  <si>
    <t>410 CE</t>
  </si>
  <si>
    <t>1547 BP</t>
  </si>
  <si>
    <t>476 CE</t>
  </si>
  <si>
    <t>77 generations</t>
  </si>
  <si>
    <t>1543 BP</t>
  </si>
  <si>
    <t>480 CE</t>
  </si>
  <si>
    <t>1487 BP</t>
  </si>
  <si>
    <t>536 CE</t>
  </si>
  <si>
    <t>74 generations</t>
  </si>
  <si>
    <t>1482-1256 BP</t>
  </si>
  <si>
    <t>First plague pandemic (Yersinia pestis) — possibly kills 100 million Europeans and half of the world population</t>
  </si>
  <si>
    <t>541-767 CE</t>
  </si>
  <si>
    <t>226 years</t>
  </si>
  <si>
    <t>1482-1474 BP</t>
  </si>
  <si>
    <t>541-549 CE</t>
  </si>
  <si>
    <t>1469 BP</t>
  </si>
  <si>
    <t>554 CE</t>
  </si>
  <si>
    <t>73 generations</t>
  </si>
  <si>
    <t>686-570 BP</t>
  </si>
  <si>
    <t>1337-1453 CE</t>
  </si>
  <si>
    <t>34 generations</t>
  </si>
  <si>
    <t>116 years</t>
  </si>
  <si>
    <t>611-592 BP</t>
  </si>
  <si>
    <t>1412-1431 CE</t>
  </si>
  <si>
    <t>30 generations</t>
  </si>
  <si>
    <t>556-433 BP</t>
  </si>
  <si>
    <t>1467-1590 CE</t>
  </si>
  <si>
    <t>27 generations</t>
  </si>
  <si>
    <t>123 years</t>
  </si>
  <si>
    <t>420-156 BP</t>
  </si>
  <si>
    <t>1603-1867 CE</t>
  </si>
  <si>
    <t>21 generations</t>
  </si>
  <si>
    <t>264 years</t>
  </si>
  <si>
    <t>157-98 BP</t>
  </si>
  <si>
    <t>1866-1925 CE</t>
  </si>
  <si>
    <t>7 generations</t>
  </si>
  <si>
    <t>59 years</t>
  </si>
  <si>
    <t>155 BP</t>
  </si>
  <si>
    <t>1868 CE</t>
  </si>
  <si>
    <t>155-111 BP</t>
  </si>
  <si>
    <t>1868-1912 CE</t>
  </si>
  <si>
    <t>44 years</t>
  </si>
  <si>
    <t>Name</t>
  </si>
  <si>
    <t>Type</t>
  </si>
  <si>
    <t>Event</t>
  </si>
  <si>
    <t>Began (B/CE)</t>
  </si>
  <si>
    <t>Ended (B/CE)</t>
  </si>
  <si>
    <t>Short description</t>
  </si>
  <si>
    <t>Person</t>
  </si>
  <si>
    <t>Empire</t>
  </si>
  <si>
    <t>Ancient civilization</t>
  </si>
  <si>
    <t>name</t>
  </si>
  <si>
    <t>start</t>
  </si>
  <si>
    <t>end</t>
  </si>
  <si>
    <t>range_type</t>
  </si>
  <si>
    <t>type</t>
  </si>
  <si>
    <t>dubious</t>
  </si>
  <si>
    <t>curr_year</t>
  </si>
  <si>
    <t>duration</t>
  </si>
  <si>
    <t>generations</t>
  </si>
  <si>
    <t>long_desc</t>
  </si>
  <si>
    <t>short_desc</t>
  </si>
  <si>
    <t>source</t>
  </si>
  <si>
    <t>time_bp_end</t>
  </si>
  <si>
    <t>time_bp_start</t>
  </si>
  <si>
    <t>https://en.wikipedia.org/wiki/Big_Bang</t>
  </si>
  <si>
    <t>https://spaceplace.nasa.gov/galaxies-age/en/#:~:text=Astronomers%20believe%20that%20our%20own,about%20500%20million%20years%20ago</t>
  </si>
  <si>
    <t>Unit</t>
  </si>
  <si>
    <t>Carthaginians become independent from Tyre (Phoenicians)</t>
  </si>
  <si>
    <t>Independent Carthage</t>
  </si>
  <si>
    <t>Ancient Carthage</t>
  </si>
  <si>
    <t xml:space="preserve">https://en.wikipedia.org/wiki/Ancient_Carthage#:~:text=c.-,814%20BC%E2%80%93146%20BC,-Supposed%20military%20standard </t>
  </si>
  <si>
    <t xml:space="preserve">https://en.wikipedia.org/wiki/Ancient_Carthage#:~:text=c.-,650%20BC,-%E2%80%A2%C2%A0Destroyed%20by </t>
  </si>
  <si>
    <t>Attila the Hun</t>
  </si>
  <si>
    <t>image</t>
  </si>
  <si>
    <t xml:space="preserve">https://i.imgur.com/1xhMsws.jpg </t>
  </si>
  <si>
    <t>African Humid Period</t>
  </si>
  <si>
    <t>Sahara was covered by grasses, trees, and lakes</t>
  </si>
  <si>
    <t>https://en.wikipedia.org/wiki/African_humid_period</t>
  </si>
  <si>
    <t>Sahara</t>
  </si>
  <si>
    <t>Climate</t>
  </si>
  <si>
    <t>https://i0.wp.com/thinkafrica.net/wp-content/uploads/2021/02/africa-9000-5000-bp-1-location-of-lakes-and-rivers.png?resize=1832%2C2048&amp;ssl=1</t>
  </si>
  <si>
    <t>Settlement of Madagascar</t>
  </si>
  <si>
    <t>Settlement of New Zealand</t>
  </si>
  <si>
    <t>Madagascar</t>
  </si>
  <si>
    <t>Humans (Polynesians) reach New Zealand</t>
  </si>
  <si>
    <t>https://en.wikipedia.org/wiki/History_of_New_Zealand#:~:text=between%201320%20and-,1350,-CE%2C%20when%20the</t>
  </si>
  <si>
    <t>https://www.britannica.com/place/Madagascar/History#:~:text=reached%20Madagascar%20about-,700%20CE,-.%20Although%20the%20huge</t>
  </si>
  <si>
    <t>Humans (Asian settlers) reach Madagascar</t>
  </si>
  <si>
    <t>https://upload.wikimedia.org/wikipedia/commons/thumb/2/27/Spreading_homo_sapiens_la.svg/2880px-Spreading_homo_sapiens_la.svg.png</t>
  </si>
  <si>
    <t>Humans arrive in South Asia and Southeast Asia</t>
  </si>
  <si>
    <t>Humans reach Australia</t>
  </si>
  <si>
    <t>Settlement of Australia</t>
  </si>
  <si>
    <t>Australia</t>
  </si>
  <si>
    <t>https://en.wikipedia.org/wiki/Recent_African_origin_of_modern_humans#:~:text=humans%20there%20at-,50%2C000%20years%20ago,-at%20earliest%2C</t>
  </si>
  <si>
    <t>Settlement of Japan</t>
  </si>
  <si>
    <t>Late Glacial Interstadial</t>
  </si>
  <si>
    <t>Pronounced warming at the end of the Last Glacial Maximum</t>
  </si>
  <si>
    <t>https://en.wikipedia.org/wiki/Late_Glacial_Interstadial</t>
  </si>
  <si>
    <t>https://upload.wikimedia.org/wikipedia/commons/5/50/Evolution_of_temperature_in_the_Post-Glacial_period_according_to_Greenland_ice_cores_%28B%C3%B8lling-Aller%C3%B8d%29.jpg</t>
  </si>
  <si>
    <t>Twisted rope</t>
  </si>
  <si>
    <t>Oldest known twisted rope</t>
  </si>
  <si>
    <t>https://en.wikipedia.org/wiki/Rope#:~:text=Europe%20dating%20back%2028%2C000%20years</t>
  </si>
  <si>
    <t>Earth</t>
  </si>
  <si>
    <t>Water on Earth</t>
  </si>
  <si>
    <t>Theia collides with Earth</t>
  </si>
  <si>
    <t>https://i.imgur.com/kb8PjnH.jpg</t>
  </si>
  <si>
    <t>Vlad the Impaler</t>
  </si>
  <si>
    <t>Byzantine Empire</t>
  </si>
  <si>
    <t>Ming dynasty</t>
  </si>
  <si>
    <t>Song dynasty</t>
  </si>
  <si>
    <t>Qing dynasty</t>
  </si>
  <si>
    <t>Catherine the Great</t>
  </si>
  <si>
    <t>World War I</t>
  </si>
  <si>
    <t>World War II</t>
  </si>
  <si>
    <t>Michelangelo</t>
  </si>
  <si>
    <t>Leonardo da Vinci</t>
  </si>
  <si>
    <t>The Ottoman Empire</t>
  </si>
  <si>
    <t>Renaissance</t>
  </si>
  <si>
    <t>Austria-Hungary</t>
  </si>
  <si>
    <t>Discovery of America</t>
  </si>
  <si>
    <t>Discovery of Australia</t>
  </si>
  <si>
    <t>Adolf Hitler</t>
  </si>
  <si>
    <t>Charlemagne</t>
  </si>
  <si>
    <t>Fall of Constantinople</t>
  </si>
  <si>
    <t>Christopher Columbus</t>
  </si>
  <si>
    <t>Karl Marx</t>
  </si>
  <si>
    <t>Julius Caesar</t>
  </si>
  <si>
    <t>October Revolution</t>
  </si>
  <si>
    <t>Akkadian Empire</t>
  </si>
  <si>
    <t>Holy Roman Empire</t>
  </si>
  <si>
    <t>Parthian Empire</t>
  </si>
  <si>
    <t>Charles Martel</t>
  </si>
  <si>
    <t>Friedrich Nietzsche</t>
  </si>
  <si>
    <t>Prussia</t>
  </si>
  <si>
    <t>Vladimir Putin</t>
  </si>
  <si>
    <t>Vlad the Impaler (reign)</t>
  </si>
  <si>
    <t>Romania</t>
  </si>
  <si>
    <t>https://upload.wikimedia.org/wikipedia/commons/a/af/Vlad_Tepes_002.jpg</t>
  </si>
  <si>
    <t>https://en.wikipedia.org/wiki/Vlad_the_Impaler</t>
  </si>
  <si>
    <t>https://en.wikipedia.org/wiki/Byzantine_Empire</t>
  </si>
  <si>
    <t>Grigori Rasputin</t>
  </si>
  <si>
    <t>Russia</t>
  </si>
  <si>
    <t>https://upload.wikimedia.org/wikipedia/commons/thumb/7/71/Rasputin_PA.jpg/1920px-Rasputin_PA.jpg</t>
  </si>
  <si>
    <t>https://en.wikipedia.org/wiki/Grigori_Rasputin</t>
  </si>
  <si>
    <t>Vladimir Lenin</t>
  </si>
  <si>
    <t>Ulyanovsk</t>
  </si>
  <si>
    <t>https://upload.wikimedia.org/wikipedia/commons/1/17/Vladimir_Lenin.jpg</t>
  </si>
  <si>
    <t>https://en.wikipedia.org/wiki/Vladimir_Lenin</t>
  </si>
  <si>
    <t>Joseph Stalin</t>
  </si>
  <si>
    <t>Georgia</t>
  </si>
  <si>
    <t>https://upload.wikimedia.org/wikipedia/commons/4/43/Stalin_Full_Image.jpg</t>
  </si>
  <si>
    <t>https://en.wikipedia.org/wiki/Joseph_Stalin</t>
  </si>
  <si>
    <t>Prophet Muhammad</t>
  </si>
  <si>
    <t>Saudi Arabia</t>
  </si>
  <si>
    <t>https://en.wikipedia.org/wiki/Muhammad</t>
  </si>
  <si>
    <t>https://en.wikipedia.org/wiki/Ming_dynasty</t>
  </si>
  <si>
    <t>https://upload.wikimedia.org/wikipedia/commons/thumb/b/ba/Ming_Empire_cca_1580_%28en%29.svg/1920px-Ming_Empire_cca_1580_%28en%29.svg.png</t>
  </si>
  <si>
    <t>https://upload.wikimedia.org/wikipedia/commons/thumb/6/69/China_-_Song_Dynasty-en.svg/1920px-China_-_Song_Dynasty-en.svg.png</t>
  </si>
  <si>
    <t>https://en.wikipedia.org/wiki/Song_dynasty</t>
  </si>
  <si>
    <t>https://en.wikipedia.org/wiki/Qing_dynasty</t>
  </si>
  <si>
    <t>https://upload.wikimedia.org/wikipedia/commons/thumb/2/21/Qing_dynasty_in_1760.svg/1920px-Qing_dynasty_in_1760.svg.png</t>
  </si>
  <si>
    <t>https://en.wikipedia.org/wiki/Catherine_the_Great</t>
  </si>
  <si>
    <t>https://upload.wikimedia.org/wikipedia/commons/thumb/0/0d/Portrait_of_Empress_Catherine_II.jpg/1920px-Portrait_of_Empress_Catherine_II.jpg</t>
  </si>
  <si>
    <t>Victorian era</t>
  </si>
  <si>
    <t>England</t>
  </si>
  <si>
    <t>https://en.wikipedia.org/wiki/Victorian_era</t>
  </si>
  <si>
    <t>https://upload.wikimedia.org/wikipedia/commons/thumb/d/de/Queen_Victoria_-_Winterhalter_1859.jpg/1280px-Queen_Victoria_-_Winterhalter_1859.jpg</t>
  </si>
  <si>
    <t>https://en.wikipedia.org/wiki/World_War_I</t>
  </si>
  <si>
    <t>https://upload.wikimedia.org/wikipedia/commons/f/fa/Cheshire_Regiment_trench_Somme_1916.jpg</t>
  </si>
  <si>
    <t>Greenland</t>
  </si>
  <si>
    <t>https://en.wikipedia.org/wiki/World_War_II</t>
  </si>
  <si>
    <t>https://upload.wikimedia.org/wikipedia/commons/1/10/Bundesarchiv_Bild_101I-646-5188-17%2C_Flugzeuge_Junkers_Ju_87.jpg</t>
  </si>
  <si>
    <t>French Revolution</t>
  </si>
  <si>
    <t>Period</t>
  </si>
  <si>
    <t>France</t>
  </si>
  <si>
    <t>https://en.wikipedia.org/wiki/French_Revolution</t>
  </si>
  <si>
    <t>https://upload.wikimedia.org/wikipedia/commons/thumb/5/57/Anonymous_-_Prise_de_la_Bastille.jpg/1920px-Anonymous_-_Prise_de_la_Bastille.jpg</t>
  </si>
  <si>
    <t>Immanuel Kant</t>
  </si>
  <si>
    <t>https://en.wikipedia.org/wiki/Immanuel_Kant</t>
  </si>
  <si>
    <t>https://upload.wikimedia.org/wikipedia/commons/f/f2/Kant_gemaelde_3.jpg</t>
  </si>
  <si>
    <t>https://en.wikipedia.org/wiki/Renaissance</t>
  </si>
  <si>
    <t>https://upload.wikimedia.org/wikipedia/commons/thumb/4/49/%22The_School_of_Athens%22_by_Raffaello_Sanzio_da_Urbino.jpg/1920px-%22The_School_of_Athens%22_by_Raffaello_Sanzio_da_Urbino.jpg</t>
  </si>
  <si>
    <t>Black Death</t>
  </si>
  <si>
    <t>https://en.wikipedia.org/wiki/Black_Death</t>
  </si>
  <si>
    <t>https://upload.wikimedia.org/wikipedia/commons/thumb/4/4e/1346-1353_spread_of_the_Black_Death_in_Europe_map.svg/1920px-1346-1353_spread_of_the_Black_Death_in_Europe_map.svg.png</t>
  </si>
  <si>
    <t>Golden Horde</t>
  </si>
  <si>
    <t>Central Asia, Eastern Europe</t>
  </si>
  <si>
    <t>https://en.wikipedia.org/wiki/Golden_Horde</t>
  </si>
  <si>
    <t>https://upload.wikimedia.org/wikipedia/commons/thumb/7/74/GoldenHorde.png/1920px-GoldenHorde.png</t>
  </si>
  <si>
    <t>Mongol Empire</t>
  </si>
  <si>
    <t>https://en.wikipedia.org/wiki/Mongol_Empire</t>
  </si>
  <si>
    <t>https://upload.wikimedia.org/wikipedia/commons/b/bc/Mongol_Empire_map_2.gif</t>
  </si>
  <si>
    <t>Baroque music</t>
  </si>
  <si>
    <t>https://en.wikipedia.org/wiki/Baroque_music</t>
  </si>
  <si>
    <t>https://upload.wikimedia.org/wikipedia/commons/5/50/Baschenis_-_Musical_Instruments.jpg</t>
  </si>
  <si>
    <t>Medieval music</t>
  </si>
  <si>
    <t>Renaissance music</t>
  </si>
  <si>
    <t>Modernist music</t>
  </si>
  <si>
    <t>Impressionist music</t>
  </si>
  <si>
    <t>Expressionist music</t>
  </si>
  <si>
    <t>Neoclassical music</t>
  </si>
  <si>
    <t>Classical music</t>
  </si>
  <si>
    <t>Romantic music</t>
  </si>
  <si>
    <t>Capresse</t>
  </si>
  <si>
    <t>https://en.wikipedia.org/wiki/Michelangelo</t>
  </si>
  <si>
    <t>https://upload.wikimedia.org/wikipedia/commons/thumb/0/02/Michelangelo_Daniele_da_Volterra_%28dettaglio%29.jpg/440px-Michelangelo_Daniele_da_Volterra_%28dettaglio%29.jpg</t>
  </si>
  <si>
    <t>European Union</t>
  </si>
  <si>
    <t>Eliezer Yudkowsky</t>
  </si>
  <si>
    <t>Curtis Yarvin</t>
  </si>
  <si>
    <t>Alan Turing</t>
  </si>
  <si>
    <t>First video game</t>
  </si>
  <si>
    <t>Common practice period (music)</t>
  </si>
  <si>
    <t>First lute</t>
  </si>
  <si>
    <t>Gilded Age</t>
  </si>
  <si>
    <t>Nikola Tesla</t>
  </si>
  <si>
    <t>Vlad III; cruel Romanian (Wallachian voivode) ruler known for torturing his foes incl. the Ottomans</t>
  </si>
  <si>
    <t>Vinci</t>
  </si>
  <si>
    <t>Vienna</t>
  </si>
  <si>
    <t>https://en.wikipedia.org/wiki/Leonardo_da_Vinci</t>
  </si>
  <si>
    <t>https://upload.wikimedia.org/wikipedia/commons/c/cb/Francesco_Melzi_-_Portrait_of_Leonardo.png</t>
  </si>
  <si>
    <t>Niccolò Machiavelli</t>
  </si>
  <si>
    <t>Florence</t>
  </si>
  <si>
    <t>https://en.wikipedia.org/wiki/Niccol%C3%B2_Machiavelli</t>
  </si>
  <si>
    <t>https://upload.wikimedia.org/wikipedia/commons/thumb/a/aa/Portrait_of_Niccol%C3%B2_Machiavelli.jpg/1920px-Portrait_of_Niccol%C3%B2_Machiavelli.jpg</t>
  </si>
  <si>
    <t>https://en.wikipedia.org/wiki/Ottoman_Empire</t>
  </si>
  <si>
    <t>https://upload.wikimedia.org/wikipedia/commons/thumb/2/2b/OttomanEmpireMain.png/1920px-OttomanEmpireMain.png</t>
  </si>
  <si>
    <t>Mustafa Kemal Atatürk (in office)</t>
  </si>
  <si>
    <t>Turkey</t>
  </si>
  <si>
    <t>https://en.wikipedia.org/wiki/Mustafa_Kemal_Atat%C3%BCrk</t>
  </si>
  <si>
    <t>https://upload.wikimedia.org/wikipedia/commons/c/c0/Atat%C3%BCrk_Smokinli.png</t>
  </si>
  <si>
    <t>Al-Andalus</t>
  </si>
  <si>
    <t>https://en.wikipedia.org/wiki/Al-Andalus</t>
  </si>
  <si>
    <t>https://upload.wikimedia.org/wikipedia/commons/thumb/8/89/Al-Andalus732.svg/1920px-Al-Andalus732.svg.png</t>
  </si>
  <si>
    <t>Umayyad Caliphate</t>
  </si>
  <si>
    <t>https://en.wikipedia.org/wiki/Umayyad_Caliphate</t>
  </si>
  <si>
    <t>https://upload.wikimedia.org/wikipedia/commons/thumb/b/b1/Umayyad_Caliphate_750_AD_%28orthographic_projection%29.svg/1920px-Umayyad_Caliphate_750_AD_%28orthographic_projection%29.svg.png</t>
  </si>
  <si>
    <t>Umayyad conquest of Iberia (Hispania)</t>
  </si>
  <si>
    <t>Iberia</t>
  </si>
  <si>
    <t>https://en.wikipedia.org/wiki/Umayyad_conquest_of_Hispania</t>
  </si>
  <si>
    <t>https://upload.wikimedia.org/wikipedia/commons/thumb/3/34/El_rey_Don_Rodrigo_arengando_a_sus_tropas_en_la_batalla_de_Guadalete_%28Museo_del_Prado%29.jpg/1920px-El_rey_Don_Rodrigo_arengando_a_sus_tropas_en_la_batalla_de_Guadalete_%28Museo_del_Prado%29.jpg</t>
  </si>
  <si>
    <t>Silk Road</t>
  </si>
  <si>
    <t>Trade</t>
  </si>
  <si>
    <t>https://en.wikipedia.org/wiki/Silk_Road</t>
  </si>
  <si>
    <t>https://upload.wikimedia.org/wikipedia/commons/thumb/b/bf/SeidenstrasseGMT.JPG/1920px-SeidenstrasseGMT.JPG</t>
  </si>
  <si>
    <t>Suleiman the Magnificent (reign)</t>
  </si>
  <si>
    <t>Trabzon</t>
  </si>
  <si>
    <t>https://en.wikipedia.org/wiki/Suleiman_the_Magnificent</t>
  </si>
  <si>
    <t>https://upload.wikimedia.org/wikipedia/commons/e/e9/EmperorSuleiman.jpg</t>
  </si>
  <si>
    <t>https://en.wikipedia.org/wiki/Austria-Hungary</t>
  </si>
  <si>
    <t>https://upload.wikimedia.org/wikipedia/commons/thumb/0/06/Austro-Hungarian_Monarchy_%281914%29.svg/1920px-Austro-Hungarian_Monarchy_%281914%29.svg.png</t>
  </si>
  <si>
    <t>Habsburg Monarchy</t>
  </si>
  <si>
    <t>Family</t>
  </si>
  <si>
    <t>https://en.wikipedia.org/wiki/Habsburg_monarchy</t>
  </si>
  <si>
    <t>https://upload.wikimedia.org/wikipedia/commons/thumb/5/5c/Habsburg_Hereditary_Lands_%281789%29.svg/1920px-Habsburg_Hereditary_Lands_%281789%29.svg.png</t>
  </si>
  <si>
    <t>Rothschild family</t>
  </si>
  <si>
    <t>Germany</t>
  </si>
  <si>
    <t>https://en.wikipedia.org/wiki/Rothschild_family</t>
  </si>
  <si>
    <t>https://upload.wikimedia.org/wikipedia/commons/thumb/a/a8/Great_coat_of_arms_of_Rothschild_family.svg/1920px-Great_coat_of_arms_of_Rothschild_family.svg.png</t>
  </si>
  <si>
    <t>https://en.wikipedia.org/wiki/Holy_Roman_Empire</t>
  </si>
  <si>
    <t>https://upload.wikimedia.org/wikipedia/commons/c/c2/HRR.gif</t>
  </si>
  <si>
    <t>Reconquista</t>
  </si>
  <si>
    <t>Holy Land crusades (8)</t>
  </si>
  <si>
    <t>https://en.wikipedia.org/wiki/Crusades#:~:text=sea%22.%5B16%5D-,Crusades%20and%20the%20Holy%20Land%2C%201095%E2%80%931291,-See%20also%3A</t>
  </si>
  <si>
    <t>https://upload.wikimedia.org/wikipedia/commons/f/f5/Combat_deuxi%C3%A8me_croisade.jpg</t>
  </si>
  <si>
    <t>Norse Greenland</t>
  </si>
  <si>
    <t>https://en.wikipedia.org/wiki/History_of_Greenland#Norse_Settlement:~:text=settlement.%5B23%5D-,Norse%20failure,-%5Bedit%5D</t>
  </si>
  <si>
    <t>https://upload.wikimedia.org/wikipedia/commons/thumb/9/97/Hvalsey_Church.jpg/1920px-Hvalsey_Church.jpg</t>
  </si>
  <si>
    <t>L'Anse aux Meadows</t>
  </si>
  <si>
    <t>First Norse colony in North America</t>
  </si>
  <si>
    <t>Newfoundland</t>
  </si>
  <si>
    <t>https://en.wikipedia.org/wiki/L%27Anse_aux_Meadows#:~:text=carbon%20date%20of-,1014,-%2C%5B3%5D</t>
  </si>
  <si>
    <t>https://upload.wikimedia.org/wikipedia/commons/thumb/7/79/L%27AnseAuxMeadowsModel.jpg/1920px-L%27AnseAuxMeadowsModel.jpg</t>
  </si>
  <si>
    <t>Khmer Empire</t>
  </si>
  <si>
    <t>Southeast Asia</t>
  </si>
  <si>
    <t>https://en.wikipedia.org/wiki/Khmer_Empire</t>
  </si>
  <si>
    <t>https://upload.wikimedia.org/wikipedia/commons/thumb/3/30/Khmer_Empire_Expansion_%28cropped1%29.png/1920px-Khmer_Empire_Expansion_%28cropped1%29.png</t>
  </si>
  <si>
    <t>Inca Empire</t>
  </si>
  <si>
    <t>https://en.wikipedia.org/wiki/Inca_Empire</t>
  </si>
  <si>
    <t>https://upload.wikimedia.org/wikipedia/commons/thumb/c/c4/Tawantinsuyu_%28orthographic_projection%29.svg/1920px-Tawantinsuyu_%28orthographic_projection%29.svg.png</t>
  </si>
  <si>
    <t>Archaic Maya</t>
  </si>
  <si>
    <t>Mesoamerica</t>
  </si>
  <si>
    <t>https://en.wikipedia.org/wiki/History_of_the_Maya_civilization</t>
  </si>
  <si>
    <t>Preclassic Maya</t>
  </si>
  <si>
    <t>https://en.wikipedia.org/wiki/Preclassic_Maya</t>
  </si>
  <si>
    <t>Classic Maya</t>
  </si>
  <si>
    <t>https://en.wikipedia.org/wiki/History_of_the_Maya_civilization#Classic_period_(c._250%E2%80%93950_AD):~:text=Preclassic.%5B27%5D-,Classic%20period%20(c.%20250%E2%80%93950%20AD),-%5Bedit%5D</t>
  </si>
  <si>
    <t>Postclassic Maya</t>
  </si>
  <si>
    <t>https://en.wikipedia.org/wiki/Maya_civilization#:~:text=Pet%C3%A9n.%5B76%5D-,Postclassic%20period%20(c.%20950%E2%80%931539%20AD),-See%20also%3A</t>
  </si>
  <si>
    <t>https://upload.wikimedia.org/wikipedia/commons/thumb/5/51/Chichen_Itza_3.jpg/1920px-Chichen_Itza_3.jpg</t>
  </si>
  <si>
    <t>Braunau am Inn</t>
  </si>
  <si>
    <t>https://en.wikipedia.org/wiki/Adolf_Hitler</t>
  </si>
  <si>
    <t>https://upload.wikimedia.org/wikipedia/commons/e/e1/Hitler_portrait_crop.jpg</t>
  </si>
  <si>
    <t>Margaret Thatcher (in office)</t>
  </si>
  <si>
    <t>UK</t>
  </si>
  <si>
    <t>https://en.wikipedia.org/wiki/Margaret_Thatcher</t>
  </si>
  <si>
    <t>https://upload.wikimedia.org/wikipedia/commons/3/3d/Margaret_Thatcher_stock_portrait_%28cropped%29.jpg</t>
  </si>
  <si>
    <t>https://en.wikipedia.org/wiki/Charlemagne</t>
  </si>
  <si>
    <t>https://upload.wikimedia.org/wikipedia/commons/thumb/b/b5/Aachen_Domschatz_Bueste1.jpg/1920px-Aachen_Domschatz_Bueste1.jpg</t>
  </si>
  <si>
    <t>Bolsheviks</t>
  </si>
  <si>
    <t>Mensheviks</t>
  </si>
  <si>
    <t>Faction</t>
  </si>
  <si>
    <t>https://en.wikipedia.org/wiki/Mensheviks</t>
  </si>
  <si>
    <t>https://upload.wikimedia.org/wikipedia/commons/0/0d/Mensevikii.jpg</t>
  </si>
  <si>
    <t>Siege of Vienna (1529)</t>
  </si>
  <si>
    <t>https://en.wikipedia.org/wiki/Siege_of_Vienna_(1529)</t>
  </si>
  <si>
    <t>https://upload.wikimedia.org/wikipedia/commons/f/f6/Siegeofvienna1529.jpg</t>
  </si>
  <si>
    <t>Istanbul</t>
  </si>
  <si>
    <t>https://en.wikipedia.org/wiki/Fall_of_Constantinople</t>
  </si>
  <si>
    <t>https://upload.wikimedia.org/wikipedia/commons/thumb/a/aa/Byz1453.png/1920px-Byz1453.png</t>
  </si>
  <si>
    <t>Kievan Rus'</t>
  </si>
  <si>
    <t>Eastern Europe</t>
  </si>
  <si>
    <t>https://en.wikipedia.org/wiki/Kievan_Rus%27</t>
  </si>
  <si>
    <t>https://upload.wikimedia.org/wikipedia/commons/thumb/f/f1/Location_of_Kyivan_Rus.png/1920px-Location_of_Kyivan_Rus.png</t>
  </si>
  <si>
    <t>Oleg of Novgorod (reign)</t>
  </si>
  <si>
    <t>https://en.wikipedia.org/wiki/Oleg_of_Novgorod</t>
  </si>
  <si>
    <t>https://upload.wikimedia.org/wikipedia/commons/b/b0/Oleg_of_Novgorod.jpg</t>
  </si>
  <si>
    <t>Islamic Golden Age</t>
  </si>
  <si>
    <t>https://en.wikipedia.org/wiki/Islamic_Golden_Age</t>
  </si>
  <si>
    <t>https://upload.wikimedia.org/wikipedia/commons/2/2a/Astrolabe_planisf%C3%A9rique_closeup800x600x300.jpg</t>
  </si>
  <si>
    <t>https://en.wikipedia.org/wiki/Christopher_Columbus</t>
  </si>
  <si>
    <t>https://upload.wikimedia.org/wikipedia/commons/thumb/c/c2/Portrait_of_a_Man%2C_Said_to_be_Christopher_Columbus.jpg/440px-Portrait_of_a_Man%2C_Said_to_be_Christopher_Columbus.jpg</t>
  </si>
  <si>
    <t>Magellan expedition</t>
  </si>
  <si>
    <t>https://en.wikipedia.org/wiki/Magellan_expedition</t>
  </si>
  <si>
    <t>https://upload.wikimedia.org/wikipedia/commons/thumb/a/ab/Magellan_Elcano_Circumnavigation-en.svg/1920px-Magellan_Elcano_Circumnavigation-en.svg.png</t>
  </si>
  <si>
    <t>Vasco da Gama</t>
  </si>
  <si>
    <t>First European to reach India by sea</t>
  </si>
  <si>
    <t>Portugal</t>
  </si>
  <si>
    <t>https://en.wikipedia.org/wiki/Vasco_da_Gama</t>
  </si>
  <si>
    <t>https://upload.wikimedia.org/wikipedia/commons/thumb/2/2e/Ignoto_portoghese%2C_ritratto_di_un_cavaliere_dell%27ordine_di_cristo%2C_1525-50_ca._02.jpg/440px-Ignoto_portoghese%2C_ritratto_di_un_cavaliere_dell%27ordine_di_cristo%2C_1525-50_ca._02.jpg</t>
  </si>
  <si>
    <t>Napoleon Bonaparte</t>
  </si>
  <si>
    <t>Ajaccio</t>
  </si>
  <si>
    <t>https://en.wikipedia.org/wiki/Napoleon</t>
  </si>
  <si>
    <t>https://upload.wikimedia.org/wikipedia/commons/thumb/5/50/Jacques-Louis_David_-_The_Emperor_Napoleon_in_His_Study_at_the_Tuileries_-_Google_Art_Project.jpg/1280px-Jacques-Louis_David_-_The_Emperor_Napoleon_in_His_Study_at_the_Tuileries_-_Google_Art_Project.jpg</t>
  </si>
  <si>
    <t>Napoleonic France</t>
  </si>
  <si>
    <t>https://en.wikipedia.org/wiki/First_French_Empire</t>
  </si>
  <si>
    <t>https://upload.wikimedia.org/wikipedia/commons/thumb/8/8a/French_Empire_%281812%29.svg/1920px-French_Empire_%281812%29.svg.png</t>
  </si>
  <si>
    <t>French invasion of Russia</t>
  </si>
  <si>
    <t>https://en.wikipedia.org/wiki/French_invasion_of_Russia</t>
  </si>
  <si>
    <t>https://upload.wikimedia.org/wikipedia/commons/5/55/French_invasion_of_Russia_collage.jpg</t>
  </si>
  <si>
    <t>Haitian Revolution</t>
  </si>
  <si>
    <t>Haiti</t>
  </si>
  <si>
    <t>https://en.wikipedia.org/wiki/Haitian_Revolution</t>
  </si>
  <si>
    <t>https://upload.wikimedia.org/wikipedia/commons/thumb/d/dc/Revolucion_Haitiana.png/1920px-Revolucion_Haitiana.png</t>
  </si>
  <si>
    <t>https://en.wikipedia.org/wiki/Bolsheviks</t>
  </si>
  <si>
    <t>https://upload.wikimedia.org/wikipedia/commons/0/00/Presidium_of_the_9th_Congress_of_the_Russian_Communist_Party_%28Bolsheviks%29.jpg</t>
  </si>
  <si>
    <t>Trier</t>
  </si>
  <si>
    <t>https://en.wikipedia.org/wiki/Karl_Marx</t>
  </si>
  <si>
    <t>https://upload.wikimedia.org/wikipedia/commons/d/d4/Karl_Marx_001.jpg</t>
  </si>
  <si>
    <t>Fyodor Dostoevsky</t>
  </si>
  <si>
    <t>Moscow</t>
  </si>
  <si>
    <t>https://en.wikipedia.org/wiki/Fyodor_Dostoevsky</t>
  </si>
  <si>
    <t>https://upload.wikimedia.org/wikipedia/commons/thumb/7/78/Vasily_Perov_-_%D0%9F%D0%BE%D1%80%D1%82%D1%80%D0%B5%D1%82_%D0%A4.%D0%9C.%D0%94%D0%BE%D1%81%D1%82%D0%BE%D0%B5%D0%B2%D1%81%D0%BA%D0%BE%D0%B3%D0%BE_-_Google_Art_Project.jpg/1920px-Vasily_Perov_-_%D0%9F%D0%BE%D1%80%D1%82%D1%80%D0%B5%D1%82_%D0%A4.%D0%9C.%D0%94%D0%BE%D1%81%D1%82%D0%BE%D0%B5%D0%B2%D1%81%D0%BA%D0%BE%D0%B3%D0%BE_-_Google_Art_Project.jpg</t>
  </si>
  <si>
    <t>Pyotr Ilyich Tchaikovsky</t>
  </si>
  <si>
    <t>Votkinsk</t>
  </si>
  <si>
    <t>https://en.wikipedia.org/wiki/Pyotr_Ilyich_Tchaikovsky</t>
  </si>
  <si>
    <t>https://upload.wikimedia.org/wikipedia/commons/2/20/Tchaikovsky_by_Reutlinger_%28cropped%29.jpg</t>
  </si>
  <si>
    <t>Saint Petersburg</t>
  </si>
  <si>
    <t>https://en.wikipedia.org/wiki/October_Revolution</t>
  </si>
  <si>
    <t>https://upload.wikimedia.org/wikipedia/commons/b/b4/After_the_capture_of_the_Winter_Palace_26_October_1917.jpg</t>
  </si>
  <si>
    <t>Saint Petersburg founded</t>
  </si>
  <si>
    <t>https://en.wikipedia.org/wiki/Saint_Petersburg#:~:text=Founded-,27%C2%A0May%C2%A01703,-%5B3%5D</t>
  </si>
  <si>
    <t>https://upload.wikimedia.org/wikipedia/commons/thumb/3/30/Russia_Saint_Petersburg_locator_map.svg/1920px-Russia_Saint_Petersburg_locator_map.svg.png</t>
  </si>
  <si>
    <t>Peter the Great (reign)</t>
  </si>
  <si>
    <t>https://en.wikipedia.org/wiki/Peter_the_Great</t>
  </si>
  <si>
    <t>https://upload.wikimedia.org/wikipedia/commons/2/23/J.-M._Nattier_%28d%27apr%C3%A8s%29_-_Portrait_de_Pierre_Ier_%28mus%C3%A9e_de_l%E2%80%99Ermitage%29.jpg</t>
  </si>
  <si>
    <t>Sargon of Akkad (reign)</t>
  </si>
  <si>
    <t>https://en.wikipedia.org/wiki/Sargon_of_Akkad</t>
  </si>
  <si>
    <t>https://upload.wikimedia.org/wikipedia/commons/3/3a/Sargon_of_Akkad_%281936%29.jpg</t>
  </si>
  <si>
    <t>https://en.wikipedia.org/wiki/Akkadian_Empire</t>
  </si>
  <si>
    <t>https://upload.wikimedia.org/wikipedia/commons/thumb/3/37/Empire_akkad.svg/1920px-Empire_akkad.svg.png</t>
  </si>
  <si>
    <t>Construction of the Great Wall of China</t>
  </si>
  <si>
    <t>https://www.travelchinaguide.com/china_great_wall/facts/when-built.htm</t>
  </si>
  <si>
    <t>https://upload.wikimedia.org/wikipedia/commons/thumb/2/23/The_Great_Wall_of_China_at_Jinshanling-edit.jpg/1920px-The_Great_Wall_of_China_at_Jinshanling-edit.jpg</t>
  </si>
  <si>
    <t>Code of Hamurabi</t>
  </si>
  <si>
    <t>Babylon</t>
  </si>
  <si>
    <t>https://en.wikipedia.org/wiki/Code_of_Hammurabi</t>
  </si>
  <si>
    <t>https://upload.wikimedia.org/wikipedia/commons/6/64/P1050763_Louvre_code_Hammurabi_face_rwk.JPG</t>
  </si>
  <si>
    <t>Assyria</t>
  </si>
  <si>
    <t>Near East</t>
  </si>
  <si>
    <t>https://en.wikipedia.org/wiki/Assyria</t>
  </si>
  <si>
    <t>Neo-Assyrian Empire</t>
  </si>
  <si>
    <t>https://en.wikipedia.org/wiki/Neo-Assyrian_Empire</t>
  </si>
  <si>
    <t>https://upload.wikimedia.org/wikipedia/commons/e/ed/Assyrie_general.PNG</t>
  </si>
  <si>
    <t>https://upload.wikimedia.org/wikipedia/commons/thumb/c/c1/Map_of_Assyria.png/1920px-Map_of_Assyria.png</t>
  </si>
  <si>
    <t>https://en.wikipedia.org/wiki/Parthian_Empire</t>
  </si>
  <si>
    <t>https://upload.wikimedia.org/wikipedia/commons/thumb/5/5d/Map_of_the_Parthian_Empire_under_Mithridates_II.svg/1920px-Map_of_the_Parthian_Empire_under_Mithridates_II.svg.png</t>
  </si>
  <si>
    <t>Belgium</t>
  </si>
  <si>
    <t>https://en.wikipedia.org/wiki/Charles_Martel</t>
  </si>
  <si>
    <t>https://upload.wikimedia.org/wikipedia/commons/f/f2/Charles_Martel_01.jpg</t>
  </si>
  <si>
    <t>Francia</t>
  </si>
  <si>
    <t>https://en.wikipedia.org/wiki/Francia</t>
  </si>
  <si>
    <t>https://upload.wikimedia.org/wikipedia/commons/2/23/Franks_expansion.gif</t>
  </si>
  <si>
    <t>Röcken</t>
  </si>
  <si>
    <t>https://en.wikipedia.org/wiki/Friedrich_Nietzsche</t>
  </si>
  <si>
    <t>https://upload.wikimedia.org/wikipedia/commons/1/1b/Nietzsche187a.jpg</t>
  </si>
  <si>
    <t>Germany, Poland</t>
  </si>
  <si>
    <t>https://en.wikipedia.org/wiki/Prussia</t>
  </si>
  <si>
    <t>https://upload.wikimedia.org/wikipedia/commons/thumb/b/bc/Kingdom_of_Prussia_1870.svg/1920px-Kingdom_of_Prussia_1870.svg.png</t>
  </si>
  <si>
    <t>Cologne</t>
  </si>
  <si>
    <t>https://en.wikipedia.org/wiki/Musical_notation#:~:text=Ars%20cantus%20mensurabilis</t>
  </si>
  <si>
    <t>Ars cantus mensurabilis</t>
  </si>
  <si>
    <t>Earliest form of musical notation</t>
  </si>
  <si>
    <t>Iraq</t>
  </si>
  <si>
    <t>https://en.wikipedia.org/wiki/Musical_notation#:~:text=)%2C%20in%20about-,1400%20BCE,-.%20The%20tablet%20represents</t>
  </si>
  <si>
    <t>https://en.wikipedia.org/wiki/Vladimir_Putin</t>
  </si>
  <si>
    <t>https://upload.wikimedia.org/wikipedia/commons/4/47/Vladimir_Putin_17-11-2021_%28cropped%29.jpg</t>
  </si>
  <si>
    <t>Isaac Newton</t>
  </si>
  <si>
    <t>Albert Einstein</t>
  </si>
  <si>
    <t>Age of Enlightenment</t>
  </si>
  <si>
    <t>Modern musical notation begins to develop</t>
  </si>
  <si>
    <t>Abraham Lincoln</t>
  </si>
  <si>
    <t>Freemasonry</t>
  </si>
  <si>
    <t>Thomas Edison</t>
  </si>
  <si>
    <t>Martin Luther</t>
  </si>
  <si>
    <t>Martin Luther King Jr.</t>
  </si>
  <si>
    <t>Anglicanism</t>
  </si>
  <si>
    <t>First voyage around the world (Ferdinand Magellan)</t>
  </si>
  <si>
    <t>John Calvin</t>
  </si>
  <si>
    <t>COVID-19</t>
  </si>
  <si>
    <t>Apartheid</t>
  </si>
  <si>
    <t>American frontier (Wild West)</t>
  </si>
  <si>
    <t>United States</t>
  </si>
  <si>
    <t>https://en.wikipedia.org/wiki/American_frontier</t>
  </si>
  <si>
    <t>https://upload.wikimedia.org/wikipedia/commons/thumb/7/73/The_Cow_Boy_1888.jpg/1920px-The_Cow_Boy_1888.jpg</t>
  </si>
  <si>
    <t>Carolingian dynasty</t>
  </si>
  <si>
    <t>https://en.wikipedia.org/wiki/Carolingian_dynasty</t>
  </si>
  <si>
    <t>https://upload.wikimedia.org/wikipedia/commons/thumb/d/d6/Charlemagne_autograph.svg/1920px-Charlemagne_autograph.svg.png</t>
  </si>
  <si>
    <t>Adam Smith</t>
  </si>
  <si>
    <t>John Locke</t>
  </si>
  <si>
    <t>Jean-Jacques Rousseau</t>
  </si>
  <si>
    <t>Voltaire</t>
  </si>
  <si>
    <t>René Descartes</t>
  </si>
  <si>
    <t>David Hume</t>
  </si>
  <si>
    <t>Leonhard Euler</t>
  </si>
  <si>
    <t>Charles Darwin</t>
  </si>
  <si>
    <t>Benjamin Franklin</t>
  </si>
  <si>
    <t>Polish-Lithuanian Commonwealth</t>
  </si>
  <si>
    <t>Founder of Egyptology and decipherer of Egyptian hieroglyphs</t>
  </si>
  <si>
    <t>Jean-François Champollion</t>
  </si>
  <si>
    <t>George Frideric Handel</t>
  </si>
  <si>
    <t>Scientific Revolution</t>
  </si>
  <si>
    <t>https://en.wikipedia.org/wiki/Scientific_Revolution</t>
  </si>
  <si>
    <t>https://upload.wikimedia.org/wikipedia/commons/3/3c/Nikolaus_Kopernikus_2.jpg</t>
  </si>
  <si>
    <t>Galileo Galilei</t>
  </si>
  <si>
    <t>Karl Popper</t>
  </si>
  <si>
    <t>https://en.wikipedia.org/wiki/Karl_Popper</t>
  </si>
  <si>
    <t>https://upload.wikimedia.org/wikipedia/commons/4/43/Karl_Popper.jpg</t>
  </si>
  <si>
    <t>https://en.wikipedia.org/wiki/Age_of_Enlightenment</t>
  </si>
  <si>
    <t>https://upload.wikimedia.org/wikipedia/commons/c/cb/Salon_de_Madame_Geoffrin.jpg</t>
  </si>
  <si>
    <t>American Revolution</t>
  </si>
  <si>
    <t>https://en.wikipedia.org/wiki/American_Revolution</t>
  </si>
  <si>
    <t>https://upload.wikimedia.org/wikipedia/commons/thumb/f/f9/Declaration_of_Independence_%281819%29%2C_by_John_Trumbull.jpg/1920px-Declaration_of_Independence_%281819%29%2C_by_John_Trumbull.jpg</t>
  </si>
  <si>
    <t>American Revolutionary War</t>
  </si>
  <si>
    <t>https://en.wikipedia.org/wiki/American_Revolutionary_War</t>
  </si>
  <si>
    <t>https://upload.wikimedia.org/wikipedia/commons/2/22/Revolutionary_War_%28collage%29.jpg</t>
  </si>
  <si>
    <t>Thirteen Colonies</t>
  </si>
  <si>
    <t>https://en.wikipedia.org/wiki/Thirteen_Colonies</t>
  </si>
  <si>
    <t>https://upload.wikimedia.org/wikipedia/commons/thumb/3/38/Map_of_territorial_growth_1775.svg/1920px-Map_of_territorial_growth_1775.svg.png</t>
  </si>
  <si>
    <t>Transatlantic slave trade</t>
  </si>
  <si>
    <t>https://en.wikipedia.org/wiki/Atlantic_slave_trade</t>
  </si>
  <si>
    <t>https://upload.wikimedia.org/wikipedia/commons/thumb/6/69/Marchands_d%27esclaves_de_Gor%C3%A9e-Jacques_Grasset_de_Saint-Sauveur_mg_8526.jpg/1920px-Marchands_d%27esclaves_de_Gor%C3%A9e-Jacques_Grasset_de_Saint-Sauveur_mg_8526.jpg</t>
  </si>
  <si>
    <t>American Civil War</t>
  </si>
  <si>
    <t>https://en.wikipedia.org/wiki/American_Civil_War</t>
  </si>
  <si>
    <t>https://upload.wikimedia.org/wikipedia/commons/c/c7/CivilWarUSAColl.png</t>
  </si>
  <si>
    <t>Swastika appears</t>
  </si>
  <si>
    <t>Ukraine</t>
  </si>
  <si>
    <t>https://en.wikipedia.org/wiki/Swastika#:~:text=swastika%20is%20from-,10%2C000%20BCE,-%E2%80%93%20part%20of%20%22an</t>
  </si>
  <si>
    <t>Summer Canon</t>
  </si>
  <si>
    <t>Earliest known musical composition featuring (six-part) polyphony</t>
  </si>
  <si>
    <t>https://en.wikipedia.org/wiki/Sumer_is_icumen_in</t>
  </si>
  <si>
    <t>https://upload.wikimedia.org/wikipedia/commons/7/78/Sumer_is_icumen_in_-_Summer_Canon_%28Reading_Rota%29_%28mid_13th_C%29%2C_f.11v_-_BL_Harley_MS_978.jpg</t>
  </si>
  <si>
    <t>Puritans</t>
  </si>
  <si>
    <t>https://en.wikipedia.org/wiki/Puritans#History</t>
  </si>
  <si>
    <t>https://upload.wikimedia.org/wikipedia/commons/thumb/8/8b/The_Puritan_by_Augustus_Saint-Gaudens_-_Springfield%2C_Massachusetts_-_DSC02513.JPG/1280px-The_Puritan_by_Augustus_Saint-Gaudens_-_Springfield%2C_Massachusetts_-_DSC02513.JPG</t>
  </si>
  <si>
    <t>Harvard University</t>
  </si>
  <si>
    <t>Puritans found Harvard 6 years after coming to Boston</t>
  </si>
  <si>
    <t>https://en.wikipedia.org/wiki/Harvard_University</t>
  </si>
  <si>
    <t>https://upload.wikimedia.org/wikipedia/en/thumb/2/29/Harvard_shield_wreath.svg/1920px-Harvard_shield_wreath.svg.png</t>
  </si>
  <si>
    <t>Puritans colonize North America</t>
  </si>
  <si>
    <t>North America</t>
  </si>
  <si>
    <t>https://en.wikipedia.org/wiki/History_of_the_Puritans_in_North_America</t>
  </si>
  <si>
    <t>https://upload.wikimedia.org/wikipedia/commons/7/78/Statue_of_Roger_Conant.jpg</t>
  </si>
  <si>
    <t>Europe, North America</t>
  </si>
  <si>
    <t>Mayflower</t>
  </si>
  <si>
    <t>Pilgrims arrive in Cape Cod and found the Plymouth colony</t>
  </si>
  <si>
    <t>Cape Cod</t>
  </si>
  <si>
    <t>https://en.wikipedia.org/wiki/Mayflower</t>
  </si>
  <si>
    <t>https://upload.wikimedia.org/wikipedia/commons/9/9d/Copyrighted_and_Published_by_A_S_Burbank%2C_The_Mayflower_at_Sea_%28NBY_21340%29.jpg</t>
  </si>
  <si>
    <t>Plymouth Colony</t>
  </si>
  <si>
    <t>New England</t>
  </si>
  <si>
    <t>First permanent English colony in New England (Puritans)</t>
  </si>
  <si>
    <t>https://en.wikipedia.org/wiki/Plymouth_Colony</t>
  </si>
  <si>
    <t>https://upload.wikimedia.org/wikipedia/commons/0/0c/Plymouth_Colony_seal.png</t>
  </si>
  <si>
    <t>Jamestown</t>
  </si>
  <si>
    <t>The Jamestown settlement in the Colony of Virginia—first permanent English settlement in the Americas</t>
  </si>
  <si>
    <t>Virginia</t>
  </si>
  <si>
    <t>https://en.wikipedia.org/wiki/Jamestown,_Virginia</t>
  </si>
  <si>
    <t>https://upload.wikimedia.org/wikipedia/commons/thumb/8/81/1639_Jamestown_Church_%282883847775%29.jpg/1920px-1639_Jamestown_Church_%282883847775%29.jpg</t>
  </si>
  <si>
    <t>Book of Mormon</t>
  </si>
  <si>
    <t>The Book of Mormon is published</t>
  </si>
  <si>
    <t>New York</t>
  </si>
  <si>
    <t>https://en.wikipedia.org/wiki/Book_of_Mormon</t>
  </si>
  <si>
    <t>https://upload.wikimedia.org/wikipedia/commons/e/e5/Mormon-book.jpg</t>
  </si>
  <si>
    <t>Great Awakening</t>
  </si>
  <si>
    <t>Religious revivals (4) in American Christian history</t>
  </si>
  <si>
    <t>https://en.wikipedia.org/wiki/Great_Awakening</t>
  </si>
  <si>
    <t>https://upload.wikimedia.org/wikipedia/commons/thumb/1/1b/Golden_Christian_Cross.svg/1920px-Golden_Christian_Cross.svg.png</t>
  </si>
  <si>
    <t>The EU is formally established</t>
  </si>
  <si>
    <t>Maastricht</t>
  </si>
  <si>
    <t>https://en.wikipedia.org/wiki/European_Union#Treaties_of_Maastricht,_Amsterdam_and_Nice_(1993%E2%80%8D%E2%80%93%E2%80%8D2004):~:text=on%201%20November-,1993,-.%5B21%5D</t>
  </si>
  <si>
    <t>https://upload.wikimedia.org/wikipedia/commons/thumb/b/b7/Flag_of_Europe.svg/1920px-Flag_of_Europe.svg.png</t>
  </si>
  <si>
    <t>Cold War</t>
  </si>
  <si>
    <t>New Deal</t>
  </si>
  <si>
    <t>League of Nations</t>
  </si>
  <si>
    <t>Ayn Rand</t>
  </si>
  <si>
    <t>The Fountainhead</t>
  </si>
  <si>
    <t>Atlas Shrugged</t>
  </si>
  <si>
    <t>Ludwig von Mises</t>
  </si>
  <si>
    <t>John Mynard Keynes</t>
  </si>
  <si>
    <t>Milton Friedman</t>
  </si>
  <si>
    <t>David Ricardo</t>
  </si>
  <si>
    <t>Friedrich Hayek</t>
  </si>
  <si>
    <t>Thomas Sowell</t>
  </si>
  <si>
    <t>Geopolitical tension between the US and the Soviet Union</t>
  </si>
  <si>
    <t>https://en.wikipedia.org/wiki/Cold_War</t>
  </si>
  <si>
    <t>https://upload.wikimedia.org/wikipedia/commons/thumb/2/2c/Cold_War_alliances_mid-1975.svg/1920px-Cold_War_alliances_mid-1975.svg.png</t>
  </si>
  <si>
    <t>Soviet Union</t>
  </si>
  <si>
    <t>https://en.wikipedia.org/wiki/Soviet_Union</t>
  </si>
  <si>
    <t>https://upload.wikimedia.org/wikipedia/commons/thumb/7/75/Union_of_Soviet_Socialist_Republics_%28orthographic_projection%29.svg/1920px-Union_of_Soviet_Socialist_Republics_%28orthographic_projection%29.svg.png</t>
  </si>
  <si>
    <t>FDR (in office)</t>
  </si>
  <si>
    <t>https://en.wikipedia.org/wiki/Franklin_D._Roosevelt</t>
  </si>
  <si>
    <t>https://upload.wikimedia.org/wikipedia/commons/thumb/4/42/FDR_1944_Color_Portrait.jpg/1920px-FDR_1944_Color_Portrait.jpg</t>
  </si>
  <si>
    <t>Theodore Roosevelt (in office)</t>
  </si>
  <si>
    <t>https://en.wikipedia.org/wiki/Theodore_Roosevelt</t>
  </si>
  <si>
    <t>https://upload.wikimedia.org/wikipedia/commons/thumb/6/64/President_Roosevelt_-_Pach_Bros_%28cropped%29.jpg/1920px-President_Roosevelt_-_Pach_Bros_%28cropped%29.jpg</t>
  </si>
  <si>
    <t>JFK (in office)</t>
  </si>
  <si>
    <t>https://en.wikipedia.org/wiki/John_F._Kennedy</t>
  </si>
  <si>
    <t>https://upload.wikimedia.org/wikipedia/commons/c/c3/John_F._Kennedy%2C_White_House_color_photo_portrait.jpg</t>
  </si>
  <si>
    <t>Civil rights movement</t>
  </si>
  <si>
    <t>Movement</t>
  </si>
  <si>
    <t>Game</t>
  </si>
  <si>
    <t>Piano</t>
  </si>
  <si>
    <t>https://en.wikipedia.org/wiki/Civil_rights_movement</t>
  </si>
  <si>
    <t>https://upload.wikimedia.org/wikipedia/commons/thumb/4/4c/Civil_Rights_March_on_Washington%2C_D.C._%28Leaders_marching_from_the_Washington_Monument_to_the_Lincoln_Memorial%29_-_NARA_-_542010.jpg/1920px-Civil_Rights_March_on_Washington%2C_D.C._%28Leaders_marching_from_the_Washington_Monument_to_the_Lincoln_Memorial%29_-_NARA_-_542010.jpg</t>
  </si>
  <si>
    <t>First-wave feminism</t>
  </si>
  <si>
    <t>Second-wave feminism</t>
  </si>
  <si>
    <t>Third-wave feminism</t>
  </si>
  <si>
    <t>Gamergate</t>
  </si>
  <si>
    <t>Watergate</t>
  </si>
  <si>
    <t>https://en.wikipedia.org/wiki/Watergate_scandal</t>
  </si>
  <si>
    <t>https://upload.wikimedia.org/wikipedia/commons/7/77/WatergateFromAir.JPG</t>
  </si>
  <si>
    <t>https://en.wikipedia.org/wiki/Gamergate_(harassment_campaign)</t>
  </si>
  <si>
    <t>https://upload.wikimedia.org/wikipedia/commons/1/14/Zo%C3%AB_Quinn_%282015%29.jpg</t>
  </si>
  <si>
    <t>Organization</t>
  </si>
  <si>
    <t>https://en.wikipedia.org/wiki/League_of_Nations</t>
  </si>
  <si>
    <t>https://upload.wikimedia.org/wikipedia/commons/c/c0/League_of_Nations_Anachronous_Map.PNG</t>
  </si>
  <si>
    <t>https://en.wikipedia.org/wiki/New_Deal</t>
  </si>
  <si>
    <t>https://upload.wikimedia.org/wikipedia/commons/6/67/NewDeal.jpg</t>
  </si>
  <si>
    <t>Great Depression</t>
  </si>
  <si>
    <t>https://en.wikipedia.org/wiki/Great_Depression</t>
  </si>
  <si>
    <t>https://upload.wikimedia.org/wikipedia/commons/thumb/5/54/Lange-MigrantMother02.jpg/1920px-Lange-MigrantMother02.jpg</t>
  </si>
  <si>
    <t>Weimar Republic</t>
  </si>
  <si>
    <t>https://en.wikipedia.org/wiki/Weimar_Republic</t>
  </si>
  <si>
    <t>https://upload.wikimedia.org/wikipedia/commons/thumb/7/7e/Weimar_Republic_1930.svg/1920px-Weimar_Republic_1930.svg.png</t>
  </si>
  <si>
    <t>Wall Street Crash of 1929</t>
  </si>
  <si>
    <t>https://en.wikipedia.org/wiki/Wall_Street_Crash_of_1929</t>
  </si>
  <si>
    <t>https://upload.wikimedia.org/wikipedia/commons/e/e1/Crowd_outside_nyse.jpg</t>
  </si>
  <si>
    <t>German Empire</t>
  </si>
  <si>
    <t>https://en.wikipedia.org/wiki/German_Empire</t>
  </si>
  <si>
    <t>https://upload.wikimedia.org/wikipedia/commons/thumb/b/ba/German_Empire_1914.svg/1920px-German_Empire_1914.svg.png</t>
  </si>
  <si>
    <t>Nazi Germany</t>
  </si>
  <si>
    <t>https://en.wikipedia.org/wiki/Nazi_Germany</t>
  </si>
  <si>
    <t>https://upload.wikimedia.org/wikipedia/commons/thumb/6/6f/Greater_German_Reich_%281942%29.svg/1920px-Greater_German_Reich_%281942%29.svg.png</t>
  </si>
  <si>
    <t>Nazi Party (NSDAP)</t>
  </si>
  <si>
    <t>Party</t>
  </si>
  <si>
    <t>https://en.wikipedia.org/wiki/Nazi_Party</t>
  </si>
  <si>
    <t>https://upload.wikimedia.org/wikipedia/commons/thumb/9/92/Parteiadler_Nationalsozialistische_Deutsche_Arbeiterpartei_%281933%E2%80%931945%29.svg/1920px-Parteiadler_Nationalsozialistische_Deutsche_Arbeiterpartei_%281933%E2%80%931945%29.svg.png</t>
  </si>
  <si>
    <t>Treaty of Versailles</t>
  </si>
  <si>
    <t>Versailles</t>
  </si>
  <si>
    <t>https://en.wikipedia.org/wiki/Treaty_of_Versailles</t>
  </si>
  <si>
    <t>https://upload.wikimedia.org/wikipedia/commons/thumb/b/b8/Treaty_of_Versailles%2C_English_version.jpg/1280px-Treaty_of_Versailles%2C_English_version.jpg</t>
  </si>
  <si>
    <t>September 11 attacks (9/11)</t>
  </si>
  <si>
    <t>https://en.wikipedia.org/wiki/September_11_attacks</t>
  </si>
  <si>
    <t>https://upload.wikimedia.org/wikipedia/commons/3/35/WTC_smoking_on_9-11.jpeg</t>
  </si>
  <si>
    <t>Roaring Twenties</t>
  </si>
  <si>
    <t>https://en.wikipedia.org/wiki/Roaring_Twenties</t>
  </si>
  <si>
    <t>https://upload.wikimedia.org/wikipedia/commons/4/41/Baker_Charleston.jpg</t>
  </si>
  <si>
    <t>Prohibition</t>
  </si>
  <si>
    <t>https://en.wikipedia.org/wiki/Prohibition_in_the_United_States</t>
  </si>
  <si>
    <t>https://upload.wikimedia.org/wikipedia/commons/7/7c/Detroit_police_prohibition1.jpg</t>
  </si>
  <si>
    <t>Ku Klux Klan</t>
  </si>
  <si>
    <t>https://en.wikipedia.org/wiki/Ku_Klux_Klan</t>
  </si>
  <si>
    <t>https://upload.wikimedia.org/wikipedia/commons/0/0d/KKK_night_rally_in_Chicago_c1920_cph.3b12355.jpg</t>
  </si>
  <si>
    <t>Louis Pasteur</t>
  </si>
  <si>
    <t>Marie Curie</t>
  </si>
  <si>
    <t>Woodrow Wilson (in office)</t>
  </si>
  <si>
    <t>https://en.wikipedia.org/wiki/Woodrow_Wilson</t>
  </si>
  <si>
    <t>https://upload.wikimedia.org/wikipedia/commons/thumb/f/f2/Thomas_Woodrow_Wilson%2C_Harris_%26_Ewing_bw_photo_portrait%2C_1919_%28cropped%29.jpg/1920px-Thomas_Woodrow_Wilson%2C_Harris_%26_Ewing_bw_photo_portrait%2C_1919_%28cropped%29.jpg</t>
  </si>
  <si>
    <t>Ronald Reagan (in office)</t>
  </si>
  <si>
    <t>https://en.wikipedia.org/wiki/Ronald_Reagan</t>
  </si>
  <si>
    <t>https://upload.wikimedia.org/wikipedia/commons/thumb/1/16/Official_Portrait_of_President_Reagan_1981.jpg/1920px-Official_Portrait_of_President_Reagan_1981.jpg</t>
  </si>
  <si>
    <t>Cuban Missile Crisis</t>
  </si>
  <si>
    <t>Cuba</t>
  </si>
  <si>
    <t>https://en.wikipedia.org/wiki/Cuban_Missile_Crisis</t>
  </si>
  <si>
    <t>https://upload.wikimedia.org/wikipedia/commons/9/9d/Soviet-R-12-nuclear-ballistic_missile.jpg</t>
  </si>
  <si>
    <t>Che Guevara</t>
  </si>
  <si>
    <t>Fidel Castro</t>
  </si>
  <si>
    <t>Argentina</t>
  </si>
  <si>
    <t>https://en.wikipedia.org/wiki/Che_Guevara</t>
  </si>
  <si>
    <t>https://upload.wikimedia.org/wikipedia/commons/thumb/5/58/CheHigh.jpg/1920px-CheHigh.jpg</t>
  </si>
  <si>
    <t>https://en.wikipedia.org/wiki/Fidel_Castro</t>
  </si>
  <si>
    <t>https://upload.wikimedia.org/wikipedia/commons/4/4a/Fidel_Castro_1950s.jpg</t>
  </si>
  <si>
    <t>Abandonment of the Gold Standard</t>
  </si>
  <si>
    <t>https://en.wikipedia.org/wiki/Gold_standard#:~:text=to%20gold%20on-,August%2015%2C%201971,-(the%20%22Nixon</t>
  </si>
  <si>
    <t>https://upload.wikimedia.org/wikipedia/commons/1/17/Us-gold-certificate-1922.jpg</t>
  </si>
  <si>
    <t>Manhattan Project</t>
  </si>
  <si>
    <t>https://en.wikipedia.org/wiki/Manhattan_Project</t>
  </si>
  <si>
    <t>https://upload.wikimedia.org/wikipedia/commons/8/8d/Trinity_shot_color.jpg</t>
  </si>
  <si>
    <t>https://en.wikipedia.org/wiki/Eliezer_Yudkowsky</t>
  </si>
  <si>
    <t>https://upload.wikimedia.org/wikipedia/commons/thumb/3/35/Eliezer_Yudkowsky%2C_Stanford_2006_%28square_crop%29.jpg/440px-Eliezer_Yudkowsky%2C_Stanford_2006_%28square_crop%29.jpg</t>
  </si>
  <si>
    <t>https://en.wikipedia.org/wiki/Curtis_Yarvin</t>
  </si>
  <si>
    <t>https://upload.wikimedia.org/wikipedia/commons/d/d2/Curtis_Yarvin_on_Philosophy_of_Art_%26_Science.jpg</t>
  </si>
  <si>
    <t>Donald Trump (in office)</t>
  </si>
  <si>
    <t>https://en.wikipedia.org/wiki/Donald_Trump</t>
  </si>
  <si>
    <t>https://upload.wikimedia.org/wikipedia/commons/thumb/5/56/Donald_Trump_official_portrait.jpg/1920px-Donald_Trump_official_portrait.jpg</t>
  </si>
  <si>
    <t>London</t>
  </si>
  <si>
    <t>https://en.wikipedia.org/wiki/Alan_Turing</t>
  </si>
  <si>
    <t>https://upload.wikimedia.org/wikipedia/commons/a/a1/Alan_Turing_Aged_16.jpg</t>
  </si>
  <si>
    <t>Sun Yat-sen</t>
  </si>
  <si>
    <t>"Father of the [Chinese] Nation"</t>
  </si>
  <si>
    <t>Z3</t>
  </si>
  <si>
    <t>First computer (Konrad Zuse)</t>
  </si>
  <si>
    <t>Berlin</t>
  </si>
  <si>
    <t>https://en.wikipedia.org/wiki/Z3_(computer)</t>
  </si>
  <si>
    <t>https://upload.wikimedia.org/wikipedia/commons/4/4c/Z3_Deutsches_Museum.JPG</t>
  </si>
  <si>
    <t>Vietnam War</t>
  </si>
  <si>
    <t>Vietnam</t>
  </si>
  <si>
    <t>https://en.wikipedia.org/wiki/Vietnam_War</t>
  </si>
  <si>
    <t>https://upload.wikimedia.org/wikipedia/commons/4/43/VNWarMontage.png</t>
  </si>
  <si>
    <t>War in Afghanistan</t>
  </si>
  <si>
    <t>Afghanistan</t>
  </si>
  <si>
    <t>https://en.wikipedia.org/wiki/War_in_Afghanistan_(2001%E2%80%932021)</t>
  </si>
  <si>
    <t>https://upload.wikimedia.org/wikipedia/commons/thumb/9/94/U.S._Army_firefight_in_Kunar.jpg/1920px-U.S._Army_firefight_in_Kunar.jpg</t>
  </si>
  <si>
    <t>Euromaidan</t>
  </si>
  <si>
    <t>Arab Spring</t>
  </si>
  <si>
    <t>https://en.wikipedia.org/wiki/Euromaidan</t>
  </si>
  <si>
    <t>https://upload.wikimedia.org/wikipedia/commons/5/53/Euromaidan_collage.jpg</t>
  </si>
  <si>
    <t>https://en.wikipedia.org/wiki/Arab_Spring</t>
  </si>
  <si>
    <t>https://upload.wikimedia.org/wikipedia/commons/1/14/Infobox_collage_for_MENA_protests.PNG</t>
  </si>
  <si>
    <t>Annexation of Crimea by the Russian Federation</t>
  </si>
  <si>
    <t>Crimea</t>
  </si>
  <si>
    <t>https://en.wikipedia.org/wiki/Annexation_of_Crimea_by_the_Russian_Federation</t>
  </si>
  <si>
    <t>https://upload.wikimedia.org/wikipedia/commons/thumb/d/dc/Putin_with_Vladimir_Konstantinov%2C_Sergey_Aksyonov_and_Alexey_Chaly_4.jpeg/1920px-Putin_with_Vladimir_Konstantinov%2C_Sergey_Aksyonov_and_Alexey_Chaly_4.jpeg</t>
  </si>
  <si>
    <t>2022 Russian invasion of Ukraine</t>
  </si>
  <si>
    <t>https://en.wikipedia.org/wiki/2022_Russian_invasion_of_Ukraine</t>
  </si>
  <si>
    <t>https://upload.wikimedia.org/wikipedia/commons/thumb/4/4f/2022_Russian_invasion_of_Ukraine.svg/1920px-2022_Russian_invasion_of_Ukraine.svg.png</t>
  </si>
  <si>
    <t>Tennis for Two</t>
  </si>
  <si>
    <t>https://en.wikipedia.org/wiki/Tennis_for_Two</t>
  </si>
  <si>
    <t>https://upload.wikimedia.org/wikipedia/commons/5/50/Tennis_For_Two_on_a_DuMont_Lab_Oscilloscope_Type_304-A.jpg</t>
  </si>
  <si>
    <t>https://en.wikipedia.org/wiki/Lute#First_lutes:~:text=back%20to%20c.-,3100%20BC,-.%5B9%5D</t>
  </si>
  <si>
    <t>Baroque guitar</t>
  </si>
  <si>
    <t>https://en.wikipedia.org/wiki/Baroque_guitar</t>
  </si>
  <si>
    <t>https://upload.wikimedia.org/wikipedia/commons/thumb/c/ce/Guitar_MET_DP232758.jpg/1920px-Guitar_MET_DP232758.jpg</t>
  </si>
  <si>
    <t>Invented by Bartolomeo Cristofori in Italy around 1700</t>
  </si>
  <si>
    <t>Italy</t>
  </si>
  <si>
    <t>https://en.wikipedia.org/wiki/Piano</t>
  </si>
  <si>
    <t>https://upload.wikimedia.org/wikipedia/commons/thumb/a/ad/Pianoforte_Cristofori_1720.jpg/1920px-Pianoforte_Cristofori_1720.jpg</t>
  </si>
  <si>
    <t>https://en.wikipedia.org/wiki/Gilded_Age</t>
  </si>
  <si>
    <t>https://upload.wikimedia.org/wikipedia/commons/thumb/9/99/Health_and_pleasure_on_America%27s_greatest_railroad.._%281890%29_%2814574212178%29.jpg/1920px-Health_and_pleasure_on_America%27s_greatest_railroad.._%281890%29_%2814574212178%29.jpg</t>
  </si>
  <si>
    <t>Industrial Revolution</t>
  </si>
  <si>
    <t>West</t>
  </si>
  <si>
    <t>https://en.wikipedia.org/wiki/Industrial_Revolution</t>
  </si>
  <si>
    <t>https://upload.wikimedia.org/wikipedia/commons/thumb/d/dc/Powerloom_weaving_in_1835.jpg/1920px-Powerloom_weaving_in_1835.jpg</t>
  </si>
  <si>
    <t>James Watt</t>
  </si>
  <si>
    <t>Greenrock</t>
  </si>
  <si>
    <t>https://en.wikipedia.org/wiki/James_Watt</t>
  </si>
  <si>
    <t>https://upload.wikimedia.org/wikipedia/commons/thumb/1/15/Watt_James_von_Breda.jpg/440px-Watt_James_von_Breda.jpg</t>
  </si>
  <si>
    <t>Smiljan</t>
  </si>
  <si>
    <t>https://en.wikipedia.org/wiki/Nikola_Tesla</t>
  </si>
  <si>
    <t>https://upload.wikimedia.org/wikipedia/commons/7/79/Tesla_circa_1890.jpeg</t>
  </si>
  <si>
    <t>Benito Mussolini (in office)</t>
  </si>
  <si>
    <t>https://en.wikipedia.org/wiki/Benito_Mussolini</t>
  </si>
  <si>
    <t>https://upload.wikimedia.org/wikipedia/commons/6/67/Mussolini_biografia.jpg</t>
  </si>
  <si>
    <t>Ancient Olympic Games</t>
  </si>
  <si>
    <t>https://en.wikipedia.org/wiki/Ancient_Olympic_Games</t>
  </si>
  <si>
    <t>https://upload.wikimedia.org/wikipedia/commons/8/85/GR-olympia-palaestra.jpg</t>
  </si>
  <si>
    <t>Summer Olympic Games</t>
  </si>
  <si>
    <t>https://en.wikipedia.org/wiki/Summer_Olympic_Games</t>
  </si>
  <si>
    <t>https://upload.wikimedia.org/wikipedia/commons/thumb/5/5c/Olympic_rings_without_rims.svg/1920px-Olympic_rings_without_rims.svg.png</t>
  </si>
  <si>
    <t>FIFA World Cup</t>
  </si>
  <si>
    <t>https://en.wikipedia.org/wiki/FIFA_World_Cup</t>
  </si>
  <si>
    <t>https://upload.wikimedia.org/wikipedia/commons/thumb/a/a1/FIFA_World_Cup_Trophy_%28Jules_Rimet_Trophy%29_at_National_Football_Museum%2C_Manchester_02.jpg/1920px-FIFA_World_Cup_Trophy_%28Jules_Rimet_Trophy%29_at_National_Football_Museum%2C_Manchester_02.jpg</t>
  </si>
  <si>
    <t>https://en.wikipedia.org/wiki/Isaac_Newton</t>
  </si>
  <si>
    <t>https://upload.wikimedia.org/wikipedia/commons/thumb/3/3b/Portrait_of_Sir_Isaac_Newton%2C_1689.jpg/1920px-Portrait_of_Sir_Isaac_Newton%2C_1689.jpg</t>
  </si>
  <si>
    <t>Ulm</t>
  </si>
  <si>
    <t>https://en.wikipedia.org/wiki/Albert_Einstein</t>
  </si>
  <si>
    <t>https://upload.wikimedia.org/wikipedia/commons/thumb/3/3e/Einstein_1921_by_F_Schmutzer_-_restoration.jpg/1920px-Einstein_1921_by_F_Schmutzer_-_restoration.jpg</t>
  </si>
  <si>
    <t>Hodgenville</t>
  </si>
  <si>
    <t>https://en.wikipedia.org/wiki/Abraham_Lincoln</t>
  </si>
  <si>
    <t>https://upload.wikimedia.org/wikipedia/commons/thumb/a/ab/Abraham_Lincoln_O-77_matte_collodion_print.jpg/1920px-Abraham_Lincoln_O-77_matte_collodion_print.jpg</t>
  </si>
  <si>
    <t>https://en.wikipedia.org/wiki/History_of_Freemasonry</t>
  </si>
  <si>
    <t>https://upload.wikimedia.org/wikipedia/commons/thumb/a/ac/Square_compasses.svg/1920px-Square_compasses.svg.png</t>
  </si>
  <si>
    <t>Johann Sebastian Bach</t>
  </si>
  <si>
    <t>Eisenach</t>
  </si>
  <si>
    <t>https://en.wikipedia.org/wiki/Johann_Sebastian_Bach</t>
  </si>
  <si>
    <t>https://upload.wikimedia.org/wikipedia/commons/6/6a/Johann_Sebastian_Bach.jpg</t>
  </si>
  <si>
    <t>Wolfgang Amadeus Mozart</t>
  </si>
  <si>
    <t>Salzburg</t>
  </si>
  <si>
    <t>https://en.wikipedia.org/wiki/Wolfgang_Amadeus_Mozart</t>
  </si>
  <si>
    <t>https://upload.wikimedia.org/wikipedia/commons/4/47/Croce-Mozart-Detail.jpg</t>
  </si>
  <si>
    <t>Ludwig van Beethoven</t>
  </si>
  <si>
    <t>Bonn</t>
  </si>
  <si>
    <t>https://en.wikipedia.org/wiki/Ludwig_van_Beethoven</t>
  </si>
  <si>
    <t>https://upload.wikimedia.org/wikipedia/commons/6/6f/Beethoven.jpg</t>
  </si>
  <si>
    <t>Chernobyl disaster</t>
  </si>
  <si>
    <t>Pripyat</t>
  </si>
  <si>
    <t>https://en.wikipedia.org/wiki/Chernobyl_disaster</t>
  </si>
  <si>
    <t>https://upload.wikimedia.org/wikipedia/commons/thumb/8/87/IAEA_02790015_%285613115146%29.jpg/1280px-IAEA_02790015_%285613115146%29.jpg</t>
  </si>
  <si>
    <t>Fukushima nuclear disaster</t>
  </si>
  <si>
    <t>Ōkuma</t>
  </si>
  <si>
    <t>https://en.wikipedia.org/wiki/Fukushima_nuclear_disaster</t>
  </si>
  <si>
    <t>https://upload.wikimedia.org/wikipedia/commons/7/7d/Fukushima_I_by_Digital_Globe.jpg</t>
  </si>
  <si>
    <t>Milan, OH</t>
  </si>
  <si>
    <t>https://en.wikipedia.org/wiki/Thomas_Edison</t>
  </si>
  <si>
    <t>https://upload.wikimedia.org/wikipedia/commons/thumb/9/9d/Thomas_Edison2.jpg/1920px-Thomas_Edison2.jpg</t>
  </si>
  <si>
    <t>Atomic bombings of Hiroshima and Nagasaki</t>
  </si>
  <si>
    <t>https://en.wikipedia.org/wiki/Atomic_bombings_of_Hiroshima_and_Nagasaki</t>
  </si>
  <si>
    <t>https://upload.wikimedia.org/wikipedia/commons/thumb/5/54/Atomic_bombing_of_Japan.jpg/1920px-Atomic_bombing_of_Japan.jpg</t>
  </si>
  <si>
    <t>Detonation of the Tsar Bomba</t>
  </si>
  <si>
    <t>https://en.wikipedia.org/wiki/Tsar_Bomba</t>
  </si>
  <si>
    <t>https://upload.wikimedia.org/wikipedia/en/c/c9/Tsar_photo11.jpg</t>
  </si>
  <si>
    <t>Reformation</t>
  </si>
  <si>
    <t>https://en.wikipedia.org/wiki/Reformation</t>
  </si>
  <si>
    <t>https://upload.wikimedia.org/wikipedia/commons/4/43/Luther_at_the_Diet_of_Worms.jpg</t>
  </si>
  <si>
    <t>Eisleben</t>
  </si>
  <si>
    <t>https://en.wikipedia.org/wiki/Martin_Luther</t>
  </si>
  <si>
    <t>https://upload.wikimedia.org/wikipedia/commons/thumb/9/90/Lucas_Cranach_d.%C3%84._-_Martin_Luther%2C_1528_%28Veste_Coburg%29.jpg/1280px-Lucas_Cranach_d.%C3%84._-_Martin_Luther%2C_1528_%28Veste_Coburg%29.jpg</t>
  </si>
  <si>
    <t>Elon Musk</t>
  </si>
  <si>
    <t>Google</t>
  </si>
  <si>
    <t>Microsoft</t>
  </si>
  <si>
    <t>East India Company</t>
  </si>
  <si>
    <t>Super Mario Bros.</t>
  </si>
  <si>
    <t>Titanic</t>
  </si>
  <si>
    <t>Genghis Khan</t>
  </si>
  <si>
    <t>Mongolia</t>
  </si>
  <si>
    <t>https://en.wikipedia.org/wiki/Genghis_Khan</t>
  </si>
  <si>
    <t>https://upload.wikimedia.org/wikipedia/commons/thumb/3/35/YuanEmperorAlbumGenghisPortrait.jpg/440px-YuanEmperorAlbumGenghisPortrait.jpg</t>
  </si>
  <si>
    <t>Atlanta</t>
  </si>
  <si>
    <t>https://en.wikipedia.org/wiki/Martin_Luther_King_Jr.</t>
  </si>
  <si>
    <t>https://upload.wikimedia.org/wikipedia/commons/0/05/Martin_Luther_King%2C_Jr..jpg</t>
  </si>
  <si>
    <t>Ninety-five theses</t>
  </si>
  <si>
    <t>https://en.wikipedia.org/wiki/Ninety-five_Theses</t>
  </si>
  <si>
    <t>https://upload.wikimedia.org/wikipedia/commons/thumb/3/3a/Luther_95_Thesen.png/1920px-Luther_95_Thesen.png</t>
  </si>
  <si>
    <t>Religion</t>
  </si>
  <si>
    <t>https://en.wikipedia.org/wiki/Anglicanism</t>
  </si>
  <si>
    <t>https://upload.wikimedia.org/wikipedia/commons/1/1f/Canterbury-cathedral-wyrdlight.jpg</t>
  </si>
  <si>
    <t>https://en.wikipedia.org/wiki/Origin_of_Shia_Islam</t>
  </si>
  <si>
    <t>Islam</t>
  </si>
  <si>
    <t>https://en.wikipedia.org/wiki/History_of_Islam</t>
  </si>
  <si>
    <t>Shia and Sunni Islam</t>
  </si>
  <si>
    <t>Christianity</t>
  </si>
  <si>
    <t>Catholicism</t>
  </si>
  <si>
    <t>Quakers</t>
  </si>
  <si>
    <t>https://en.wikipedia.org/wiki/Quakers</t>
  </si>
  <si>
    <t>https://upload.wikimedia.org/wikipedia/commons/6/63/George_Fox.jpg</t>
  </si>
  <si>
    <t>Anglo-Saxon settlement of Britain</t>
  </si>
  <si>
    <t>https://en.wikipedia.org/wiki/Anglo-Saxon_settlement_of_Britain</t>
  </si>
  <si>
    <t>https://upload.wikimedia.org/wikipedia/commons/thumb/b/b6/End.of.Roman.rule.in.Britain.383.410.jpg/1920px-End.of.Roman.rule.in.Britain.383.410.jpg</t>
  </si>
  <si>
    <t>Noyon</t>
  </si>
  <si>
    <t>https://en.wikipedia.org/wiki/John_Calvin</t>
  </si>
  <si>
    <t>https://upload.wikimedia.org/wikipedia/commons/thumb/5/58/John_Calvin_Museum_Catharijneconvent_RMCC_s84_cropped.png/440px-John_Calvin_Museum_Catharijneconvent_RMCC_s84_cropped.png</t>
  </si>
  <si>
    <t>Calvinism</t>
  </si>
  <si>
    <t>Switzerland</t>
  </si>
  <si>
    <t>https://en.wikipedia.org/wiki/History_of_Calvinism</t>
  </si>
  <si>
    <t>https://upload.wikimedia.org/wikipedia/commons/0/03/Leading_Theologians_of_the_Middle_Ages.jpg</t>
  </si>
  <si>
    <t>Sigmund Freud</t>
  </si>
  <si>
    <t>Moravia</t>
  </si>
  <si>
    <t>https://en.wikipedia.org/wiki/Sigmund_Freud</t>
  </si>
  <si>
    <t>https://upload.wikimedia.org/wikipedia/commons/3/36/Sigmund_Freud%2C_by_Max_Halberstadt_%28cropped%29.jpg</t>
  </si>
  <si>
    <t>Spanish flu</t>
  </si>
  <si>
    <t>https://en.wikipedia.org/wiki/Spanish_flu</t>
  </si>
  <si>
    <t>https://upload.wikimedia.org/wikipedia/commons/thumb/2/20/Emergency_hospital_during_Influenza_epidemic%2C_Camp_Funston%2C_Kansas_-_NCP_1603.jpg/1920px-Emergency_hospital_during_Influenza_epidemic%2C_Camp_Funston%2C_Kansas_-_NCP_1603.jpg</t>
  </si>
  <si>
    <t>https://en.wikipedia.org/wiki/COVID-19</t>
  </si>
  <si>
    <t>https://upload.wikimedia.org/wikipedia/commons/thumb/9/94/Coronavirus._SARS-CoV-2.png/220px-Coronavirus._SARS-CoV-2.png</t>
  </si>
  <si>
    <t>January 6 US Capitol attack</t>
  </si>
  <si>
    <t>Washington D.C.</t>
  </si>
  <si>
    <t>https://en.wikipedia.org/wiki/January_6_United_States_Capitol_attack</t>
  </si>
  <si>
    <t>https://upload.wikimedia.org/wikipedia/commons/thumb/4/4f/2021_storming_of_the_United_States_Capitol_DSC09254-2_%2850820534063%29_%28retouched%29.jpg/1920px-2021_storming_of_the_United_States_Capitol_DSC09254-2_%2850820534063%29_%28retouched%29.jpg</t>
  </si>
  <si>
    <t>South Africa</t>
  </si>
  <si>
    <t>https://en.wikipedia.org/wiki/Apartheid</t>
  </si>
  <si>
    <t>https://upload.wikimedia.org/wikipedia/commons/8/81/DurbanSign1989.jpg</t>
  </si>
  <si>
    <t>Kirkcaldy</t>
  </si>
  <si>
    <t>https://en.wikipedia.org/wiki/Adam_Smith</t>
  </si>
  <si>
    <t>https://upload.wikimedia.org/wikipedia/commons/thumb/4/43/Adam_Smith_The_Muir_portrait.jpg/440px-Adam_Smith_The_Muir_portrait.jpg</t>
  </si>
  <si>
    <t>Wington</t>
  </si>
  <si>
    <t>https://en.wikipedia.org/wiki/John_Locke</t>
  </si>
  <si>
    <t>https://upload.wikimedia.org/wikipedia/commons/b/b8/John_Locke.jpg</t>
  </si>
  <si>
    <t>Geneva</t>
  </si>
  <si>
    <t>https://en.wikipedia.org/wiki/Jean-Jacques_Rousseau</t>
  </si>
  <si>
    <t>https://upload.wikimedia.org/wikipedia/commons/thumb/b/b7/Jean-Jacques_Rousseau_%28painted_portrait%29.jpg/440px-Jean-Jacques_Rousseau_%28painted_portrait%29.jpg</t>
  </si>
  <si>
    <t>Paris</t>
  </si>
  <si>
    <t>https://en.wikipedia.org/wiki/Voltaire</t>
  </si>
  <si>
    <t>https://upload.wikimedia.org/wikipedia/commons/thumb/c/c0/Nicolas_de_Largilli%C3%A8re%2C_Fran%C3%A7ois-Marie_Arouet_dit_Voltaire_adjusted.png/440px-Nicolas_de_Largilli%C3%A8re%2C_Fran%C3%A7ois-Marie_Arouet_dit_Voltaire_adjusted.png</t>
  </si>
  <si>
    <t>Warsaw</t>
  </si>
  <si>
    <t>https://en.wikipedia.org/wiki/Marie_Curie</t>
  </si>
  <si>
    <t>https://upload.wikimedia.org/wikipedia/commons/thumb/c/c8/Marie_Curie_c._1920s.jpg/440px-Marie_Curie_c._1920s.jpg</t>
  </si>
  <si>
    <t>https://en.wikipedia.org/wiki/Ren%C3%A9_Descartes</t>
  </si>
  <si>
    <t>https://upload.wikimedia.org/wikipedia/commons/7/73/Frans_Hals_-_Portret_van_Ren%C3%A9_Descartes.jpg</t>
  </si>
  <si>
    <t>Edinburgh</t>
  </si>
  <si>
    <t>https://en.wikipedia.org/wiki/David_Hume</t>
  </si>
  <si>
    <t>https://upload.wikimedia.org/wikipedia/commons/e/ea/Painting_of_David_Hume.jpg</t>
  </si>
  <si>
    <t>Basel</t>
  </si>
  <si>
    <t>https://en.wikipedia.org/wiki/Leonhard_Euler</t>
  </si>
  <si>
    <t>https://upload.wikimedia.org/wikipedia/commons/thumb/c/c2/Leonhard_Euler_-_edit1.jpg/1920px-Leonhard_Euler_-_edit1.jpg</t>
  </si>
  <si>
    <t>Shrewsbury</t>
  </si>
  <si>
    <t>https://en.wikipedia.org/wiki/Charles_Darwin</t>
  </si>
  <si>
    <t>https://upload.wikimedia.org/wikipedia/commons/thumb/2/2e/Charles_Darwin_seated_crop.jpg/1920px-Charles_Darwin_seated_crop.jpg</t>
  </si>
  <si>
    <t>Lemberg</t>
  </si>
  <si>
    <t>https://en.wikipedia.org/wiki/Ludwig_von_Mises</t>
  </si>
  <si>
    <t>https://upload.wikimedia.org/wikipedia/commons/thumb/f/f0/Ludwig_von_Mises.jpg/1920px-Ludwig_von_Mises.jpg</t>
  </si>
  <si>
    <t>Boston</t>
  </si>
  <si>
    <t>https://en.wikipedia.org/wiki/Benjamin_Franklin</t>
  </si>
  <si>
    <t>https://upload.wikimedia.org/wikipedia/commons/thumb/8/87/Joseph_Siffrein_Duplessis_-_Benjamin_Franklin_-_Google_Art_Project.jpg/1920px-Joseph_Siffrein_Duplessis_-_Benjamin_Franklin_-_Google_Art_Project.jpg</t>
  </si>
  <si>
    <t>United States Declaration of Independence</t>
  </si>
  <si>
    <t>https://en.wikipedia.org/wiki/United_States_Declaration_of_Independence</t>
  </si>
  <si>
    <t>https://upload.wikimedia.org/wikipedia/commons/thumb/8/8f/United_States_Declaration_of_Independence.jpg/1920px-United_States_Declaration_of_Independence.jpg</t>
  </si>
  <si>
    <t>Thomas Jefferson (in office)</t>
  </si>
  <si>
    <t>https://en.wikipedia.org/wiki/Thomas_Jefferson</t>
  </si>
  <si>
    <t>https://upload.wikimedia.org/wikipedia/commons/b/b1/Official_Presidential_portrait_of_Thomas_Jefferson_%28by_Rembrandt_Peale%2C_1800%29%28cropped%29.jpg</t>
  </si>
  <si>
    <t>George Washington (in office)</t>
  </si>
  <si>
    <t>https://en.wikipedia.org/wiki/George_Washington</t>
  </si>
  <si>
    <t>https://upload.wikimedia.org/wikipedia/commons/thumb/b/b6/Gilbert_Stuart_Williamstown_Portrait_of_George_Washington.jpg/440px-Gilbert_Stuart_Williamstown_Portrait_of_George_Washington.jpg</t>
  </si>
  <si>
    <t>Pretoria</t>
  </si>
  <si>
    <t>https://en.wikipedia.org/wiki/Elon_Musk</t>
  </si>
  <si>
    <t>https://upload.wikimedia.org/wikipedia/commons/3/34/Elon_Musk_Royal_Society_%28crop2%29.jpg</t>
  </si>
  <si>
    <t>https://en.wikipedia.org/wiki/Polish%E2%80%93Lithuanian_Commonwealth</t>
  </si>
  <si>
    <t>https://upload.wikimedia.org/wikipedia/commons/thumb/1/1f/Rzeczpospolita_1619_-_1621.png/1920px-Rzeczpospolita_1619_-_1621.png</t>
  </si>
  <si>
    <t>https://en.wikipedia.org/wiki/Jean-Fran%C3%A7ois_Champollion</t>
  </si>
  <si>
    <t>https://upload.wikimedia.org/wikipedia/commons/thumb/2/21/Jean-Fran%C3%A7ois_Champollion%2C_by_L%C3%A9on_Cogniet.jpg/1920px-Jean-Fran%C3%A7ois_Champollion%2C_by_L%C3%A9on_Cogniet.jpg</t>
  </si>
  <si>
    <t>Halle</t>
  </si>
  <si>
    <t>https://en.wikipedia.org/wiki/George_Frideric_Handel</t>
  </si>
  <si>
    <t>https://upload.wikimedia.org/wikipedia/commons/thumb/f/fa/George_Frideric_Handel_by_Balthasar_Denner.jpg/1920px-George_Frideric_Handel_by_Balthasar_Denner.jpg</t>
  </si>
  <si>
    <t>Gregorian calendar</t>
  </si>
  <si>
    <t>Cyril and Methodius</t>
  </si>
  <si>
    <t>Julian calendar</t>
  </si>
  <si>
    <t>Nicolaus Copernicus</t>
  </si>
  <si>
    <t>Thorn</t>
  </si>
  <si>
    <t>https://en.wikipedia.org/wiki/Nicolaus_Copernicus</t>
  </si>
  <si>
    <t>https://upload.wikimedia.org/wikipedia/commons/f/f2/Nikolaus_Kopernikus.jpg</t>
  </si>
  <si>
    <t>Pisa</t>
  </si>
  <si>
    <t>https://en.wikipedia.org/wiki/Galileo_Galilei</t>
  </si>
  <si>
    <t>https://upload.wikimedia.org/wikipedia/commons/thumb/d/d4/Justus_Sustermans_-_Portrait_of_Galileo_Galilei%2C_1636.jpg/440px-Justus_Sustermans_-_Portrait_of_Galileo_Galilei%2C_1636.jpg</t>
  </si>
  <si>
    <t>https://en.wikipedia.org/wiki/Ayn_Rand</t>
  </si>
  <si>
    <t>https://upload.wikimedia.org/wikipedia/commons/b/b1/Ayn_Rand_%281943_Talbot_portrait%29.jpg</t>
  </si>
  <si>
    <t>Book</t>
  </si>
  <si>
    <t>https://en.wikipedia.org/wiki/The_Fountainhead</t>
  </si>
  <si>
    <t>https://upload.wikimedia.org/wikipedia/commons/6/6e/The_Fountain_Head_%281943_1st_ed%29_-_Ayn_Rand.jpg</t>
  </si>
  <si>
    <t>https://en.wikipedia.org/wiki/Atlas_Shrugged</t>
  </si>
  <si>
    <t>https://upload.wikimedia.org/wikipedia/commons/thumb/3/3e/Atlas_Shrugged_%281957_1st_ed%29_-_Ayn_Rand.jpg/440px-Atlas_Shrugged_%281957_1st_ed%29_-_Ayn_Rand.jpg</t>
  </si>
  <si>
    <t>Hans-Hermann Hoppe</t>
  </si>
  <si>
    <t>Peine</t>
  </si>
  <si>
    <t>https://en.wikipedia.org/wiki/Hans-Hermann_Hoppe</t>
  </si>
  <si>
    <t>https://upload.wikimedia.org/wikipedia/commons/d/d0/Hoppe-pfs2022.png</t>
  </si>
  <si>
    <t>Cambridge</t>
  </si>
  <si>
    <t>https://en.wikipedia.org/wiki/John_Maynard_Keynes</t>
  </si>
  <si>
    <t>https://upload.wikimedia.org/wikipedia/commons/0/04/Keynes_1933.jpg</t>
  </si>
  <si>
    <t>Brooklyn</t>
  </si>
  <si>
    <t>https://en.wikipedia.org/wiki/Milton_Friedman</t>
  </si>
  <si>
    <t>https://upload.wikimedia.org/wikipedia/commons/thumb/2/20/Portrait_of_Milton_Friedman.jpg/1920px-Portrait_of_Milton_Friedman.jpg</t>
  </si>
  <si>
    <t>https://en.wikipedia.org/wiki/David_Ricardo</t>
  </si>
  <si>
    <t>https://upload.wikimedia.org/wikipedia/commons/d/dc/Portrait_of_David_Ricardo_by_Thomas_Phillips.jpg</t>
  </si>
  <si>
    <t>https://en.wikipedia.org/wiki/Friedrich_Hayek</t>
  </si>
  <si>
    <t>https://upload.wikimedia.org/wikipedia/commons/7/7f/Friedrich_Hayek_portrait.jpg</t>
  </si>
  <si>
    <t>Gastonia</t>
  </si>
  <si>
    <t>https://en.wikipedia.org/wiki/Thomas_Sowell</t>
  </si>
  <si>
    <t>https://upload.wikimedia.org/wikipedia/commons/thumb/4/44/Thomas_Sowell_cropped.jpg/440px-Thomas_Sowell_cropped.jpg</t>
  </si>
  <si>
    <t>Dole</t>
  </si>
  <si>
    <t>https://en.wikipedia.org/wiki/Louis_Pasteur</t>
  </si>
  <si>
    <t>https://upload.wikimedia.org/wikipedia/commons/thumb/a/a6/Louis_Pasteur%2C_foto_av_Paul_Nadar%2C_Crisco_edit.jpg/1920px-Louis_Pasteur%2C_foto_av_Paul_Nadar%2C_Crisco_edit.jpg</t>
  </si>
  <si>
    <t>Menlo Park</t>
  </si>
  <si>
    <t>Company</t>
  </si>
  <si>
    <t>https://en.wikipedia.org/wiki/Google</t>
  </si>
  <si>
    <t>https://upload.wikimedia.org/wikipedia/commons/thumb/3/32/Googleplex_HQ_%28cropped%29.jpg/1920px-Googleplex_HQ_%28cropped%29.jpg</t>
  </si>
  <si>
    <t>Albuquerque</t>
  </si>
  <si>
    <t>https://en.wikipedia.org/wiki/Microsoft</t>
  </si>
  <si>
    <t>https://upload.wikimedia.org/wikipedia/commons/thumb/3/30/Building92microsoft.jpg/1920px-Building92microsoft.jpg</t>
  </si>
  <si>
    <t>Apple Inc.</t>
  </si>
  <si>
    <t>Los Altos</t>
  </si>
  <si>
    <t>https://en.wikipedia.org/wiki/Apple_Inc.</t>
  </si>
  <si>
    <t>https://upload.wikimedia.org/wikipedia/commons/d/d2/Ifc_shanghai_Apple_Store.jpg</t>
  </si>
  <si>
    <t>https://en.wikipedia.org/wiki/East_India_Company</t>
  </si>
  <si>
    <t>https://upload.wikimedia.org/wikipedia/commons/thumb/c/c0/Flag_of_the_British_East_India_Company_%281801%29.svg/1920px-Flag_of_the_British_East_India_Company_%281801%29.svg.png</t>
  </si>
  <si>
    <t>https://en.wikipedia.org/wiki/Super_Mario_Bros.</t>
  </si>
  <si>
    <t>https://upload.wikimedia.org/wikipedia/en/0/03/Super_Mario_Bros._box.png</t>
  </si>
  <si>
    <t>https://en.wikipedia.org/wiki/Titanic</t>
  </si>
  <si>
    <t>https://upload.wikimedia.org/wikipedia/commons/thumb/f/fd/RMS_Titanic_3.jpg/1920px-RMS_Titanic_3.jpg</t>
  </si>
  <si>
    <t>https://en.wikipedia.org/wiki/Gregorian_calendar</t>
  </si>
  <si>
    <t>https://upload.wikimedia.org/wikipedia/commons/5/50/Gregory_XIII.jpg</t>
  </si>
  <si>
    <t>https://en.wikipedia.org/wiki/Julian_calendar</t>
  </si>
  <si>
    <t>Oldest standing castle in Europe</t>
  </si>
  <si>
    <t>https://en.wikipedia.org/wiki/Ch%C3%A2teau_de_Dou%C3%A9-la-Fontaine</t>
  </si>
  <si>
    <t>https://upload.wikimedia.org/wikipedia/commons/thumb/5/58/W0436-DoueLaFontaine_MoteCarolingienne_63340.JPG/1920px-W0436-DoueLaFontaine_MoteCarolingienne_63340.JPG</t>
  </si>
  <si>
    <t>Château de Doué-la-Fontaine</t>
  </si>
  <si>
    <t>Eastern Orthodox Church</t>
  </si>
  <si>
    <t>https://en.wikipedia.org/wiki/Eastern_Orthodox_Church</t>
  </si>
  <si>
    <t>https://upload.wikimedia.org/wikipedia/commons/thumb/0/05/Church_of_St._George%2C_Istanbul_%28August_2010%29.jpg/1920px-Church_of_St._George%2C_Istanbul_%28August_2010%29.jpg</t>
  </si>
  <si>
    <t>https://en.wikipedia.org/wiki/Cyril_and_Methodius</t>
  </si>
  <si>
    <t>https://upload.wikimedia.org/wikipedia/commons/7/75/Sv_Kiril_Metodij_Zahari_Zograf_Trojanski_mon_1848.jpg</t>
  </si>
  <si>
    <t>Baptized the Slavs</t>
  </si>
  <si>
    <t>Edo period</t>
  </si>
  <si>
    <t>Early European modern humans (EEMH) (Cro-Magnon)</t>
  </si>
  <si>
    <t xml:space="preserve">Eastern Hunter-Gatherers (EHG) </t>
  </si>
  <si>
    <t>https://en.wikipedia.org/wiki/Caucasus_hunter-gatherer</t>
  </si>
  <si>
    <t>https://upload.wikimedia.org/wikipedia/commons/thumb/1/19/Kaukasus.jpg/1920px-Kaukasus.jpg</t>
  </si>
  <si>
    <t>Wikipedia</t>
  </si>
  <si>
    <t>(9%-75% ANE)</t>
  </si>
  <si>
    <t>https://en.wikipedia.org/wiki/Western_Hunter-Gatherer</t>
  </si>
  <si>
    <t>https://upload.wikimedia.org/wikipedia/commons/thumb/8/8b/Cheddar_Man_upper_body.JPG/1280px-Cheddar_Man_upper_body.JPG</t>
  </si>
  <si>
    <t>Mix of WHG and EHG (81% WHG and 19% ANE)</t>
  </si>
  <si>
    <t>https://en.wikipedia.org/wiki/Scandinavian_Hunter-Gatherer</t>
  </si>
  <si>
    <t>Western Steppe Herders (WSH)</t>
  </si>
  <si>
    <t>https://en.wikipedia.org/wiki/Western_Steppe_Herders</t>
  </si>
  <si>
    <t>https://upload.wikimedia.org/wikipedia/commons/5/5a/IE_expansion.png</t>
  </si>
  <si>
    <t>https://en.wikipedia.org/wiki/Eastern_Hunter-Gatherer</t>
  </si>
  <si>
    <t>Pit-Comb Ware culture (PCC/CCC)</t>
  </si>
  <si>
    <t>Northeastern Europe</t>
  </si>
  <si>
    <t>https://en.wikipedia.org/wiki/Comb_Ceramic_culture</t>
  </si>
  <si>
    <t>https://upload.wikimedia.org/wikipedia/commons/1/1d/Comb_Ceramic_Culture.jpg</t>
  </si>
  <si>
    <t>Rubber terror</t>
  </si>
  <si>
    <t>DR Congo</t>
  </si>
  <si>
    <t>1.5-13 million dead</t>
  </si>
  <si>
    <t>https://en.wikipedia.org/wiki/Atrocities_in_the_Congo_Free_State</t>
  </si>
  <si>
    <t>https://upload.wikimedia.org/wikipedia/commons/5/52/MutilatedChildrenFromCongo.jpg</t>
  </si>
  <si>
    <t>https://en.wikipedia.org/wiki/History_of_Wikipedia</t>
  </si>
  <si>
    <t>https://upload.wikimedia.org/wikipedia/commons/2/20/First_preserved_Main_Page_of_Wikipedia.jpeg</t>
  </si>
  <si>
    <t>Epic of Gilgamesh</t>
  </si>
  <si>
    <t>location_place</t>
  </si>
  <si>
    <t>location_country</t>
  </si>
  <si>
    <t>location_other</t>
  </si>
  <si>
    <t>Africa</t>
  </si>
  <si>
    <t>casualties</t>
  </si>
  <si>
    <t>Christmas truce</t>
  </si>
  <si>
    <t>https://en.wikipedia.org/wiki/Christmas_truce</t>
  </si>
  <si>
    <t>https://upload.wikimedia.org/wikipedia/en/4/42/Illustrated_London_News_-_Christmas_Truce_1914.jpg</t>
  </si>
  <si>
    <t>Lost Generation</t>
  </si>
  <si>
    <t>Greatest Generation</t>
  </si>
  <si>
    <t>Silent Generation</t>
  </si>
  <si>
    <t>Baby Boomers</t>
  </si>
  <si>
    <t>Generation X</t>
  </si>
  <si>
    <t>birth_start</t>
  </si>
  <si>
    <t>birth_end</t>
  </si>
  <si>
    <t>birth_range</t>
  </si>
  <si>
    <t>gen_end</t>
  </si>
  <si>
    <t>Millennials (Generation Y)</t>
  </si>
  <si>
    <t>generation</t>
  </si>
  <si>
    <t>cohort_lifespan</t>
  </si>
  <si>
    <t>Generation Z</t>
  </si>
  <si>
    <t>Generation Alpha</t>
  </si>
  <si>
    <t>approx_mean_age_now</t>
  </si>
  <si>
    <t>Generation Beta</t>
  </si>
  <si>
    <t>location_state</t>
  </si>
  <si>
    <t>Europe, Africa</t>
  </si>
  <si>
    <t>Europe, Asia</t>
  </si>
  <si>
    <t>Massachussetts</t>
  </si>
  <si>
    <t>num</t>
  </si>
  <si>
    <t>century</t>
  </si>
  <si>
    <t>millennium</t>
  </si>
  <si>
    <t>World population</t>
  </si>
  <si>
    <t>Israel</t>
  </si>
  <si>
    <t>https://en.wikipedia.org/wiki/Kingdom_of_Judah</t>
  </si>
  <si>
    <t>https://upload.wikimedia.org/wikipedia/commons/thumb/b/bd/Kingdoms_of_Israel_and_Judah_map_830.svg/1920px-Kingdoms_of_Israel_and_Judah_map_830.svg.png</t>
  </si>
  <si>
    <t>Rhodesian Bush War</t>
  </si>
  <si>
    <t>Zimbabwe</t>
  </si>
  <si>
    <t>East Africa</t>
  </si>
  <si>
    <t>War</t>
  </si>
  <si>
    <t>https://en.wikipedia.org/wiki/Rhodesian_Bush_War</t>
  </si>
  <si>
    <t>https://upload.wikimedia.org/wikipedia/commons/f/ff/RhodesiaAllies1975.png</t>
  </si>
  <si>
    <t>Yugoslavia</t>
  </si>
  <si>
    <t>Czechoslovakia</t>
  </si>
  <si>
    <t>West Germany</t>
  </si>
  <si>
    <t>Mughal Empire</t>
  </si>
  <si>
    <t>https://en.wikipedia.org/wiki/Mughal_Empire</t>
  </si>
  <si>
    <t>https://upload.wikimedia.org/wikipedia/commons/thumb/b/b5/Fatehput_Sikiri_Buland_Darwaza_gate_2010.jpg/2560px-Fatehput_Sikiri_Buland_Darwaza_gate_2010.jpg</t>
  </si>
  <si>
    <t>Balkans</t>
  </si>
  <si>
    <t>https://en.wikipedia.org/wiki/Yugoslavia</t>
  </si>
  <si>
    <t>https://upload.wikimedia.org/wikipedia/commons/thumb/6/6c/Yugoslavia_location_map.svg/1920px-Yugoslavia_location_map.svg.png</t>
  </si>
  <si>
    <t>https://en.wikipedia.org/wiki/Czechoslovakia</t>
  </si>
  <si>
    <t>https://upload.wikimedia.org/wikipedia/commons/thumb/7/79/Czechoslovakia_location_map.svg/1920px-Czechoslovakia_location_map.svg.png</t>
  </si>
  <si>
    <t>https://en.wikipedia.org/wiki/West_Germany</t>
  </si>
  <si>
    <t>https://upload.wikimedia.org/wikipedia/commons/thumb/9/9b/West_Germany_1956-1990.svg/1920px-West_Germany_1956-1990.svg.png</t>
  </si>
  <si>
    <t>Fall of the Berlin Wall</t>
  </si>
  <si>
    <t>https://en.wikipedia.org/wiki/Fall_of_the_Berlin_Wall</t>
  </si>
  <si>
    <t>https://upload.wikimedia.org/wikipedia/commons/1/1c/West_and_East_Germans_at_the_Brandenburg_Gate_in_1989.jpg</t>
  </si>
  <si>
    <t>location_cont_division</t>
  </si>
  <si>
    <t>location_cont</t>
  </si>
  <si>
    <t>Zoroastrianism</t>
  </si>
  <si>
    <t>https://en.wikipedia.org/wiki/History_of_the_Catholic_Church</t>
  </si>
  <si>
    <t>https://upload.wikimedia.org/wikipedia/commons/thumb/2/2c/Basilica_Sancti_Petri_blue_hourl_-_Retouch.jpg/2880px-Basilica_Sancti_Petri_blue_hourl_-_Retouch.jpg</t>
  </si>
  <si>
    <t>Protestantism</t>
  </si>
  <si>
    <t>The Roman Catholic Church—tracing back from St Linus</t>
  </si>
  <si>
    <t>https://en.wikipedia.org/wiki/Protestantism</t>
  </si>
  <si>
    <t>https://upload.wikimedia.org/wikipedia/commons/thumb/2/2f/Lutherstadt_Wittenberg_09-2016_photo06.jpg/1920px-Lutherstadt_Wittenberg_09-2016_photo06.jpg</t>
  </si>
  <si>
    <t>Nero (reign)</t>
  </si>
  <si>
    <t>casualties_low</t>
  </si>
  <si>
    <t>casualties_high</t>
  </si>
  <si>
    <t>Woodstock</t>
  </si>
  <si>
    <t>1992 Los Angeles riots</t>
  </si>
  <si>
    <t>Race riots</t>
  </si>
  <si>
    <t>COVID-19 pandemic</t>
  </si>
  <si>
    <t>Unite the Right rally</t>
  </si>
  <si>
    <t>Subprime mortgage crisis</t>
  </si>
  <si>
    <t>Iraq war</t>
  </si>
  <si>
    <t>Dotcom crash</t>
  </si>
  <si>
    <t>Rwandan genocide</t>
  </si>
  <si>
    <t>Armenian genocide</t>
  </si>
  <si>
    <t>AIDS crisis</t>
  </si>
  <si>
    <t>Solzhenitsyn</t>
  </si>
  <si>
    <t>Stanley Kubrick</t>
  </si>
  <si>
    <t>Moon landing</t>
  </si>
  <si>
    <t>First satelline</t>
  </si>
  <si>
    <t>First man in space</t>
  </si>
  <si>
    <t>JFK assassination</t>
  </si>
  <si>
    <t>Great Leap Forward</t>
  </si>
  <si>
    <t>Hungarian revolution</t>
  </si>
  <si>
    <t>Korean war</t>
  </si>
  <si>
    <t>George Orwell</t>
  </si>
  <si>
    <t>Cuban revolution</t>
  </si>
  <si>
    <t>Declaration of the state of Israel</t>
  </si>
  <si>
    <t>D-Day</t>
  </si>
  <si>
    <t>Attack on Pearl Harbor</t>
  </si>
  <si>
    <t>Operation Barbarossa</t>
  </si>
  <si>
    <t>Battle of France</t>
  </si>
  <si>
    <t>Obamacare</t>
  </si>
  <si>
    <t>Culture war speech</t>
  </si>
  <si>
    <t>field</t>
  </si>
  <si>
    <t>Field</t>
  </si>
  <si>
    <t>Music</t>
  </si>
  <si>
    <t>Philosophy</t>
  </si>
  <si>
    <t>Law</t>
  </si>
  <si>
    <t>Art</t>
  </si>
  <si>
    <t>Politics</t>
  </si>
  <si>
    <t>Archeology</t>
  </si>
  <si>
    <t>Architecture</t>
  </si>
  <si>
    <t>Archaeogenetics</t>
  </si>
  <si>
    <t>History</t>
  </si>
  <si>
    <t>Protocell</t>
  </si>
  <si>
    <t>Photosynthesis</t>
  </si>
  <si>
    <t>LUCA</t>
  </si>
  <si>
    <t>Francevillian biota</t>
  </si>
  <si>
    <t>Earliest animals</t>
  </si>
  <si>
    <t>Emergence of viruses</t>
  </si>
  <si>
    <t>Earliest forms of multicellular life</t>
  </si>
  <si>
    <t>Sexual reproduction</t>
  </si>
  <si>
    <t>East Asia</t>
  </si>
  <si>
    <t>Caveasphera</t>
  </si>
  <si>
    <t>Southern Europe</t>
  </si>
  <si>
    <t>Geology</t>
  </si>
  <si>
    <t>Virology</t>
  </si>
  <si>
    <t>Economics</t>
  </si>
  <si>
    <t>Geopolitics</t>
  </si>
  <si>
    <t>Gunpowder</t>
  </si>
  <si>
    <t>Compass</t>
  </si>
  <si>
    <t>Cosmic Dark Age</t>
  </si>
  <si>
    <t>Gupta Dynasty</t>
  </si>
  <si>
    <t>Angkor Wat</t>
  </si>
  <si>
    <t>Paper money</t>
  </si>
  <si>
    <t>Aztecs</t>
  </si>
  <si>
    <t>Pollution control</t>
  </si>
  <si>
    <t>The first permanent English settlement in North America is established by the Virginia Company at Jamestown, Virginia. This initiates migration to the colonies.</t>
  </si>
  <si>
    <t>Thirty Years' War</t>
  </si>
  <si>
    <t>Peace of Westphalia</t>
  </si>
  <si>
    <t>Wealth of Nations</t>
  </si>
  <si>
    <t>Mercantilism</t>
  </si>
  <si>
    <t>The Declaration of Sentiments</t>
  </si>
  <si>
    <t>The Great (Columbian) Exchange</t>
  </si>
  <si>
    <t>First microscope</t>
  </si>
  <si>
    <t>First telescope</t>
  </si>
  <si>
    <t>Flush toilet</t>
  </si>
  <si>
    <t>Smallpox vaccine (400k dead annually in Europe)</t>
  </si>
  <si>
    <t>Rubber condom</t>
  </si>
  <si>
    <t>Roman roads completed</t>
  </si>
  <si>
    <t>Water mill</t>
  </si>
  <si>
    <t>Windmill</t>
  </si>
  <si>
    <t>Technology</t>
  </si>
  <si>
    <t>Science</t>
  </si>
  <si>
    <t>Magnetic compass</t>
  </si>
  <si>
    <t>Printing press</t>
  </si>
  <si>
    <t>Commercial steam engine (1698)</t>
  </si>
  <si>
    <t>Radio</t>
  </si>
  <si>
    <t>Wright brothers</t>
  </si>
  <si>
    <t>TV</t>
  </si>
  <si>
    <t>Space race</t>
  </si>
  <si>
    <t>First browser</t>
  </si>
  <si>
    <t>First smartphone</t>
  </si>
  <si>
    <t>World Wide Web (1989)</t>
  </si>
  <si>
    <t>First oil well</t>
  </si>
  <si>
    <t>Medieval warm period</t>
  </si>
  <si>
    <t>The little ice age</t>
  </si>
  <si>
    <t>The great famine (14th century)</t>
  </si>
  <si>
    <t>Thomas Maltus</t>
  </si>
  <si>
    <t>Sputnik</t>
  </si>
  <si>
    <t>Human genome sequenced (2003)</t>
  </si>
  <si>
    <t>Birth control pills</t>
  </si>
  <si>
    <t>Green revolution (1970)</t>
  </si>
  <si>
    <t>Over 50% people live in urban cities (2009)</t>
  </si>
  <si>
    <t>The Holocaust</t>
  </si>
  <si>
    <t>Irish potato famine</t>
  </si>
  <si>
    <t>Simpsons (irony)</t>
  </si>
  <si>
    <t>Epic Droughts (19th century)</t>
  </si>
  <si>
    <t>Pasteurization</t>
  </si>
  <si>
    <t>age of iron in west africa</t>
  </si>
  <si>
    <t>Seven Years War</t>
  </si>
  <si>
    <t>Mahatma Gandhi</t>
  </si>
  <si>
    <t>Kuomitang (republic of China)</t>
  </si>
  <si>
    <t>arms race</t>
  </si>
  <si>
    <t>disco music</t>
  </si>
  <si>
    <t>rock music</t>
  </si>
  <si>
    <t>Beatles</t>
  </si>
  <si>
    <t>India clashes with Asia (55m)</t>
  </si>
  <si>
    <t>First fish (550)m (myllokunmingia)</t>
  </si>
  <si>
    <t>first plants</t>
  </si>
  <si>
    <t>plants colonize land (450m)</t>
  </si>
  <si>
    <t>cryogenian period</t>
  </si>
  <si>
    <t>Robespierre</t>
  </si>
  <si>
    <t>Cosmic Dark Age (13.76b-12.8b)</t>
  </si>
  <si>
    <t>Planck epoch</t>
  </si>
  <si>
    <t>United Kingdom</t>
  </si>
  <si>
    <t>Austria</t>
  </si>
  <si>
    <t>Luxembourg</t>
  </si>
  <si>
    <t>Moldova</t>
  </si>
  <si>
    <t>Libya</t>
  </si>
  <si>
    <t>Algeria</t>
  </si>
  <si>
    <t>Morocco</t>
  </si>
  <si>
    <t>Albania</t>
  </si>
  <si>
    <t>Hungary</t>
  </si>
  <si>
    <t>Bosnia and Herzegovina</t>
  </si>
  <si>
    <t>Croatia</t>
  </si>
  <si>
    <t>Bulgaria</t>
  </si>
  <si>
    <t>Syria</t>
  </si>
  <si>
    <t>Lebanon</t>
  </si>
  <si>
    <t>Jordan</t>
  </si>
  <si>
    <t>Kuwait</t>
  </si>
  <si>
    <t>Western Europe</t>
  </si>
  <si>
    <t>Northern Europe</t>
  </si>
  <si>
    <t>Netherlands</t>
  </si>
  <si>
    <t>Ireland</t>
  </si>
  <si>
    <t>Cyprus</t>
  </si>
  <si>
    <t>Estonia</t>
  </si>
  <si>
    <t>Latvia</t>
  </si>
  <si>
    <t>Lithuania</t>
  </si>
  <si>
    <t>Belarus</t>
  </si>
  <si>
    <t>Iceland</t>
  </si>
  <si>
    <t>Norway</t>
  </si>
  <si>
    <t>Sweden</t>
  </si>
  <si>
    <t>Denmark</t>
  </si>
  <si>
    <t>Finland</t>
  </si>
  <si>
    <t>Poland</t>
  </si>
  <si>
    <t>Czechia</t>
  </si>
  <si>
    <t>Slovakia</t>
  </si>
  <si>
    <t>Serbia</t>
  </si>
  <si>
    <t>North Macedonia</t>
  </si>
  <si>
    <t>Montenegro</t>
  </si>
  <si>
    <t>Southeastern Europe</t>
  </si>
  <si>
    <t>Southwestern Europe</t>
  </si>
  <si>
    <t>Azerbaijan</t>
  </si>
  <si>
    <t>Armenia</t>
  </si>
  <si>
    <t>South Korea</t>
  </si>
  <si>
    <t>North Korea</t>
  </si>
  <si>
    <t>United Arab Emirates</t>
  </si>
  <si>
    <t>Qatar</t>
  </si>
  <si>
    <t>Pakistan</t>
  </si>
  <si>
    <t>India</t>
  </si>
  <si>
    <t>Bangladesh</t>
  </si>
  <si>
    <t>Sri Lanka</t>
  </si>
  <si>
    <t>Maldives</t>
  </si>
  <si>
    <t>Taiwan</t>
  </si>
  <si>
    <t>Hong Kong</t>
  </si>
  <si>
    <t>Central Asia</t>
  </si>
  <si>
    <t>Kazakhstan</t>
  </si>
  <si>
    <t>Turkmenistan</t>
  </si>
  <si>
    <t>Kyrgyzstan</t>
  </si>
  <si>
    <t>Tajikistan</t>
  </si>
  <si>
    <t>Uzbekistan</t>
  </si>
  <si>
    <t>Western Asia</t>
  </si>
  <si>
    <t>Oman</t>
  </si>
  <si>
    <t>Yemen</t>
  </si>
  <si>
    <t>Southern Africa</t>
  </si>
  <si>
    <t>West Africa</t>
  </si>
  <si>
    <t>Benin</t>
  </si>
  <si>
    <t>Burkina Faso</t>
  </si>
  <si>
    <t>Cape Verde</t>
  </si>
  <si>
    <t>Ivory Coast</t>
  </si>
  <si>
    <t>The 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</si>
  <si>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</si>
  <si>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</si>
  <si>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</si>
  <si>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</si>
  <si>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</si>
  <si>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</si>
  <si>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</si>
  <si>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</si>
  <si>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Senegal</t>
  </si>
  <si>
    <t>Sierra Leone</t>
  </si>
  <si>
    <t>Togo</t>
  </si>
  <si>
    <t>Somalia</t>
  </si>
  <si>
    <t>Ethiopia</t>
  </si>
  <si>
    <t>Kenya</t>
  </si>
  <si>
    <t>Sudan</t>
  </si>
  <si>
    <t>South Sudan</t>
  </si>
  <si>
    <t>Tanzania</t>
  </si>
  <si>
    <t>Uganda</t>
  </si>
  <si>
    <t>Central Africa</t>
  </si>
  <si>
    <t>Eritrea</t>
  </si>
  <si>
    <t>Djibouti</t>
  </si>
  <si>
    <t>Botswana</t>
  </si>
  <si>
    <t>Eswatini</t>
  </si>
  <si>
    <t>Lesotho</t>
  </si>
  <si>
    <t>Namibia</t>
  </si>
  <si>
    <t>Angola</t>
  </si>
  <si>
    <t>Malawi</t>
  </si>
  <si>
    <t>Zambia</t>
  </si>
  <si>
    <t>Mozambique</t>
  </si>
  <si>
    <t>Chad</t>
  </si>
  <si>
    <t>Central African Republic</t>
  </si>
  <si>
    <t>Burundi</t>
  </si>
  <si>
    <t>Cameroon</t>
  </si>
  <si>
    <t>Equatorial Guinea</t>
  </si>
  <si>
    <t>Gabon</t>
  </si>
  <si>
    <t>Republic of the Congo</t>
  </si>
  <si>
    <t>Rwanda</t>
  </si>
  <si>
    <t>Canada</t>
  </si>
  <si>
    <t>Brazil</t>
  </si>
  <si>
    <t>Colombia</t>
  </si>
  <si>
    <t>Uruguay</t>
  </si>
  <si>
    <t>Chile</t>
  </si>
  <si>
    <t>Ecuador</t>
  </si>
  <si>
    <t>Venezuela</t>
  </si>
  <si>
    <t>Bolivia</t>
  </si>
  <si>
    <t>Peru</t>
  </si>
  <si>
    <t>Paraguay</t>
  </si>
  <si>
    <t>Suriname</t>
  </si>
  <si>
    <t>Guyana</t>
  </si>
  <si>
    <t>Central America</t>
  </si>
  <si>
    <t>Belize</t>
  </si>
  <si>
    <t>Costa Rica</t>
  </si>
  <si>
    <t>El Salvador</t>
  </si>
  <si>
    <t>Guatemala</t>
  </si>
  <si>
    <t>Honduras</t>
  </si>
  <si>
    <t>Nicaragua</t>
  </si>
  <si>
    <t>Panama</t>
  </si>
  <si>
    <t>Mexico</t>
  </si>
  <si>
    <t>Puerto Rico</t>
  </si>
  <si>
    <t>Dominican Republic</t>
  </si>
  <si>
    <t>Jamaica</t>
  </si>
  <si>
    <t>The Bahamas</t>
  </si>
  <si>
    <t>Caribbean</t>
  </si>
  <si>
    <t>Thrace</t>
  </si>
  <si>
    <t>Anatolia</t>
  </si>
  <si>
    <t>Hispania</t>
  </si>
  <si>
    <t>Baltic states</t>
  </si>
  <si>
    <t>Moldavia</t>
  </si>
  <si>
    <t>Russian Empire</t>
  </si>
  <si>
    <t>Chechnian war</t>
  </si>
  <si>
    <t>Most probable estimated lifespan of technological civilization according to the Drake equation (10k)</t>
  </si>
  <si>
    <t>If panmixia occurs, human genetic variation will no longer be traditionally regionalized (10k)</t>
  </si>
  <si>
    <t>Time required to terraform Mars (100k)+</t>
  </si>
  <si>
    <t>Great Pyramid of Giza errodes into unrecognizability (1m)</t>
  </si>
  <si>
    <t>Neil Armstrong's step erodes into unrecognizability (1m)</t>
  </si>
  <si>
    <t>Mount Rushmore</t>
  </si>
  <si>
    <t>Humanity has a probability of 95% extinction according to Doomsday argument (7.8m)</t>
  </si>
  <si>
    <t>Humanity has a probability of 95% extinction according to Doomsday argument (10k)</t>
  </si>
  <si>
    <t>First alcohol</t>
  </si>
  <si>
    <t>Sahara green again (15k)</t>
  </si>
  <si>
    <t>African collision with Eurasia closes Mediterranean (50m)</t>
  </si>
  <si>
    <t>Solar System completes an orbit from current position (240m)</t>
  </si>
  <si>
    <t>Another supercontinent (250m)</t>
  </si>
  <si>
    <t>Supercontinent rifts apart (400-500m)</t>
  </si>
  <si>
    <t>Earth swallowed by sun (7.59b)</t>
  </si>
  <si>
    <t>First Red Scare</t>
  </si>
  <si>
    <t>Second Red Scare (McCarthyism)</t>
  </si>
  <si>
    <t>1947-1957</t>
  </si>
  <si>
    <t>1917-1920</t>
  </si>
  <si>
    <t>Geography</t>
  </si>
  <si>
    <t>Invention</t>
  </si>
  <si>
    <t>time_scale</t>
  </si>
  <si>
    <t>geologic</t>
  </si>
  <si>
    <t>climatic</t>
  </si>
  <si>
    <t>anthropologic</t>
  </si>
  <si>
    <t>color</t>
  </si>
  <si>
    <t>sub</t>
  </si>
  <si>
    <t>Hadean</t>
  </si>
  <si>
    <t>Eon</t>
  </si>
  <si>
    <t>#</t>
  </si>
  <si>
    <t>Archean</t>
  </si>
  <si>
    <t>Eoarchean</t>
  </si>
  <si>
    <t>Era</t>
  </si>
  <si>
    <t>Paleoarchean</t>
  </si>
  <si>
    <t>Mesoarchean</t>
  </si>
  <si>
    <t>Neoarchean</t>
  </si>
  <si>
    <t>Proterozoic</t>
  </si>
  <si>
    <t>Paleoproterozoic</t>
  </si>
  <si>
    <t>Siderian</t>
  </si>
  <si>
    <t>Rhyacian</t>
  </si>
  <si>
    <t>Orosirian</t>
  </si>
  <si>
    <t>Statherian</t>
  </si>
  <si>
    <t>Mesoproterozoic</t>
  </si>
  <si>
    <t>Calymmian</t>
  </si>
  <si>
    <t>Ectasian</t>
  </si>
  <si>
    <t>Stenian</t>
  </si>
  <si>
    <t>Neoproterozoic</t>
  </si>
  <si>
    <t>Tonian</t>
  </si>
  <si>
    <t>Cryogenian</t>
  </si>
  <si>
    <t>Ediacaran</t>
  </si>
  <si>
    <t>Phanerozoic</t>
  </si>
  <si>
    <t>Paleozoic</t>
  </si>
  <si>
    <t>Cambrian</t>
  </si>
  <si>
    <t>Ordovician</t>
  </si>
  <si>
    <t>Silurian</t>
  </si>
  <si>
    <t>Devonian</t>
  </si>
  <si>
    <t>Carboniferous</t>
  </si>
  <si>
    <t>Permian</t>
  </si>
  <si>
    <t>Mesozoic</t>
  </si>
  <si>
    <t>Triassic</t>
  </si>
  <si>
    <t>Jurassic</t>
  </si>
  <si>
    <t>Cretaceous</t>
  </si>
  <si>
    <t>Cenozoic</t>
  </si>
  <si>
    <t>Paleogene</t>
  </si>
  <si>
    <t>Epoch</t>
  </si>
  <si>
    <t>Neogene</t>
  </si>
  <si>
    <t>Quarternary</t>
  </si>
  <si>
    <t>Pleistocene</t>
  </si>
  <si>
    <t>Holocene</t>
  </si>
  <si>
    <t>Hannibal</t>
  </si>
  <si>
    <t>Pyrrhic victory (war with Greece)</t>
  </si>
  <si>
    <t xml:space="preserve">Gallic invasion (sack) of Rome </t>
  </si>
  <si>
    <t>SPQR</t>
  </si>
  <si>
    <t>Great oxidation event</t>
  </si>
  <si>
    <t>Nordic Bronze Age</t>
  </si>
  <si>
    <t>Etruscans</t>
  </si>
  <si>
    <t>archeological</t>
  </si>
  <si>
    <t>short_name</t>
  </si>
  <si>
    <t>alt_name</t>
  </si>
  <si>
    <t>Quarternary glaciation</t>
  </si>
  <si>
    <t>Pleistocene glaciation</t>
  </si>
  <si>
    <t>Glaciation</t>
  </si>
  <si>
    <t>Eemian</t>
  </si>
  <si>
    <t>Interglacial period</t>
  </si>
  <si>
    <t>Stone Age</t>
  </si>
  <si>
    <t>Paleolithic</t>
  </si>
  <si>
    <t>Old Stone Age</t>
  </si>
  <si>
    <t>Lower Paleolithic</t>
  </si>
  <si>
    <t>Prehistory</t>
  </si>
  <si>
    <t>Last Glacial Period</t>
  </si>
  <si>
    <t>LGP</t>
  </si>
  <si>
    <t>Ice Age</t>
  </si>
  <si>
    <t>Glacial period</t>
  </si>
  <si>
    <t>Last Glacial Maximum</t>
  </si>
  <si>
    <t>LGM</t>
  </si>
  <si>
    <t>Glacial maximum</t>
  </si>
  <si>
    <t>Middle Paleolithic</t>
  </si>
  <si>
    <t>Recorded history</t>
  </si>
  <si>
    <t>Classical Antiquity</t>
  </si>
  <si>
    <t>Antiquity</t>
  </si>
  <si>
    <t>Late Antiquity</t>
  </si>
  <si>
    <t>LGI</t>
  </si>
  <si>
    <t>Interstadial period</t>
  </si>
  <si>
    <t>Upper Paleolithic</t>
  </si>
  <si>
    <t>Middle Ages</t>
  </si>
  <si>
    <t>Medieval period</t>
  </si>
  <si>
    <t>Early Middle Ages</t>
  </si>
  <si>
    <t>Early medieval period</t>
  </si>
  <si>
    <t>Younger Dryas</t>
  </si>
  <si>
    <t>Postglacial period</t>
  </si>
  <si>
    <t>Mesolithic</t>
  </si>
  <si>
    <t>Middle Stone Age</t>
  </si>
  <si>
    <t>Southwest Asian Mesolithic</t>
  </si>
  <si>
    <t>High Middle Ages</t>
  </si>
  <si>
    <t>High medieval period</t>
  </si>
  <si>
    <t>Holocene interglacial</t>
  </si>
  <si>
    <t>8.2-kiloyear cooling</t>
  </si>
  <si>
    <t>Climatic period</t>
  </si>
  <si>
    <t>European Mesolithic</t>
  </si>
  <si>
    <t>Late Middle Ages</t>
  </si>
  <si>
    <t>Late medieval period</t>
  </si>
  <si>
    <t>4.2-kiloyear event</t>
  </si>
  <si>
    <t>4.2-kiloyear aridification event</t>
  </si>
  <si>
    <t>Neolithic</t>
  </si>
  <si>
    <t>New Stone Age</t>
  </si>
  <si>
    <t>Western European Neolithic</t>
  </si>
  <si>
    <t>Modern Era</t>
  </si>
  <si>
    <t>Early modern period</t>
  </si>
  <si>
    <t>Roman Climatic Optimum</t>
  </si>
  <si>
    <t>Copper Age</t>
  </si>
  <si>
    <t>Chalcolithic</t>
  </si>
  <si>
    <t>Late modern period</t>
  </si>
  <si>
    <t>Bronze Age</t>
  </si>
  <si>
    <t>Contemporary modern period</t>
  </si>
  <si>
    <t>Medieval Warm Period</t>
  </si>
  <si>
    <t>MWP</t>
  </si>
  <si>
    <t>Medieval Climatic Anomaly</t>
  </si>
  <si>
    <t>Iron Age</t>
  </si>
  <si>
    <t>Future</t>
  </si>
  <si>
    <t>Far future</t>
  </si>
  <si>
    <t>Distant future</t>
  </si>
  <si>
    <t>Little Ice Age</t>
  </si>
  <si>
    <t>LIA</t>
  </si>
  <si>
    <t>Global Warming</t>
  </si>
  <si>
    <t>Climate Change</t>
  </si>
  <si>
    <t>Paleocene</t>
  </si>
  <si>
    <t>Eocene</t>
  </si>
  <si>
    <t>Oligocene</t>
  </si>
  <si>
    <t>Miocene</t>
  </si>
  <si>
    <t>Pliocene</t>
  </si>
  <si>
    <t>Political unit</t>
  </si>
  <si>
    <t>Tetrapoda</t>
  </si>
  <si>
    <t>Synapsida</t>
  </si>
  <si>
    <t xml:space="preserve">Mammalia </t>
  </si>
  <si>
    <t>Emergence of primates</t>
  </si>
  <si>
    <t>The icing of Antarctica</t>
  </si>
  <si>
    <t>Indus Valley civilization</t>
  </si>
  <si>
    <t>Great Pyramid of Giza</t>
  </si>
  <si>
    <t>Indo-Iranians</t>
  </si>
  <si>
    <t>The founding of Rome</t>
  </si>
  <si>
    <t xml:space="preserve">Hominoids </t>
  </si>
  <si>
    <t>Sengoku period</t>
  </si>
  <si>
    <t>Hundred Years' War</t>
  </si>
  <si>
    <t>Arrival of neanderthals in Europe</t>
  </si>
  <si>
    <t>location</t>
  </si>
  <si>
    <t>Meiji restoration</t>
  </si>
  <si>
    <t>Meiji era</t>
  </si>
  <si>
    <t>Volcanic winter of 536</t>
  </si>
  <si>
    <t>First plague pandemic</t>
  </si>
  <si>
    <t>The Plague of Justinian</t>
  </si>
  <si>
    <t>Western imperial court dissolved</t>
  </si>
  <si>
    <t>Fall of the Western Roman Empire</t>
  </si>
  <si>
    <t>Odoacer deposes Romulus Augustulus</t>
  </si>
  <si>
    <t>Julius Nepos assassinated</t>
  </si>
  <si>
    <t xml:space="preserve"> Last Western Roman Emperor assassinated</t>
  </si>
  <si>
    <t>Boudica's uprising</t>
  </si>
  <si>
    <t>Siege of Jerusalem</t>
  </si>
  <si>
    <t>Colosseum</t>
  </si>
  <si>
    <t>Antonine Plague</t>
  </si>
  <si>
    <t>Crisis of the Third Century</t>
  </si>
  <si>
    <t>The reign of Marcus Aurelius</t>
  </si>
  <si>
    <t>Tetrarchy</t>
  </si>
  <si>
    <t>Conversion of Constantine the Great</t>
  </si>
  <si>
    <t>The Great Migration</t>
  </si>
  <si>
    <t>Roman Empire no longer unified</t>
  </si>
  <si>
    <t>The Sack of Rome</t>
  </si>
  <si>
    <t>The reign of Cleopatra</t>
  </si>
  <si>
    <t>Roman invasion of Celtic Britain</t>
  </si>
  <si>
    <t>Gallic Wars</t>
  </si>
  <si>
    <t>Eruption of Mount Vesuvius</t>
  </si>
  <si>
    <t>Cleopatra is born</t>
  </si>
  <si>
    <t>Punic Wars</t>
  </si>
  <si>
    <t>Alexander the Great</t>
  </si>
  <si>
    <t>Conquest of the Acahemenid Empire</t>
  </si>
  <si>
    <t>Peloponnesian Wars</t>
  </si>
  <si>
    <t>Establishment of the Roman Republic</t>
  </si>
  <si>
    <t>Monotheistic Yahwism</t>
  </si>
  <si>
    <t>Hallstat culture</t>
  </si>
  <si>
    <t>Celtic expansion</t>
  </si>
  <si>
    <t>Israel (people)</t>
  </si>
  <si>
    <t>Burning of Troy VII</t>
  </si>
  <si>
    <t>Mammoth extinction</t>
  </si>
  <si>
    <t>Domestication of camels</t>
  </si>
  <si>
    <t>Stonehenge</t>
  </si>
  <si>
    <t>Bell Beaker culture</t>
  </si>
  <si>
    <t>Phoenician civilization</t>
  </si>
  <si>
    <t>Abacus</t>
  </si>
  <si>
    <t>Depictions of wheeled wagons</t>
  </si>
  <si>
    <t>The invention of writing</t>
  </si>
  <si>
    <t>Yamnaya culture</t>
  </si>
  <si>
    <t>Ljubljana Marshes Wheel</t>
  </si>
  <si>
    <t>Domestication of horses</t>
  </si>
  <si>
    <t>Cretaceous–Paleogene (K-Pg) extinction event</t>
  </si>
  <si>
    <t>https://upload.wikimedia.org/wikipedia/commons/c/cb/Impact_event.jpg</t>
  </si>
  <si>
    <t>https://en.wikipedia.org/wiki/Cretaceous%E2%80%93Paleogene_extinction_event</t>
  </si>
  <si>
    <t>Danuvius guggenmosi</t>
  </si>
  <si>
    <t>Oldest stone tools</t>
  </si>
  <si>
    <t>Lucy</t>
  </si>
  <si>
    <t>Migration out of Africa</t>
  </si>
  <si>
    <t>Kostenki 14</t>
  </si>
  <si>
    <t>Gravettian culture</t>
  </si>
  <si>
    <t>Oruanui supereruption</t>
  </si>
  <si>
    <t>Graecopitheicus freybergi</t>
  </si>
  <si>
    <t>Emerge of Hominini</t>
  </si>
  <si>
    <t>Hominini</t>
  </si>
  <si>
    <t>Sahelanthropus tchadensis</t>
  </si>
  <si>
    <t>Last common ancestor of Pan and Homo</t>
  </si>
  <si>
    <t xml:space="preserve">Australopithecus anamensis </t>
  </si>
  <si>
    <t>Emergence of Homo</t>
  </si>
  <si>
    <t>Controlled use of fire</t>
  </si>
  <si>
    <t>Homo erectus</t>
  </si>
  <si>
    <t>Use of fire by H. erectus</t>
  </si>
  <si>
    <t>Denisovans and neanderthals split</t>
  </si>
  <si>
    <t>Anatomically modern humans</t>
  </si>
  <si>
    <t>Attempt at migration to Europe by H. sapiens</t>
  </si>
  <si>
    <t>Extinction of Homo erectus</t>
  </si>
  <si>
    <t>Use of clothing</t>
  </si>
  <si>
    <t>Toba supereruption</t>
  </si>
  <si>
    <t>Settlement of South and Southeast Asia</t>
  </si>
  <si>
    <t>Non-figurative cave painting</t>
  </si>
  <si>
    <t>Emiran</t>
  </si>
  <si>
    <t>Settlement of Europe and East Asia</t>
  </si>
  <si>
    <t>Figurative cave painting</t>
  </si>
  <si>
    <t>Extinction of neanderthals</t>
  </si>
  <si>
    <t>Association between humans and wolves</t>
  </si>
  <si>
    <t>Extinction of Denisovans</t>
  </si>
  <si>
    <t>Ancient north Eurasians</t>
  </si>
  <si>
    <t>Domestication of cats</t>
  </si>
  <si>
    <t>Göbekli Tepe</t>
  </si>
  <si>
    <t>Tournettes</t>
  </si>
  <si>
    <t>Domestication of rice</t>
  </si>
  <si>
    <t>Domestication of sheep</t>
  </si>
  <si>
    <t>Domestication of cattle</t>
  </si>
  <si>
    <t>Domestication of founder crops</t>
  </si>
  <si>
    <t>South American agriculture starts</t>
  </si>
  <si>
    <t>Domestication of wild boar</t>
  </si>
  <si>
    <t>Domestication of wolves</t>
  </si>
  <si>
    <t>Domestication in the Andes</t>
  </si>
  <si>
    <t>South European agriculture begins</t>
  </si>
  <si>
    <t>Beekeeping</t>
  </si>
  <si>
    <t>Proto-Indo-Europeans</t>
  </si>
  <si>
    <t>Construction of door for wagon entry</t>
  </si>
  <si>
    <t>Early European Farmers</t>
  </si>
  <si>
    <t>Northern European agriculture begins</t>
  </si>
  <si>
    <t>Sumerian civilization</t>
  </si>
  <si>
    <t>Potter's 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</si>
</sst>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0" tint="-0.1499984740745262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  <font>
      <u/>
      <sz val="11"/>
      <color theme="0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2F2F2"/>
      </patternFill>
    </fill>
    <fill>
      <patternFill patternType="solid">
        <fgColor rgb="FFDAEE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6" fillId="23" borderId="2" applyNumberFormat="0" applyAlignment="0" applyProtection="0"/>
    <xf numFmtId="0" fontId="7" fillId="23" borderId="1" applyNumberFormat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6" fillId="23" borderId="2" xfId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7" fillId="23" borderId="1" xfId="2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0" borderId="0" xfId="3" applyNumberFormat="1" applyFont="1" applyAlignment="1">
      <alignment horizontal="center" vertical="center"/>
    </xf>
    <xf numFmtId="0" fontId="10" fillId="23" borderId="2" xfId="1" applyFont="1" applyAlignment="1">
      <alignment horizontal="center" vertical="center"/>
    </xf>
    <xf numFmtId="0" fontId="9" fillId="23" borderId="1" xfId="4" applyFill="1" applyBorder="1" applyAlignment="1">
      <alignment horizontal="center" vertical="center"/>
    </xf>
    <xf numFmtId="0" fontId="9" fillId="23" borderId="2" xfId="4" applyFill="1" applyBorder="1" applyAlignment="1">
      <alignment horizontal="center" vertical="center"/>
    </xf>
    <xf numFmtId="0" fontId="13" fillId="11" borderId="0" xfId="5" applyFont="1" applyFill="1" applyAlignment="1">
      <alignment horizontal="center" vertical="center"/>
    </xf>
    <xf numFmtId="0" fontId="12" fillId="0" borderId="0" xfId="6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1" fillId="0" borderId="0" xfId="5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center" vertical="center"/>
    </xf>
    <xf numFmtId="0" fontId="15" fillId="24" borderId="0" xfId="0" applyFont="1" applyFill="1" applyAlignment="1">
      <alignment horizontal="center" wrapText="1"/>
    </xf>
    <xf numFmtId="0" fontId="15" fillId="25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16" fontId="0" fillId="0" borderId="0" xfId="0" applyNumberFormat="1" applyAlignment="1">
      <alignment horizontal="center" vertical="center"/>
    </xf>
    <xf numFmtId="0" fontId="6" fillId="23" borderId="2" xfId="1" applyAlignment="1">
      <alignment horizontal="center"/>
    </xf>
    <xf numFmtId="0" fontId="1" fillId="26" borderId="0" xfId="0" applyFont="1" applyFill="1" applyAlignment="1">
      <alignment horizontal="center" vertical="center"/>
    </xf>
    <xf numFmtId="0" fontId="3" fillId="27" borderId="0" xfId="0" applyFont="1" applyFill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7" fillId="0" borderId="0" xfId="7" applyAlignment="1">
      <alignment horizontal="center"/>
    </xf>
    <xf numFmtId="0" fontId="17" fillId="0" borderId="0" xfId="7" applyNumberFormat="1" applyAlignment="1">
      <alignment horizontal="center"/>
    </xf>
    <xf numFmtId="0" fontId="17" fillId="0" borderId="0" xfId="7" applyAlignment="1">
      <alignment horizontal="center" vertical="center" wrapText="1"/>
    </xf>
  </cellXfs>
  <cellStyles count="8">
    <cellStyle name="Hiperveza" xfId="5" builtinId="8"/>
    <cellStyle name="Izlaz" xfId="1" builtinId="21"/>
    <cellStyle name="Izračun" xfId="2" builtinId="22"/>
    <cellStyle name="Normalno" xfId="0" builtinId="0"/>
    <cellStyle name="Normalno 2" xfId="7"/>
    <cellStyle name="Postotak" xfId="3" builtinId="5"/>
    <cellStyle name="Praćena hiperveza" xfId="6" builtinId="9"/>
    <cellStyle name="Tekst objašnjenja" xfId="4" builtinId="53"/>
  </cellStyles>
  <dxfs count="0"/>
  <tableStyles count="0" defaultTableStyle="TableStyleMedium2" defaultPivotStyle="PivotStyleLight16"/>
  <colors>
    <mruColors>
      <color rgb="FF800000"/>
      <color rgb="FFCC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119743</xdr:rowOff>
    </xdr:to>
    <xdr:sp macro="" textlink="">
      <xdr:nvSpPr>
        <xdr:cNvPr id="3073" name="AutoShape 1" descr="data:image/png;base64,iVBORw0KGgoAAAANSUhEUgAADaoAAAh5CAYAAABRp7ljAAAAOXRFWHRTb2Z0d2FyZQBNYXRwbG90bGliIHZlcnNpb24zLjYuMiwgaHR0cHM6Ly9tYXRwbG90bGliLm9yZy8o6BhiAAAACXBIWXMAAEzlAABM5QF1zvCVAAEAAElEQVR4nOzdd5hV1fk/7GfoDB0FRFQEC0UFG4gFwYJdIlYUFDTR+LXFErvGGk2iRo1GjUZAIKgRFVGKHWwIdkVEEAUsSJPey3n/8NVfYjh7yikDM/d9XVxXnGedtZ4zs2efsyf7c1ZBKpVKBQAAAAAAAAAAAAAAAACUUqWybgAAAAAAAAAAAAAAAACATZu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UK5su+22UVBQsMF/ffv2Lev2KGfSHWsFBQVx/fXXZzR3165d087dtWvXrPQPFc33338f//rXv+K8886LAw88MHbYYYeoX79+VK9ePfH3ecCAAWXdOuRVLl/fgPzzO51swIABid+j6dOnl3ru6dOn5/Q9hutfcsWxBQAAlFaVsm4AAAAAAAAAAHLplVdeib/85S/x4osvxvr168u6HQDKsfnz58f06dNj3rx5sXz58li+fHmsXr06qlevHjVr1owGDRpE06ZNo1mzZlG7du2ybhcAAAAgqwTVAAAAAAAAACiX5s+fH2eddVY89dRTZd1KmVq/fn3ceuutsWbNmsRx++23Xxx88MF56gpg0/ftt9/GmDFj4u23345x48bF559/HkuXLi3245s1axY777xz7LHHHtGlS5fYZ599hNcAAACATZqgGgAAAAAAVDCzZs2KESNGlHUbWdOzZ083cwLwP7755ps44IAD4osvvijrVsrcSy+9FNdcc02R49q3bx8ffvhh7hsC2ITNmTMnhgwZEk888USMGzcuUqlUqef69ttv49tvv43nn38+brnllqhWrVocdNBBcdxxx8Xxxx8f9erVy2LnAAAAALknqAYAAAAAABXM559/HmeeeWZZt5E1Bx98sKAaAP9l5cqVccQRRwip/f/69+9frHEfffRRfPDBB7HbbrvluCOATc+UKVPijjvuiIEDB8bKlStzssbq1atj1KhRMWrUqLjggguiZ8+eccEFF0T79u1zsh4AAABAtlUq6wYAAAAAAAAAIJtuvPHG+OSTT8q6jY3CwoULY9iwYcUe369fv9w1A2z0rr/++igoKEj7ryJatGhRXHDBBdG2bdt48MEHcxZS+6Xly5dHv379YrfddosePXrERx99lJd1gbLXtWvXtOfhrl27lnV7AAAAieyoBgAAAAAAAEC5MXfu3Lj77ruLHLf11lvHfvvtF23atIl69epFYWFh2rH77rtvNlvMqyFDhpQoVDFkyJC4/fbbo3r16jnsCmDT8Mwzz8RZZ50Vc+bMKbMeUqlUDBs2LIYPHx6//e1v4+abb46GDRuWWT8AAAAASQTVAAAAAAAAACg3Bg4cGMuXL09bb9SoUdx///3Ro0ePqFSpUh47Kxv9+/cv0fgffvghhg8fHieccEKOOgLY+K1duzauuuqquO2228q6lZ+tX78+7r///li5cqXdLwEAAICNlqAaAAAAAAAAAOXGU089lbZWtWrVGDVqVOyxxx557KjsTJw4Md59990SP65///6CakCFtWLFiujRo0c8//zzJXpc3bp1Y++9945999032rRpEy1atIhmzZpFYWFh1KpVK1avXh1LliyJhQsXxrRp02Lq1KnxzjvvxNixY+Prr78u9jrr168v6VMCAAAAyBtBNQAAAAAAAADKhRUrVsSECRPS1o877rgKE1KLiFLvuPPCCy/Ed999F1tuuWWWOwLYuC1dujSOOuqoGDt2bLHGV65cOY499tjo3bt3HHbYYVGtWrW0Y2vWrBk1a9aMxo0bx4477hiHH374z7XPP/88hgwZEkOGDIkvvvgi4+cBAAAAUFYE1QAAAAAAoILp2rVrpFKprM/bt2/feOSRR9LW+/TpEwMGDMj6ur80ffr0nK8B+TBmzJiybgE2OZ9++mmsXbs2bf3YY4/NYzdla82aNTF48OBSPXbdunXxyCOPxJVXXpnlrthU5OK9Imzs1qxZE927dy92SK1Xr15x/fXXx/bbb5/x2q1atYobbrghrr/++nj22Wfj1ltvjbfffjvjeX/idzpZ3759o2/fvmXdRqm4/iVXHFsAAEBpVSrrBgAAAAAAAAAgG7788svEevv27fPUSdl77rnnYu7cuWnrBxxwQBQUFKSt5yNcDrAxOffcc+PVV18tctw222wTL774YgwePDgrIbX/VFBQEN27d49x48bFM888E9tuu21W5wcAAADINUE1AAAAAAAAAMqF2bNnJ9a32GKLPHVS9vr3759Yv/baa2O//fZLW58yZUq8+eab2W4LYKP0j3/8Ix566KEix3Xu3DnefffdOPjgg3PeU/fu3WPSpElx6aWXJgaLAQAAADYmgmoAAAAAAAAAlAtLly5NrNeuXTtPnZSt2bNnx6hRo9LWt9566+jatWucdtppifMUFXYDKA+++uqruOSSS4ocd8ghh8SLL74YjRo1ykNXP6pZs2b85S9/idGjR0eTJk3yti4AAABAaQmqAQAAAAAAAFAurF69OrFeqVLF+L/IBw4cGGvXrk1b7927dxQUFMQJJ5wQNWrUSDvu3//+dyxfvjwXLQJsNH7961/HsmXLEsd06tQpnn766ahevXqeuvpvhxxySLz33nvRrl27MlkfAAAAoLgqxl/hAQAAAAAAACj3UqlUWbewUShqJ7SfdlKrV69e/OpXv0o7bsmSJTF06NCs9gawMXnmmWfi1VdfTRyz2Wabxb///e8oLCzMU1cb1qxZs3j99dfjwAMPLNM+AAAAAJJUKesGAAAAAAAAAIDsGD9+fHz22Wdp6x06dIjWrVv//N+nnXZaPP7442nH9+vX7+dgG0B5sn79+rj22muLHPfAAw/E1ltvnYeOila3bl3nZAA2CnPmzImvv/46Fi9eHIsWLYrFixdHQUFBFBYW/vyvSZMm0bx586hZs2ZZtwsAQB4JqgEAAAAAAOTJlClTYsSIEfHee+/FpEmTYtasWbF48eJYs2ZN1K9fPzbbbLNo3759dOrUKXr06BHNmzfPeM21a9fGyy+/HK+99lp8+OGH8fnnn8fChQtj8eLFUbly5ahfv360bNky2rdvHwcffHAcccQRUaNGjSw82+xYunRpjBs3Lt5888349NNP46uvvopvv/02li1bFsuXL4+qVatGrVq1okmTJtGyZcvYZZddYr/99ov9998/ateuXdbtl1tLly6N0aNHx9ixY2PixIkxbdq0WLRoUSxbtiyqV68edevWjebNm0fr1q1jn332iSOPPDKaNWtW1m3/lx9++CHeeuutePPNN2Py5Mnx1Vdfxffffx/Lli2LFStWRPXq1aNWrVrRtGnTaNmyZey6667RuXPn2G+//aJatWpl3X6Z+OKLL+K1116Lt99+O7744ouYPn16LFy4MJYtWxapVCpq1ar1889+++23j44dO0bnzp1jp512ymofr732WkyZMmWDtffffz/xsf/85z9LtFaXLl1ihx12KNFjylq/fv0S678MOBx66KHRpEmTmD179gbHv/baa/Hll19Gy5Yts9Zjrnz55ZcxfPjwePfdd+PTTz/9r9fZwsLC2HzzzaNFixax++67x/777x/dunWL6tWrl3Xb/+W7776LcePGxfjx42PKlCkxY8aMmDVr1s/npmrVqkXdunWjTp060bhx42jTpk20bds2dt5559hvv/3KfMenXJg+fXq8+eabP597vvrqq5g/f34sW7YsVq9eHTVr1ow6derENttsE9ttt1106NAh9t9//9h9993LuvUirVq1Kl5++eV4+eWX45NPPompU6fGwoULY8mSJVGtWrWoXbt2bLPNNrHjjjvG3nvvHYcddtgmd07amD399NPxySefJI7p1q1bHH/88XnqCMilKVOmxMcffxyTJ0+OyZMnx9SpU2PBggWxePHiWLJkSaxatSpq1KgRhYWFscUWW8RWW20Vbdu2jd133z26dOmy0V3PVBQbyzVIrsyfPz9GjBgRb775ZkycODFmzJgRixYtihUrVkSNGjWifv36se2228ZOO+0U++67bxx55JGx2WablUmvn332WTz++OPxzjvvxAcffBCzZs0q9mObNGkSLVq0iD322CP23nvv6NSpU2y33XY57BYAgDKVAgAAAAAAyII+ffqkIiLtvz59+uSlj+bNm+esh9LMvXr16tQjjzySateuXeL355f/KlWqlDrssMNS7777bql6nTVrVurCCy9Mbb755iVat379+qmrr746tWjRogy+U5lZu3ZtaujQoaljjjkmVb169RL1/9O/wsLC1EknnZR6/fXXc9prUg/XXXddRnN36dIl7dxdunQpk7k//vjj1Kmnnlrin0tBQUHqoIMOSr300ksZ9Z2plStXpvr375/q1q1bqnLlyqU6turXr58644wzUh999FGZPpd8+eGHH1J//vOfU7vsskupvl8Rkdphhx1Sf/jDH1KzZs3KSk9Fvd5k81///v2z0nO+LF++PFWvXr20z6dq1aqpuXPn/s/jLrroosTvw7XXXpvz3r/66qtS/SzWrl2bevTRR1N77rlniX++devWTV1wwQWpb775JufPL8ns2bNTt956a2qPPfbI6HitVq1a6sADD0z95S9/SX399dcZ9ZS0Tqavb8UxZ86c1K233ppq3759qb8f2267beqaa65Jff/99znrM+l81Lx587SP+/LLL1PnnXdeqnbt2iV+Xh07dkwNHTo0tX79+oz7z9e5NJ/HTkkcdNBBRfb8/vvvl3WbWZGNn8uqVatSDRs2TDynLl++PLdP5D+sX78+tc022ySeE+fPn1+sufr375/4Pfrqq69K3WdpX9+KK9vXv0nz5ftfptc8M2bMSD300EOpU045JdW0adOM+2nfvn3qjjvuKPZxVRyvvvpq3r+vr776arF6y+XfVoqyMV6DpFPa79Mbb7yR6t69e4mvS6tUqZI65phjUu+8805On9dP1q5dm/rHP/6R6tChQ9aPxebNm6cuueSS1Pjx4/PyXAAAyJ9KAQAAAAAAQE68/fbbseuuu0afPn3i448/LtFj169fH6NHj46OHTvG+eefH6tXry7W49auXRvXX399bLfddnHXXXfFvHnzSrTuwoUL449//GPstNNO8corr5TosZlKpVIxYMCAaN26dRx//PExbNiwWLVqVanmWr58eTz++OPRuXPn6Nq1a5G7ZZBs4cKFcdZZZ0X79u1j0KBBJf65pFKpePnll+Pggw+OHj16pN25KVfWrFkTd955Z7Ro0SJOP/30ePHFF2PdunWlmmvhwoXRr1+/2HXXXaNHjx4xY8aMLHe7cVixYkVce+210bx587j88ssz+h2aOnVq3HjjjdGiRYv43e9+F4sWLcpip/ynJ598MvH7e/jhh8fmm2/+P1//5S5rv/TII4/E+vXrM+4v2yZMmBC77bZbnHzyyfHuu++W+PGLFy+Ov/3tb9GqVau46667IpVK5aDL9L755pv4zW9+E9tss01ceeWV8d5772U03+rVq+OVV16Jyy67LLbddts4+uijY8SIEVnqNj/mzZsXF1xwQTRv3jyuvPLK+Oijj0o91/Tp0+Pmm2+ObbfdNi699NJYtmxZFjstnZUrV8ZVV10VO+64Y9x7772xdOnSEs8xYcKEOP7446Nr167xxRdf5KDLimHatGlFvtft1q1b7LbbbnnqaONXrVq16NmzZ9r64sWLY9iwYXnr59VXX42ZM2emrR999NHRsGHDvPXDxmH27Nlxzz33xL777hvbbrttnHnmmTFkyJAS7fyUzkcffRSXXHJJbLPNNnHddddtFK8r5U1FuAb57rvvokePHrHffvvF8OHDS3xdunbt2hg2bFh07NgxzjrrrFiyZEmOOv3xb1p77rln/Pa3v4133nkn6/PPmDEj7rjjjthrr73igQceyPr8AACUHUE1AAAAAACAHLjrrrti3333jUmTJmU0z/r16+Pee++NQw89NBYsWJA4dubMmbH//vvHDTfcEMuXL89o3W+++SYOPfTQGDhwYEbzFNekSZNiv/32i9NPPz3rN12PHTs2dt9997jxxhvzHkIoD95///3YZZdd4qGHHsrK92/YsGHRoUOHEoc3S+utt96KXXfdNS6++OKs3KD6k1QqFcOGDYuddtopHnzwwazNuzF44403Ypdddombb745qzc+rly5Mv72t79FmzZt4rnnnsvavPw//fv3T6ynC6Ttuuuuscsuu6R93MyZM/MeXi7Kn/70p9h7772zEkRetmxZXHTRRdGzZ89SB6RLYt26dXHrrbdGq1at4uGHH87JmuvWrYvnnnsuevXqlfW5c6V///7RqlWruOeee2LFihVZm3flypVx++23R9u2beOtt97K2rwl9dVXX8Wee+4Zt956a6xduzbj+V577bXo2LFjvPrqq1noruIZMmRIke9rzjvvvDx1s+no06dPYj1f1w7FWauoXil/Xn/99WjWrFlccMEF8dZbb+Xs2m/ZsmVx4403Rvv27WPChAk5WaMiqgjXIC+88ELstNNOWQn1plKpeOihh2LfffeNr7/+OvPmfuGmm26KffbZJz788MOsz70h2XhvBADAxkNQDQAAAAAAIMsuvfTSuOiii7K6+8yYMWPi6KOPTruz2tSpU2PfffeNcePGZW3NtWvXxumnnx7Dhw/P2pwb8thjj0XHjh1zevP42rVr47rrrotjjjkmqze/l3cjR46Mzp07xzfffJPVeb/++us4+OCD4/PPP8/qvL905513RpcuXTIOjCZZtmxZ/Pa3v43/+7//2yh3nCqpf/zjH3HggQfGtGnTcrbGrFmzonv37nHzzTfnbI2KaPr06YmBlQYNGsRRRx2Vtl7Urmr9+vUrdW/ZtH79+vj1r38dV155ZdZ/5/7973/HySefXOodF4tj1qxZcdBBB8VVV12Vcai8vFixYkWceuqpccYZZ8QPP/yQs3VmzpwZBxxwQAwYMCBna6Tz7rvvxl577RWffvppVuddsGBBHHnkkfHGG29kdd6KoKjdBuvXrx+HHXZYnrrZdHTs2DFat26dtv7iiy9m9YMB0lm2bFk8+eSTaeuNGzeOww8/POd9sHFZtmxZTl/Df2natGmx//77x9NPP523NcurinAN8vDDD8eRRx4ZCxcuzOq8n3zySRx00EFZ3bX88ssvjz/84Q8+6AcAgFITVAMAAAAAAMiiv/zlL3H77bfnZO4333xzgzs7TJ8+Pbp27Zr1MFHEj4GAXr16xVdffZX1uSN+/H6dfPLJsWzZspzM/0vDhw+P7t27C6sVw9ixY+O4447LWZBi7ty5ccwxx+Rk/lQqFeedd15cfPHFeftk9gceeCBOP/30TTqsdtttt8XZZ58da9asyflaqVQqrr322rjoootyvlZFMWDAgMSbSU888cSoXr162nqvXr2icuXKaetPP/101m+sLY3zzjsvp6G5p59+Om644YaczD1lypTo1KlTjB07Nifzb4oWLVoUBx54YAwePDgv661evTrOOOOMeOihh/KyXsSPu8YedthhMXfu3JzMv2LFijjuuOPi+++/z8n85dG8efPinXfeSRxz9NFHR7Vq1fLU0aYlaaeydevWxb/+9a+c9/DUU0/F0qVL09ZPOeWUqFKlSs77gFWrVsUJJ5xQZPiV9CrCNchjjz0WZ511Vs6uTadOnRo9e/bMyrXokCFD4i9/+UsWugIAoCJzRQ4AAAAAAJAlo0ePjiuuuCJtfYsttogDDzwwmjVrFk2aNInq1avH7NmzY/r06fH8888X6wbmhx56KHr37h37779/RPx4c3KPHj3iu+++2+D4SpUqRadOnaJdu3bRpEmTaNSoUSxbtixmz54db7/9drz99ttF3sy0dOnSOPPMM+Oll14qsr+S+POf/5z4/fqlzTbbLPbbb79o0aJFNGzYMDbbbLNYvnx5zJ07N77++ut45ZVXivUp4i+99FL07ds3Hn/88UzaL9emTZsWv/rVr2LlypUbrFeuXDk6duwY7dq1i8aNG0fjxo1j9erVMWfOnJg6dWq89NJLsXjx4iLXmTx5clx11VVx1113ZbX/c845Jx544IFij2/atGnst99+sfXWW8dmm20WDRo0iCVLlsScOXPiq6++ildeeaVYAZ2BAwdGkyZNNskb+x588MG47LLLij1+q622iv333z9at24dDRo0iMqVK8fChQtj6tSp8cYbb8TUqVOLNc9dd90VdevWzVkwqKJIpVLxyCOPJI4pase0pk2bxsEHHxzPP//8BusrV66Mxx57LM4+++xS95mp22+/Pe6///609Xr16sUBBxwQzZs3j8aNG0eDBg1iwYIFMWfOnHj77bfjnXfeKdYNvH/84x/jV7/6Veyxxx5Z633KlCnRuXPnmDNnTrEfU7du3dhrr72iVatWsdVWW0Xt2rUj4sddtBYsWBDff/99vPfeezFlypRNcseLpUuXRrdu3YoMDP2n1q1bR6dOnaJJkybRsGHDqFOnTsyfPz/mzJkTkyZNitdffz3t7rM/SaVS8dvf/ja23HLLOPLIIzN9Gol++OGHOPzww2P+/Plpx7Rv3z46dOjw8+tpRMScOXNi+vTp8cILL8S8efOKXGfOnDlx9tlnx7Bhw7LVerk2duzYIs8FBx54YJ662fT07t07rr766rTfw4EDB8bvf//7nPZQ1GteUpiOiq1q1arRunXr2GWXXWLzzTePevXqRf369aOwsDCWLl0aixYtitmzZ8d7770XEydOLPI1JeLHgObJJ58c7777buy44455eBblR0W4Bhk3blycdtppac+Z1apVi3333Tdat24djRs3jkaNGsXy5ct/fm/z6quvFuuDdsaMGRN/+9vf4sILLyx1rwsWLNjghyNtyE477RSHH3547L777rHDDjvEVlttFYWFhVGrVq1YuXJlLFq0KBYvXhxz586NTz75JD7++OP45JNP4p133slLKBEAgLIlqAYAAAAAAJAF8+fPjzPOOGODN4qfcsopccEFF0THjh2joKBgg49fv359jBw5Mi666KL44osvEte64IIL4oMPPoiCgoI499xz48MPP/yfMc2aNYs//OEPceyxx8bmm2+edq7Zs2fH9ddfH//4xz8Sb3J/+eWXY/To0XHYYYcl9lZcQ4cOjSuvvLLIcbVr144zzzwzzjjjjNhpp53Sfv8ifrzx/P3334/bb789Hn/88cTn8+9//zs6duwYl1xySan6L89Wr14dJ510UixatOh/ajvssENcc801cdRRR0XDhg3TzrFmzZoYNmxYXH755UXuxvf3v/89zjnnnKzd1Hn77bcXK6S2+eabx3nnnRe9evWK7bffPnHsunXr4s0334xbbrklbYjnJ7fddlvstddecdxxx5Wo77L09ttvx/nnn1+ssT169Ijf//73sc8++ySO++STT+Kvf/1rDBw4sMgwwE033RR77LFHdO/evVg9DBgwIAYMGLDB2vXXX594w+mmGOYpjldffTWmT5+etr799tsX+TOL+DHMlnSM9+/fv8yCauPHj4+HH354g7Xjjz8+Lrjggth7770Td9CZO3du3HbbbXH33Xcn3ni+fv36uPjii7O289m8efPiiCOOKFZIrWrVqtGrV6847bTTokuXLlGpUqUiH7N48eKYMGFCPPnkk/Hkk0/mbOeubPppx9bihNTatGkTl1xySXTv3j0aNWqUOHbZsmXx3HPPxQ033BCfffZZ2nGpVCp69eoV77//frRs2bLE/RdX3759Y+bMmf/z9S233DKuvPLKOO6446Jp06ZpH79+/fp4+eWX4/e//318/PHHiWs988wz8eqrr8YBBxxQ7P42tLPc8OHD49lnny3RY4pr9913L/Vjs+m9994rckzXrl1z38gmaquttoqDDjooXnzxxQ3WP/nkk/jggw9it912y8n633zzTbz66qtp6+3atYtdd901J2tXBH/+859jyZIlOV9n1apVcdVVVxXrwy0yUbVq1ejSpUscc8wxse+++0bbtm2LvVvi6tWrY8SIEfHwww/HqFGjEt/TLlmyJH7zm9/E2LFjE69Zf6lVq1YbPK/edtttMWXKlA0+Zscdd4xLL7202GtsaM2NwaZ2DVIaCxYsiJ49e24wmLXHHnvEVVddFYcccsjPH0awIStWrIjBgwfH1VdfXeR7vBtuuCFOO+20xGv1JHfeeWcsWLAgcczhhx8eN954Y+y5555px9SqVStq1aoVW265ZbRu3To6d+78c23x4sUxevToGD58eDz33HMb/LsDAADlQAoAAAAAACAL+vTpk4qItP/69OmTlz6aN2+esx6S5t7Qv9atW6feeuutEq2xYsWK1FFHHVXk3C+++GLqpZde+p+vFxQUpK688srUsmXLSrTu6NGjU9WrV09c88ADDyzRnOlMnjw5VVhYmLhWQUFB6sILL0wtWLCgVGu8//77qdatWyeuUaNGjdTnn3+e0XNJmv+6667LaO4uXbqknbtLly45mzvd9+qee+5JrVmzpkTrrFixInXiiScWOf9ZZ52V0fP5yZgxY1KVKlVKXKtKlSqpP/7xj6nly5eXao2XX3451bRp08Q1GjVqlJo3b15WnlOuLV++PNWyZcsif0ZNmjRJPf/88yWef8KECcWav2HDhqk5c+Zk/Hyuu+66xHXKq169eiU+7xtuuKFY8yxfvjxVp06dxLk+/fTTnDyHr776qkTnpYhItWvXLvX222+XeK2JEycW+XscESV+DU/nsMMOK9bz+dWvfpWaMWNGRmutXbs29fzzz6cOPfTQVESk6tWrV6p5cvn6lkqlUjfeeGOR349GjRqlnnzyydT69etLPP/atWtT9957b6pq1aqJaxx00EEZPY+i3v/+8l+lSpVS1113XYnfp61duzZ10UUXFTn/IYccktHzSaUqxnm0qN/Jhg0blnWLWZft3+nBgwcnzvm73/0u68/hJ7fcckvi2nfccUeJ5+zfv3/inF999VWp+y3q9a1///6lnjuVyu31b66sX78+dfLJJxd5Tivu+5efjBo16ufH7rPPPqnBgweX+nrylyZMmJBq165dkT0/+uijWVkvl9eCxZXLY6s8XYOU9O9EDRs2TA0ZMqTE728WLlyY2n///Yuc/5ZbbinV81i/fn2qWbNmiXP/6U9/KtXc6SxZsiR19913p1q2bJm65557sjo3AABlq+iP3gIAAAAAAKDEOnToEG+88UbsvffeJXpcjRo14oknnohOnToljrvzzjvjnHPO+a+vVa5cOfr16xe33HJLFBYWlmjdQw89NAYNGpQ45pVXXilyt7eirF+/Ps4444xYvnx52jENGzaM4cOHx5133hn169cv1Tq77bZbvPXWW4m7YaxcuTIuuOCCUs1fkTRs2DBeeumlOO+88xJ3KtqQGjVqxJAhQ+KYY45JHDd48OBYtmxZBl1GLF++PM4444zET87fZptt4vXXX4+rrroqatasWap1DjzwwBg/fnzssssuacfMnTs3rr766lLNn28333xzfPnll4ljtt9++5gwYUIccsghJZ6/Q4cO8c4778Qee+yROO6HH36I3//+9yWenx93JXjqqafS1gsKCuLUU08t1lw1a9aME044IXFM//79S9Rfrhx88MHxxhtvxF577VXix+60004xZsyY2GyzzRLHFWd3xqI8+OCDMXr06MQxVatWjfvuuy+GDRsW22yzTUbrVa5cOQ455JAYPXp0vPvuu9GjR4+M5suFTz75JG666abEMV27do2PPvoojj322BLtTPOTypUrx7nnnhvPP/984nuJl19+OR577LESz18aNWrUiKFDh8b1119f4vdplStXjr/+9a9F7jzzwgsvFHlO58djMEnbtm3z1Mmm69hjj426deumrT/66KOxdu3anKw9cODAtLUqVapE7969c7Iu2XP11VfHo48+mjimV69ece2115Zo3sqVK8exxx4b48aNizfffDN69epV6uvJX+rQoUO8++67Rb5Puummm8rtDr7ZVFGvQZo3bx5vvvlmnHzyySV+f1OvXr0YOXJkkX8r+sc//lGq3j766KP49ttv09bPPPPMuPzyy0s1dzq1a9eOCy64IKZOnRo9e/bM6twAAJQtQTUAAAAAAIAsa9OmTbz88stF3gCfTo0aNeLvf/974o1LI0eOjClTpvzX1/75z39G3759S7VmRMQJJ5wQRxxxROKYJ598stTzR0T069cv3nrrrbT1WrVqxejRo+Ooo47KaJ2IiAYNGsTIkSMTA0XPP/98Yj8VXWFhYYwZMyb23XffUs9RuXLlePDBB6NBgwZpxyxfvjxGjBhR6jUiIm655ZbEmx2bNGkSY8aMKfLGvuLYeuut46WXXoqmTZumHdOvX7+YMWNGxmvl0uzZs+POO+9MHNO4ceN46aWXMgrPNGzYMJ5//vnYbrvtEscNGjQoJk6cWOp1KqpHH300VqxYkba+7777RosWLYo932mnnZZYHzRoUM7CB8V14IEHxsiRI6NOnTqlnmPHHXeMP/3pT4ljnnnmmVi9enWp11i4cGFcccUViWOqVKkSjz/+ePzf//1fqddJZ4899thogoX/6Zxzzok1a9akrXfu3DlGjx6deI4trgMOOCCefvrpqFy5ctoxN9xwQ2LIORsqVaoUw4cPzzg4eNtttxV5Lh06dGhGa5R3a9eujVmzZiWOad26dZ662XQVFWyeM2dOjBo1KuvrTpgwISZPnpy2fthhh0Xjxo2zvi7Z89BDD8Wtt96aOKZr167Rr1+/Egd5unXrFk8++WRW3u9vSNWqVWPIkCFx5JFHph0zadKkeOONN3KyfnlRUa9BmjRpEm+99VZGrzG1atWKfv36RdWqVdOOmTFjRkyYMKHEcyc9pnLlynHDDTeUeM7iqlSpUmy++eY5mx8AgPwTVAMAAAAAAMiiqlWrxuDBgzO6eT4iYvfdd4/jjjuu2ONPOOGEjEJqP7nlllsS60XtCpNk9erViTuoFBQUxOOPPx4dOnQo9Rq/VLNmzXjiiSeidu3aacfccccdWVuvvLnrrrsSg37F1ahRo7jmmmsSxzz//POlnn/u3Llx9913p63XrFkzRowYUaKwTlEaN24cjz32WNrww5o1a+Jvf/tb1tbLhTvuuCMx4BQR8fDDD0fz5s0zXmuzzTaLxx57LCpVSv9/UadSqSLPQfyvooJIRQXPfmn//fePbbfdNm199uzZMXLkyBLNmU2bb755DBo0KPEG3eL69a9/He3bt09bX7RoUYwfP77U8//5z3+OBQsWJI754x//uFHuepYro0aNSryBv1WrVvHMM89E9erVs7Zm165d48Ybb0xbnzx5csZh6aJcccUV0a1bt4znqV69evzlL39JHJPJ62lF8N133xUZTNxyyy3z1M2mrU+fPon1pJ3PSquoOYvqibI1evTo/9kV/JfatGkTTz/9dFSrVi1PXZVMlSpV4qGHHkq83i9qp/KKriJegxQUFMQjjzySldeXNm3axNlnn504pjTvBZI+9GXPPffMygcIAABQcQiqAQAAAAAAZNEll1wSu+++e1bmOumkk4o1rm7dunH//fdnZc327dsnfsL3O++8U+qddAYPHhwzZ85MW+/Tp0/ip9OXVqtWreLCCy9MW3/22Wdj7ty5WV93U3fooYfGmWeembX5Tj311KhSpUraeiY7D9xzzz2xdOnStPXLL7889thjj1LPn87+++8fJ598ctr6oEGDEncNKkurV6+Ofv36JY456qijsrK74U/23HPP+PWvf504ZujQoTFv3rysrVneffbZZ4lBqho1asSJJ55YojkLCgqid+/eiWPKcpeue+65J2shkoKCgiJD3qU9Ny1btqzI1+b99tsvfv/735dq/k1VUbvo/OMf/0jcgbO0LrvsssQA5sMPP5z1NX+y8847Z3UXku7duyfuOjJ+/Pgy3/VwY/btt98WOWaLLbbIQyebvv322y9atmyZtv7ss88WGdYtidWrV8djjz2Wtt6gQYM4+uijs7Ye2fXhhx/GiSeemHh+atKkSYwcOTLq16+fv8ZKoWnTpomv35l8uEt5V1GvQc4666w49NBDszbfGWeckVgvzfvXpPN1JjvbAQBQMQmqAQAAAAAAZEnVqlXjggsuyNp8RxxxRLF2FOnbt29sttlmWVv32GOPTVtbtmxZTJ06tVTzPvjgg2lrtWvXzumnmF9wwQVRs2bNDdbWrFkTTz31VM7W3lRdccUVWZ2vUaNGcfDBB6etT506tchP1t+QdevWJd7suNVWW8Wll15a4nmL6/LLL4+CgoIN1ubOnRuvvPJKztbOxMiRI2P+/Plp61WqVIm77ror6+veeuutUa9evbT1NWvWxJAhQ7K+bnlV1I2+3bt3T/x+p1PULmwjRowok4Bvy5YtSxy8K0rPnj3T/g5HRHz00UelmvfRRx+NRYsWpa1Xq1YtBg4cmLjDR3kzefLkeP3119PWjz322OjSpUtO1q5SpUpiqGDkyJGJgedMXHLJJYlB7ZKqUqVKHH/88Wnry5Ytiy+++CJr65U3Sb+XP0kKAvL/FBQUJL5erFq1Kh5//PGsrTdixIjE9y49e/bM6m6MZM8333wTRx55ZCxZsiTtmMLCwnjuuecSQ8UbkxNOOCFt7euvv3YeTqMiXoNUqlQp69eju+66a+IHDJX2/Ws6AvAAAJRUxfmLJwAAAAAAQI4dd9xx0bRp06zNV1hYGK1atUocU1BQEOeee27W1oyIIneE+/zzz0s85+eff56460/v3r2z+r37pUaNGkWPHj3S1l944YWcrb0p2nXXXaNr165Zn7dTp05pa6lUqlTH1ksvvZS4O8p5550XhYWFJZ63uHbeeefYe++909Y31mPr6aefTqwfdthhsd1222V93c022yxxF7qIonvjR2vXro1BgwYljikqcJbODjvskPj7umbNmhg8eHCp5s7EBRdckPVg1xZbbBHNmzdPW588eXKp5n300UcT68cff3y0aNGiVHNvqh555JHE+mWXXZbT9fv27RtVq1bdYG3NmjXx6quvZn3NJk2aFHnOK42k38+I0h+3FcHKlSuLHFOjRo08dFI+nHbaaYlh36J+70uiqLn69OmTtbXInsWLF8cRRxwR3333XdoxlStXjsceeyz23HPPPHaWmTZt2iS+f/jggw/y2M2moyJeg3Tv3j0nzynpvcDs2bNj4cKFJZov6cOPsh18AwCg/BNUAwAAAAAAyJJjjjkm63O2adMmsd66devYcccds7pm27ZtE+szZ84s8ZzPPfdcYr1nz54lnrOkkoJXY8eOzfn6m5KkXfUy0a5du8T6119/XeI5izq2TjrppBLPWVKb4rH10ksvJdZLG3AqjqLmHjduXCxfvjxn65cXo0aNitmzZ6etN27cOA499NBSz1/Uz6l///6lnru0yuLcVJrz0uLFixN3DouIOOecc0o876Yu6XzdokWL2GuvvXK6fq1ataJDhw5p67k4Xx955JE52eEpF6+nFUVxdm8VVCu+Fi1aROfOndPW33777ZgyZUrG68ybNy9GjhyZtt6qVaucn0MoubVr18bxxx8fn3zySeK4u+++O44++ug8dZU9SUG1iRMn5rGTTUdFvAbZVK6tGzVqlLb25ZdfJp6DAQDglwTVAAAAAAAAsiRpV6XSKuqTt8tizblz55Z4ztGjR6etNW7cOPEG12zZf//909bmz5/vpu7/sO++++Zk3tatWyfW58yZU+I5k46tPffcM7bddtsSz1lSScfWxIkTY+3atTnvoSSmTZuWuKtFnTp1cnqz8N577514nlm1alVMmDAhZ+uXF/369Uusn3zyyVGlSpVSz9+zZ8+oVq1a2vonn3wS7777bqnnL6mtt946tt5665zMnXRuWrBgQYl/h8eMGRNr1qxJW2/btm3OzrMbq2+//Tbxpv3jjjsuL30kna9zsfvNpvR6WlEU5/c5k3NnRVTUTmYDBw7MeI1HH3008bxqN7WN01lnnRUvvvhi4phLLrkk6zuE58sWW2yRtjZ9+vT8NbKJqKjXIJvKe4GOHTsm1s8888xS7YAOAEDF5C8rAAAAAAAAWdC0adPYZpttsj5vnTp1EuudOnXK+prVqlWL6tWrx6pVqzZYX7RoUYnmS6VS8c4776St77bbblGpUu4/XzHpE+8jfgxd5CoEsSmpXLlyznakqFevXmK9pMfWDz/8EF988UXa+h577FGi+Uor6dhatWpVTJkypcidCvPpo48+SqzvscceOd9NpnPnzjFt2rS09Y8++ihxp7qKbu7cuTFixIjEMZnuSNGgQYM46qij4qmnnko7pn///rHnnntmtE5x7bPPPjmbO+nclEqlYvHixdGwYcNiz1dUgK8iHtvjx49PrG8M5+uidvwpjVwdtzVr1oyqVaumDe6U9PW0IinODnfp3gOzYSeccEKcf/75aXciGjx4cNx0001RUFBQ6jWSwm6VKlWKU089tdRzkxs33XRTkbuvHn/88XHbbbflqaP/tXjx4pg5c2bMmzcv5s+fH6tWrYpVq1bFunXrivX4b775Jm1t1qxZ2Wqz3KiI1yBNmjSJli1bZm2+/5Tta+uOHTtG7dq1Y+nSpRusf/fdd9GxY8e44YYb4uyzz7b7KAAAiQTVAAAAAAAAsiBXAafatWsn1rfaaqucrZvuJt2S3rz75ZdfJt4kla8AT40aNaKwsDDtTbRJNxpWJA0bNoxatWrlZO6igpclPbaK2v0mX8fWZpttllj/5ptvNqqgWtKuRhE/hkdzbbfddosBAwakreciMFKeDBo0KHFnmZ122il23333jNc57bTTEoNqjz76aPz1r38tVvAjU7kIg/8k2+emDz/8MLGei5D5xm5TOF/PnTs3Vq1aldXjOdfH7Q8//LDBmqBVejVr1ixyjO9fydSpUyeOPfbYGDx48AbrM2bMiDFjxsQBBxxQqvknTZqUGAA+6KCDcnZNROkMGjQo/vCHPySO2XvvvWPQoEEZBRhLYs2aNTF27NgYM2ZMjB8/Pj755JOYPXt2ztabP39+zubeVFXEa5BN6f1r1apV49RTT437778/7ZjFixfHRRddFDfddFP06dMnTjjhhOjUqVPefo8BANh0CKoBAAAAAABkQYMGDXIyb1GBoVyum+7mutWrV5dorsmTJyfWv//++/jnP/9ZojlLq2rVqmlr3377bV562Njl6piKKDp4me1j64svvsjLsVXUrgsb27E1Y8aMxPquu+6a8x6KuhG1qB4ruqJ2KMnWzjJHHHFEbL755jFv3rwN1hcsWBDDhg2Lk046KSvrJdmUzk1JO3VERM52rdyYFXW+fv3112PChAk572PSpEmJ9e+++y5atGiRlbWqV68ehYWFWZlrQ2rXrp02qFbSY7YiKU5QLd1uMqTXp0+ftEG1iB93RCttUC1pN7Wf1mbj8eqrr8ZvfvObxDHbb799DB8+PC87Mn300Udx//33x2OPPZbX3SZXrFiRt7U2FRXxGmRTev8aEXHFFVfEww8/XORjf/jhh7jzzjvjzjvvjC222CIOPvjg6Nq1a3Tp0iW23377Eq8LAED5I6gGAAAAAACQBbm6AamoT6Yui3VTqVSJ5vr6668T648++mg8+uijJZozFxYvXlzWLWwUGjZsmLO5izqes31s3XPPPSWaL1c2tmPru+++S6zn4+bCHXbYIbFeVI8V2bvvvpu4I0WlSpWid+/eWVmratWq0bNnz7j33nvTjunfv39egmrl5dxUUFBQIW/gLep8fd555+Wpk2TZPF/n8ub0iOy+V6tINt988yLHzJkzJw+dlC8HHnhgbLXVVml3KB46dGj8/e9/L3F4c/369YkBuDp16kSPHj1KNCe5M2nSpDj22GMTQy6bb755jBo1qli/i5n48ssv49JLL03cGTaX7Mz4vyriNcim9P414scd4P7617+W6H3Z999/H4MHD/75XN2kSZPYe++9Y99994399tsv9thjj8QPDAIAoHyqVNYNAAAAAAAAlAfVq1evUOuWxKYSOPGp9z/aFI6pnzi2Sifd7lg/qVevXs57KGqNuXPn5ryHTVW/fv0S6wceeGA0a9Ysa+uddtppifUXX3wxbTAhmzaVc9OKFStiyZIlaet169aNSpUq3q0aFfF8vakcsxXNVlttVeSY77//Pg+dlC+VKlVK3M1z6dKlpQoMvfzyy4k7055wwgk53bmQ4vv+++/jiCOOiIULF6YdU6NGjXjmmWdyHkh6+OGHo127dmUWUosoesfliqgiXoNsiu8Fzj333Dj//PNL/fjZs2fHsGHD4tJLL4299947NttsszjmmGNiwIABsWDBgix2CgDAxqzi/fUTAAAAAACAvEq6YX9j4lPvNz2OrdIpKohRt27dnPdQs2bNxE/W39jCfRuLlStXFrkDZVHBspLq0KFDtGnTJm19/fr18cgjj2R1zU3Z8uXLE+v169fPTyMbGedrNhabb7551KhRI3HMjBkz8tRN+dKnT5/EemleK4p6TFFrkh/Lli2Lo446KvF3p6CgIAYNGhT77LNPTnu56qqr4je/+U0sW7Ysp+tQcq5BNh1/+9vf4p577snKTmhLliyJZ555Jk4//fRo2rRpnHzyyTFu3LgsdAkAwMZMUA0AAAAAAICc2lRu9kqlUmXdAiXk2CqdlStXJtbzcZNoRPKOBkX1WFE9/fTTiTuV1KpVK4499tisr5u0S05ExIABA7K+5qaqqPNSRQ2qOV+zMWnZsmVifdKkSXnqpHxp1apV7LXXXmnrr7zySuLuaL+0ZMmSePrpp9PWW7RoEZ07dy5Rj2TfunXromfPnvHee+8ljrvtttvi+OOPz2kvf/7zn+PWW2/N6RqUnmuQTct5550XH374YRx99NFZm3PVqlXx2GOPxT777BPdunWLjz76KGtzAwCwcalS1g0AAAAAAABQvq1Zs6asW6CccmxR0fTv3z+xvt122xW541pprF69OrH+xRdfxOuvvy4wQFrO12xMdt1118Qw2pQpU2Lt2rVRpYrbqkqqb9++MX78+A3W1q9fH4MGDYorrriiWHMNHTo0cZfK0047LQoKCkrVJ9lzwQUXxHPPPZc45txzz41LLrkkp3289dZbcdVVVxV7fPPmzaNjx47Rrl272G677aJZs2bRpEmTqFu3btSpUyeqVasWVatWTTzG+vbta1dZyrW2bdvG8OHD4+23344HH3wwnnjiiVi6dGlW5n7ppZdizz33jGuvvTauvfZa53MAgHLGX1QAAAAAAADIqerVq5d1C5RTjq3SqVGjRmJ98eLFiTsNZMuiRYvS1orqsSL6+uuv4+WXX04c8/HHH8eZZ56Zp47+W//+/QXVIqJmzZqJ9aQd8cqz6tWrbzK7qlH+7bbbbjFkyJC09VWrVsV7772XuDsYG3bSSSfFhRdeGKtWrdpgfeDAgcUOqg0cODBtraCgIPr06VOqHsme22+/Pe67777EMUcffXTcfffdOe0jlUrF2WefHevXr08c16BBgzjnnHOid+/e0bp166ysS/G5Btl0derUKTp16hT33HNPjBgxIl566aV45ZVXYtq0aRnNu3bt2rjuuuti6tSpMXDgQGE1AIByRFANAAAAAACAnCosLEysP/TQQ/Gb3/wmT91QnhR1bL344otx8MEH56mbTUdRQZrFixfnvIcVK1Yk7rBUVI8V0YABA4q8AbssPfHEE3HPPfdErVq1yrqVMlXUeamiBtUKCwsTg2pr1qyxexV507FjxyLHjBkzRlCtFBo0aBDdu3ePJ554YoP1zz77LN55553o0KFD4jwzZsyIsWPHpq137tw5WrRokVGvZGbo0KFx2WWXJY7Zc88949FHH43KlSvntJennnoqPvnkk8QxhxxySAwZMiQ222yzrK2bFHjif7kG2fTVqlUrTjzxxDjxxBMjIuKbb76JsWPHxmuvvRZvvPFGfPbZZ6UKcA4ePDi23XbbuOmmm7LdMgAAZaRSWTcAAAAAAABA+VbUzYArV67MUyeUN46t0mnUqFFiPR83iRZ1Y2/jxo1z3sOmJJVKxYABA8q6jURLly6Nf//732XdRpmrWbNm1K1bN2198eLFG3XgMFecr9mY7L333om/pxERo0ePzlM35U9RO50l7ZT2k0GDBiWGHeymVrbeeuutOPXUUxN/Rttuu20899xzeQmwP/zww4n1Y489NkaNGpXVkFpExIIFC7I6X3nnGqT82WqrraJXr17xj3/8Iz799NOYP39+PP3003HuueeWOEx88803x4QJE3LUKQAA+SaoBgAAAAAAQE5ts802ifU5c+bkqRPKG8dW6TRt2jSxPm3atJz38MUXXyTWi+qxonnttdfiyy+/LOs2itS/f/+ybmGjsPXWW6etpVKpIo//8sj5mo1J1apVo1u3boljXnvttZg1a1aeOipfDj300GjSpEna+qOPPpq4o1FEcpitsLAwTjjhhFL3R2amTp0a3bt3TwwY169fP0aOHJl4HGTL8uXL46WXXkpb32KLLeKhhx6KSpWyf5vkDz/8kPU5yzPXIOVfgwYN4phjjol77703vvzyy/jggw/i4osvjvr16xfr8ddcc01uGwQAIG8E1QAAAAAAAMipli1bJtanT5+en0YodxxbpbPtttsm1j/44IOc91DUGs2bN895D5uSfv36lXULxfL6669XyBDWL2233XaJ9fHjx+epk42H8zUbm+7duyfW169fH//617/y1E35UqVKlejVq1fa+vz582PEiBFp6+PGjYupU6emrffo0SPq1KmTUY+Uzrx58+KII46I+fPnpx1TrVq1ePrpp6NNmzZ56Wn8+PGJwcdf//rX0bBhw6yvu27dupgxY0bW5y3PXINUPLvuumvccccd8fXXX8dVV10VlStXThz/4osvupYAACgnBNUAAAAAAADIqXbt2iXekPTRRx/lsRvKk9122y2x7tjasJ133jmxvjHcJLrLLrvkvIdNxZIlS2Lo0KFl3UaxDRgwoKxbKHO77757Yv3tt9/OUycbD+drNjbHH3981K1bN3HMPffcE2vXrs1TR+VLnz59EuuPPPJIqWrFmZvcWLlyZXTv3r3IEEm/fv2ia9eu+WkqIiZNmpRYz9Xue5988kksWbIkJ3OXV65BKq7atWvHH//4xxg0aFAUFBQkjn3xxRfz1BUAALkkqAYAAAAAAEBO1apVK3baaae09U8//TQWLFiQx44oL1q1ahX16tVLWx83blysX78+jx1tGtq3b59Yf++992LVqlU57eHNN99MrBfVY0Xy+OOPx/Lly9PWGzduHGvWrIlUKpWXf88880xivwMHDqzwv3d77rlnYn3MmDH5aWQjstdeeyXW33jjjTx1Aj8qLCxM3PUrImLmzJkxaNCgPHVUvrRr1y523XXXtPWRI0ducFeuVatWxb///e+0j9tqq63ioIMOykaLlEAqlYrevXvHuHHjEsfdfPPNRf5eZVvSrmYFBQU529mtqPey/C/XIJx88slx2mmnJY55/fXX89QNAAC5JKgGAAAAAABAzh188MFpa+vWrYsRI0bksRvKi4KCgsSblefOnRtvvfVWHjvaNLRs2TKaNWuWtr548eJ47rnncrb+hAkTYsqUKWnr1atXLzLUUpH0798/sX7SSSdFlSpV8tRNxOGHHx4NGzZMW//6668r/E4IXbp0ierVq6etT5o0qcLd4N6uXbto1KhR2voLL7wQK1euzGNHpJO0C25ExJo1a/LUSe6dd955UalS8q1TV199tV2TSqlv375pa6tXr45HH330f74+fPjwxA+wOPXUU4v8mZF9v//97+PJJ59MHPOb3/wmrr766jx19P8k/X42aNAgqlWrlpN1c/leOSL5XLypnoddgxARce655ybWZ82aladOAADIJVfuAAAAAAAA5FyPHj0S6w899FCeOqG8cWyVTrdu3RLrudxBpqi5991336hZs2bO1t+UTJkypciwZb53LqlatWqccMIJiWOKCteVd7Vr144uXbokjrnvvvvy1M3GoXLlytG9e/e09aVLl24wtEL+FRXqWLFiRZ46yb22bdvGKaeckjhm1qxZcdVVV+Wpo+LZVH4Gp5xySlStWjVtfeDAgcX62n/q06dPxn1RMn//+9/jr3/9a+KYQw89NO6///48dfTfVq9enbZWVPC2tD7//PN4/vnnczL3T5LOxZvKOWBDXIOw5557Jh7f8+bNy2M3AADkiqAaAAAAAAAAObfPPvtEixYt0tZfe+21Cre7DNnRvXv3qF27dtr6Y489Fl9++WUeO9o0FBXwGzVqVMyYMSPr6y5cuDCGDBmSOKao3iqSfv36Jda33377Mtn5oXfv3on1YcOGJe6IUxEU9T0aOnRofPXVV3nqZuNQVKjytttui7Vr1+apG9KpU6dOYn3x4sV56iQ/brjhhsQwVUTEvffeG0899VSeOko2evTouOyyy8q6jWJp1KhRHH744Wnr77zzTkyePPnn/54zZ06MHj067fi99torWrVqldUeSfbss8/G7373u8Qx7du3jyeeeCKvu7v+p6Rg0fz582PdunVZX/Oee+6JVCqV9Xn/U9K5eFM+D7sGoaCgIDbbbLO09VWrVuWxGwAAckVQDQAAAAAAgJyrVKlSnHPOOYljLrjgglizZk2eOqK8qFu3buLuGqtXr44LL7wwfw1tIg4//PDYfPPN09ZXr14dF110UdbXveaaa+KHH35IW69WrVqcfPLJWV93U7Ru3boid37I925qP9l3332jefPmaeurVq2q8LtjnXDCCdGgQYO09dWrV0ffvn1j/fr1eeyqbB1wwAGx8847p61/9tln8be//S2PHbEhjRo1SqyXt/B3y5Yt4+qrry5yXN++feOdd97JQ0fpPfDAA3H00UfHkiVLyrSPkihqB7RHHnnk5/89ZMiQxLCq3dTy6913342TTz45Mei11VZbxYgRI4oMuOZS0jlr/fr18f7772d1vffffz8efPDBrM65IUnPa+bMmTkJ4OWDaxBSqVTiz6JevXp57AYAgFwRVAMAAAAAACAvzjzzzMRPzn7//ffj8ssvz2NHlBcXX3xxVKtWLW392WefFX74hapVq8ZvfvObxDFPP/10vPDCC1lb88MPP4wHHnggccyJJ56YeJ6oSJ5//vn47rvvEseUVVCtoKAgTjnllMQx/fv3z1M3G6caNWoUuQvNa6+9FnfccUeeOto4XHHFFYn1q666qszDQBXd1ltvnVifNGlSnjrJn6uuuirat2+fOGbJkiVx6KGHxnvvvZenrv6fxYsXx8knnxz/93//t8ntOnjUUUdFw4YN09YHDx78c2B34MCBacdVr149evbsmfX+2LDp06fHUUcdFcuWLUs7pm7dujFixIho1qxZHjv7X9ttt11i/emnn87aWitXrozevXvn5cNVks7Fa9asialTp+a8h1xwDcLEiRMTd01r2bJlHrsBACBXBNUAAAAAAADIi3r16sX111+fOObOO++Mm2++OT8NRcTatWtj+PDheVuP3GjZsmWcf/75iWMuuuii/9q1I9dWrFgRo0aNytt6pXHRRRdFYWFh4pjTTz+9yLBUcSxcuDBOOumkxN0fCgoK4sorr8x4rfKiX79+ifWOHTvGDjvskKdu/lfv3r0T6++++25MnDgxT91snC6++OLEXUMifgzIDBs2LD8NbQROOeWU6NChQ9r6qlWr4ogjjogPP/wwbz3NmjUrxo0bl7f1NnatW7dOrI8YMSJPneRP1apVY/DgwVG7du3EcQsWLIj9998/Hn/88Tx1FvHcc89F+/bt47HHHsvbmtlU1C5F33zzTbzyyisxceLE+OCDD9KOO/rooxN3qSR7Fi5cGEcccUTMnj077ZgqVarE0KFDo127dnnsbMOSXlMiIu69997E51JcqVQqfvvb38Znn32W8VzFUZ7Pxa5BNk5/+tOfEnc6y5b7778/sb7nnnvmvAcAAHJPUA0AAAAAAIC8Ofvss6Njx46JY6699to47rjjYtGiRTnrY8mSJXHvvffGjjvuGOecc07O1iF//vCHP8S2226btr5+/fro27dvnHvuuYmf4J6puXPnxi233BItWrSIP/7xjzlbJxsaN24cv//97xPHfPfdd9GtW7eYNWtWqddZuHBhHHbYYTFlypTEcX379o22bduWep3yZP78+fHss88mjimr3dR+0rZt29h1110TxxQVtivv6tSpE7fffnvimLVr18aJJ55Y5E4fpfHee+/F6aefnvV5M1FQUBD3339/VK1aNe2YefPmxd577x3//Oc/c9rLZ599Fuecc060bNlyk77hP9vq168fO+64Y9r66NGjEwNFm6qdd945hgwZEpUqJd9KtXz58ujZs2eceuqpMW/evJz1M3HixOjevXscffTRMX369Jytkw99+vRJrA8cOLDIDxMoag6yY/Xq1dGjR48iw1gPPvhgdOvWLU9dJWvVqlU0b948bX3JkiXRu3fvWL16danXWLNmTZxxxhmJu/5l21577ZVYv+eee2Lp0qV56ia7XINsnP70pz/FtttuG5dcckl89dVXOVlj5MiRRb7nPeqoo3KyNgAA+SWoBgAAAAAAQN5UqVIl/vWvfxW5Y8VTTz0Vu+++ezz66KOxdu3arKy9fv36GDNmTJx55pmx5ZZbxvnnn5+zG7DIv7p168a//vWvqFy5cuK4++67Lzp16hQjRoyIVCqVlbXXrFkTI0aMiJNPPjm23nrruPrqq7Oyc0M+XHnllbH99tsnjpk0aVJ07Ngxxo4dW+L533///ejYsWOMHz8+cdzmm28et912W4nnL68GDx6ceEN15cqVo2fPnnnsaMOKCssNHjw41qxZk6duNk59+vSJo48+OnHMmjVr4v/+7/+iR48eMXPmzIzWW7duXbzwwgtx+OGHx5577hlPP/10RvPlwh577BE33XRT4piVK1fGmWeeGccdd1x8/PHHWVt70aJF0a9fvzjggAOibdu2cf/998fKlSuzNn95cfDBB6etrV27No488sgYPnx4rF+/Po9d5d7RRx8dd911V7HGDh48OHbYYYe49tprsxZYS6VSMWbMmPjVr34V7dq1KzKwvKno0KFDYgjkqaeeikGDBqWtN2nSJA477LBctMYvnH322TFmzJjEMddee+1GF4Iu6v3ISy+9FD169CjV7+rkyZOjc+fOMWDAgP+pFXXdkYmmTZsm/t7MmDEjDj744Pjoo49y1kMuuQbZOC1ZsiT++te/xvbbbx9HHnlkPP7447FixYqM502lUvHAAw9Ejx49Eq/B99tvv2jTpk3G6wEAUPaqlHUDAAAAAAAAVCzbb799PPbYY3HMMcckhtC+/PLLOOWUU+KKK66I8847Lw477LDYeeedo6CgoNhrffHFFzFu3Lh46aWXYvTo0TFnzpxsPAU2Uvvss0/8/e9/j7PPPjtx3IcffhhHHXVUtG3bNs4777w4+OCDY4cddij2OuvXr4/PPvss3nrrrXjxxRfjxRdfjIULF2bYfdmoUaNGDBkyJDp37py409w333wTXbt2jZNOOikuueSS6NChQ+K8n376adx5550xYMCAWLduXeLYgoKCGDBgQGy22Waleg7lUf/+/RPr3bp1i8aNG+epm/ROOeWUuPzyy9OGVebOnRsjRoyIY445Jr+NbWQeeeSR6NSpU5E7egwbNixGjBgRvXr1ir59+0bnzp2L3N0p4sebiidMmBBPPvlkDB06NObOnZut1nPmsssui48//jiGDBmSOO6pp56Kp556Krp16xZnnnlm7L///tGkSZNir7Nq1ap4//3344033ojRo0fHG2+8kdGuOhXFSSedFPfdd1/a+qxZs+JXv/pVNG3aNPbZZ59o06ZNNGjQIGrVqpUY3Nh9991j9913z0XLWXP++edHpUqV4vzzzy8y0L5w4cK4+eab47bbbovDDjssTjzxxOjatWtsueWWxV5v2bJlP7+feOyxx+Lrr7/O9ClslPr06ROXX375BmvLli2LZcuWpX1sr169okoVt7jlwyuvvJJY32abbWKbbbbJ+Y6XP2natGkceeSRRY4799xz44477kh8Lzty5MjYZZdd4oorrojTTz896tatmzjne++9F/fdd18MHDhwg9esO+64Y7Rv3z6eeOKJop9IKZ100klx3XXXpa2PHz8+dt1112jbtm3sueeesf3220fdunWjsLAw8Zr5yCOPjKZNm+ai5WJzDbJxW79+fYwcOTJGjhwZtWrVim7dusVhhx0WnTt3jjZt2hT7bzILFy6M5557Lm6//fZihSpvvvnmTFsHAGAj4SoeAAAAAACAvDvyyCPjn//8Z5xxxhlF7sYxc+bMuOyyy+Kyyy6LBg0axD777BPNmzePBg0aRMOGDaN27dqxevXqWL58ecydOzdmzZoVX3zxRXz++eebbHiI0vvtb38bc+bMiT/84Q9Fjp00aVKcc845EfHjbh377LNPNGvW7Odjq7CwMFatWhXLli2LOXPmxHfffRdTp06Nzz//PPGG6k1Nhw4d4r777otf//rXRY59/PHH4/HHH4/mzZtH586do1WrVtGwYcMoKCiIRYsWxdSpU+PNN9+Mzz//vNjr33DDDcW6Cbmi+OCDD4q8kbOonUPyZcstt4yuXbsm3tjev3//Ch9Ua9CgQTz33HPRuXPnIndbXLNmTQwYMCAGDBgQ9erVi7322itatWoVW2+9ddSqVSsiIhYsWBALFiyIWbNmxfvvvx+ff/551naIzJefbg7/4YcfYvTo0UWO/ykUHPFjOKBDhw7RqFGjaNiwYTRs2DCqVKkSK1eujCVLlsT3338f33zzTXz++ecxbdq0Cr+rX2nsv//+sfvuu8f777+fOG7WrFnx5JNPFnve6667bqMPqkX8GHqpU6dOnHXWWYkBip+sWrUqnnnmmXjmmWciIqJ58+bRtm3baNGiRWy55ZZRq1atKCwsjNWrV8fSpUtjwYIFMW3atJg6dWp89tlnFeIY7d27d1x55ZWl2oWvT58+OeiI0pg5c2aceeaZeVuvS5cuxXqPuOWWW8all15aZMjl+++/jwsvvDCuuOKK6NChQ3To0CGaNGkS9erVi9WrV8e8efNiypQp8eabbyaGRqtWrRqDBg1KDPRmw9lnnx1/+tOfitzRatKkSTFp0qRiz/vqq6+WeVAtwjXIpmLZsmUxbNiwGDZsWET8uJN527ZtY8cdd4wtt9wyGjVqFDVr1oxKlSrF0qVLY8mSJfHll1/GZ599Fh9++GHihxP9p9/+9rfRpUuXHD4TAADySVANAAAAAACAMtGnT5+oXbt29OrVq1g3AUf8eHP+iBEjctwZm7prr7026tevHxdeeGGxb4iePXt2PP300znubON1xhlnxIIFC+L3v/99scbPmDEjZsyYkfG6F198cVx77bUZz1Oe9OvXL7FeWFi4UQW/evXqlRhUGzlyZMyePbtEu2CVRzvssEOMHTs2DjrooPj222+L9ZhFixbFCy+8EC+88EKOuysbVatWjeHDh0ffvn2L3FntP02ZMqXI3enI3N133x3777//JheCzJbTTjstdt555zj++OPjq6++KtFjs/UauSHVqlWLffbZJydz59KWW24Z3bp1i+eff75Ej9t1112jXbt2OeqK8uTaa6+NUaNGxXvvvVfk2JUrV8brr78er7/+eonXKSgoiH79+kXHjh1zHlRr3LhxXHPNNXH11VfndJ2y5Bpk07N48eJ4++234+23387anF27do277747a/MBAFD2KpV1AwAAAAAAAFRcxx13XLz22mux3XbblXUrlDPnn39+PPfcc9G4ceOybmWTcckll8Q//vGPqFq1as7XKigoiJtvvjnuuOOOnK+1KVm1alWRgZ1jjjkmateunaeOinb88cdHjRo10tbXrl0bgwYNymNHG69WrVrF22+/HXvvvXdZt7LRqFq1agwePDj+/Oc/5+XcQ/Htt99+Ff4c/dOucr/97W+jUqWyv8XqiCOOiIkTJ8ZZZ51V1q2USml2RrObGsVVrVq1GDZsWDRv3jxna1SqVCnuvvvu6N27d87W+KUrrrgievTokbf1yoJrkIrt8MMPj2effTaqV69e1q0AAJBFZf9XFAAAAAAAACq0jh07xgcffBDnnntuVKlSJa9r16pVa6PamYjsOvzww+Pjjz+Onj175n3thg0bxhFHHJH3dTN11llnxauvvprT8GjTpk3j2WefLde7Q5TW8OHD44cffkgc06tXrzx1Uzx169aNo446KnFM//7989TNxm+rrbaKsWPHxjXXXBPVqlUr63Y2CgUFBXHZZZfFuHHjokOHDnlff/vtt49OnTrlfd1NwUUXXRSDBw+O+vXrl3UrZaZ+/frxwAMPxIQJE6Jz585l0kO3bt3izTffjBEjRsQOO+xQJj1kwzHHHBN169Yt9vgqVarEKaecksOOKG+22mqrePPNN3Oy62Dt2rXjqaeeivPPPz/rcyepVKlSPPHEE3HppZdG5cqV87p2PrkGqXhq1aoVf/rTn+K5557bqD6EAwCA7BBUAwAAAAAAoMzVqVMn7r333vj444/jxBNPzGlgraCgIA444IAYMGBAfP/993HvvffmbC3KXpMmTeLRRx+NcePGxWGHHRYFBQU5W6tKlSpx9NFHx9ChQ2PWrFlx1VVX5WytXNp3333jk08+iWuuuSbq1KmTtXlr1KgRF1xwQXz22Wdx5JFHZm3e8qRfv36J9UaNGsUhhxySp26Kr6jw3KRJk2LChAl56mbjV7Vq1bjpppvik08+iRNOOCEnN57XqFEjTj311Bg1alTW586VPfbYI8aPHx//+te/YpdddsnpWvXq1Yvf/OY38frrr8fUqVOLDFtWZL169YqpU6fGtddeG1tttVVZt1Nm9thjj3jttddi3Lhxcfzxx+f8wxXq1asX55xzTkycODFeeOGFnARv8q1mzZpx4oknFnv84YcfbmdcSqxZs2YxZsyYuPDCC7P2+nr00UfHp59+Gr/61a+yMl9JVa5cOf7yl7/Exx9/HGeccUZW359vTFyDlK3Ro0fHlVdemfP3YAUFBXHiiSfG5MmT4/LLL98odiwFACD78vuRlAAAAAAAAJCgTZs28fjjj8e3334bAwYMiKeeeiref//9jOdt3rx5HHTQQXHwwQfHQQcd5KbXCqhTp04xatSomDp1avTv3z+efvrpmDx5csbztmrV6udj64ADDig3u87UrFkzbrrpprj44ovjoYceikGDBsXEiRNLNdf2228fvXr1irPPPju22GKLLHf63+rWrRvNmjXL6Rq5sm7duthnn31ir732Sjtmp512yvvOk8VxxBFHxPXXXx+pVCrtmBUrVuSxo03DjjvuGP/+979j2rRp8c9//jP+/e9/x5dfflnq+erUqRMHHHBAHH744XHiiSdGw4YNs9htfhQUFMQpp5wSp5xySowdOzYGDx4czz77bMyePTujeStXrhwdOnT4+Xy9zz772NGuBDbffPO48cYb44YbbogPPvgg3njjjfjwww/jiy++iO+++y7mz58fy5cvjzVr1iSeB8qDTp06xRNPPBHz58+PYcOGxdChQ+P111+PZcuWZTx3ixYt4sADD4wePXpEt27dyuUx2qdPn/jnP/9Z7LFQGlWrVo0777wzzjvvvPjzn/8cjzzySKxevbpEc1SrVi169OgRv/vd72Lvvffe4JgWLVrEHnvsscHalltuWeK+i9K2bdt4+OGH47777os333wz3nrrrfj0009j2rRpMXv27Pjhhx9i1apVsWbNmqyvnS+b6jVIedCpU6fo1KlT3HLLLTFz5sx4/vnnfz7Opk6dmvH8rVu3jt69e0fv3r2jefPmWegYAICNWUGqvP+FCAAAAAAAgE3ad999F+PGjYt33nknPv/885g5c2bMmjUrli5dGitWrIiCgoKoU6dO1KlTJ+rWrRubbbZZ7LDDDtG6deto3bp17LTTTm6EYoO+/PLLGD9+fLz77rsxZcqUmDlzZnz//fexfPnyWLFiRVSpUuXnY6tOnTrRuHHj2HHHHX8+tnbZZZcKddPj1KlT47XXXovx48fH1KlTY/r06bFgwYJYvnx5pFKpKCwsjHr16kXz5s1j++23jw4dOkTnzp1z/qn8UJ5MmjQp3nzzzXjnnXdi2rRpMX369Pjhhx9i+fLlsW7duqhVq9bP56RmzZpFmzZtok2bNtGuXbvYa6+9omrVqmX9FLJu/fr18fHHH8f48ePj/fffj6+++ipmzpwZ8+bNixUrVsTKlSujRo0a//VeYMstt/z5XP3T+bpu3bpl/VQop9auXfvzMTp58uSYPn16zJgxI+bOnRvLly+P5cuXx9q1a6N69epRs2bNaNCgQTRt2jS22mqraNOmTey8887RoUOH2Hrrrcv6qUC5tHjx4njttdfi1VdfjXfeeSfmzJkT8+fPj4ULF0bVqlWjdu3aP19DtmnTJvbff//o2rVr1KpVq6xbJ1yDbAzmz58fEyZMiKlTp8YXX3wR06ZNi5kzZ8bixYtj6dKlsWTJkp//LlO3bt2oV69ebLnlltG+ffvYbbfdYvfdd4/tttuurJ8GAAB5JKgGAAAAAAAAAAAAAAAAQEYqlXUDAAAAAAAAAAAAAAAAAGza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Vcq6AQAAACgrrVu3jm+//fa/vlZYWBgtW7Yso44AAAAAAAAAAACoCL788stYvnz5f32tWbNmMXny5DLqKHMFqVQqVdZNAAAAQFmoU6dOLF26tKzbAAAAAAAAAAAAgKhdu3YsWbKkrNsotUpl3QAAAAAAAAAAAAAAAAAAmzZBNQAAAAAAAAAAAAAAAAAyIqgGAAAAAAAAAAAAAAAAQEaqlHUDAAAAUFYKCwtj6dKl//W12rVrx84771xGHQEAAAAAAAAAAFARTJw48X/uXyssLCyjbrJDUA0AAIAKq2XLljFnzpz/+trOO+8c48aNK6OOAAAAAAAAAAAAqAj23nvvePvtt//ray1btiyjbrKjUlk3AAAAAAAAAAAAAAAAAMCmTV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Vcq6AQAAAAAAAAAAAAAAyLZtrxhR1i3AJmH6n44s6xaAcsKO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GVizJgxUVBQsMF/AAAAAAAAAAAAAMCmRVANAAAAAAAAAAAAAAAAgIwIqgHARmj69Olpd5rq2rVrztcfMGBA2vWvv/76nK8PAAAAAAAAAAAAAMCmRVANAAAAAAAAAAAAAAAAgIwIqgEAAGTRmDFj0u5KCQAAAAAAAAAAAFBeCaoBAAAAAAAAAAAAAAAAkBFBNQAAAAAAAAAAAAAAAAAyIqgGAAAAAAAAAAAAAAAAQEYE1QAAAAAAAAAAAAAAAADIiKAaAAAAAAAAAAAAAAAAABkRVAMAAAAAAAAAAAAAAAAgI4JqAAAAAAAAAAAAAAAAAGREUA0AAAAAAAAAAAAAAACAjAiqAQAAAAAAAAAAAAAAAJCRKmXdAABQca1duzbee++9eO+99+Kzzz6LyZMnx8yZM2PRokWxZMmSWLVqVdSsWTPq1q0bzZo1ix122CF22223OPDAA2O33XaLgoKCsn4KERExa9asGD58eIwZMyYmTpwY3333XSxZsiQqVaoU9erVi2222SZ23XXXOPDAA+Poo4+O2rVrl3XLGZs+fXo888wzMWbMmJg0aVJ8//33sWzZsqhZs2bUr18/dtxxx2jfvn0cccQR0aVLl6hatWpW1x83blw8//zzG6ydd955sfnmm2d1vZ9MmzYtBg0atMHaCSecEDvttFNW11u3bl288cYb8dxzz8X7778fn3/+eSxcuDBWrlwZhYWF0aRJk9hhhx1i7733jl/96lfRrl27rK6/IalUKj7++OOYMGFCTJ48OT777LP46quvYtGiRbF48eJYsWJF1KhRI+rUqRPNmjWLli1bxm677RZdunSJTp06ReXKlXPeY0TE+vXr480334zx48fHhx9+GJ9++mksWLAgFi9eHEuWLInKlStHYWFhFBYWxuabbx7NmzeP5s2bR6tWraJTp07Rvn37qFKleJdLL7zwQixfvvzn/544cWLascOGDSvR8ygsLIxDDjnk5//+7LPP4vHHH9/g2N69e8f2229fovmLa/78+XHPPfdssNatW7fYd999c7IuAAAAAAAAAAAAsOkQVAMA8uqbb76JoUOHxgsvvBCvv/56LF26NHH80qVLY+nSpfHdd9/FO++8E0OGDImIiG222SbOPPPMOO+886J+/fpZ669r164xduzY//n6ddddF9dff/1/fe2zzz6LG2+8MZ544olYt27dBuebM2dOzJkzJ95999345z//GbVr145zzjknrr766qhbt27W+s6XTz75JK6++uoYMWJErF+//n/qP/28vvnmm3jllVfizjvvjK222iouvvjiOO+887IWWGvUqFHceOONkUql/qdWWFgYl112WVbW+aW77ror7r333v/5eo0aNeJ3v/td4mPHjBkTBxxwwAZrv3we69atiwcffDBuu+22+Oqrrzb4mCVLlsSSJUviiy++iFGjRsUf/vCH2GuvveKPf/xjHHTQQcV8RsUzb968eOqpp2L06NExduzY+OGHHxLHL1++PJYvXx6zZ8+O999/P4YOHRoRP/7cTj/99Pjd734XW265ZVZ7/Mn3338fd911V/zrX/+Kb775Ju24tWvXxqpVq2LBggXx7bffxkcfffRf9Zo1a8b+++8fJ5xwQvTo0SMaNmyYdq6zzjorZsyYUaz+evToUbwn8v9r3rx5TJ8+/ef/btasWdx+++2xbNmy/xk7Z86cuO+++0o0f3ENGDAgbrjhhg3WTjrppJysCQAAAPD/sXfn4TbX6//4722epwypSKhESXUSTSjRQCR1UKFR0zkNn87pnOb5aJ4+nQpJfSiaaCIqNBkKFaJIKRQh8zbbvz/61q+yFnvvtfaAx+O6uq687vf7ft3bXu+1Ote1nucFAAAAAADsWIoU9AAAwK7hxRdfjGOOOSZq164dV111VYwYMWK7IbVt+f777+PGG2+MevXqRZ8+fdI46fZlZWXFHXfcEU2aNInBgwcnDaklsnr16rjnnnuiUaNGMXHixDycMr02bdoU119/fRxyyCHx+uuvJwypJTN//vy4+uqr47DDDotp06alZZ769evHCSeckLDWr1+/hAG2VK1duzYGDhyYsHbmmWdG5cqV07LPjBkzomnTpnHppZcmDaklM3HixGjdunVceumlsXHjxpRneffdd+PEE0+MmjVrRq9evWLo0KHbDalty+LFi+Oee+6JfffdN+68884cPTvbs2XLlnjkkUdi//33j7vvvnubIbXsWLt2bYwcOTIuuOCCOProo9M0ZeoqVKgQZ511VsLaoEGD/nCyWzr17ds34fqxxx4bBxxwQJ7sCQAAAAAAAAAAAOxYBNUAgHzx1FNPxYcffpj2ANHPP/8cvXr1ii5dusSGDRvS2juRtWvXRqdOneLGG29Mab/58+dHq1atYuzYsekbLo+sWbMmTjnllLjrrrtSChZNmzYtjj766Bg9enRa5rrkkksSrs+ePTvGjBmTlj1+b8iQIbF8+fKEtV69eqVlj5EjR0bz5s1jypQpKfV5/PHH4/TTT49Nmzal1OfFF1+MkSNHptznzzIzM+OGG26I1q1bx4oVK1Lut2nTpujWrVtcccUVsXLlyjRM+Ec5CWbmh2Sv/ZUrV8bgwYPTvt/YsWPjq6++SlhL12sfAAAAAAAAAAAA2PEJqgEAO4UhQ4ZEp06d0npC059t3LgxOnfuHMOGDUtLv7Vr18Zpp50WCxcuTEu/vLB+/fo4+eSTY9SoUWnpt3LlyujQoUN8/vnnKfdq37597LXXXglrTz75ZMr9/yzZyX0HHnhgHHnkkSn3Hz16dHTo0CFtQavXX389brjhhrT0yitjx46N448/PtasWZNSn27dusWQIUPSNFXh16RJk2jWrFnCWn6+9nfbbbc4/fTT074fAAAAAAAAAAAAsGMqVtADAAC7tiJFisS+++4bBx98cDRo0CAqV64clSpVinLlykVmZmasWLEivvnmm5g0aVJMmjQp1q1bl7TXm2++Gddff3307t07T2b929/+FsOHD99qvVKlStG6des45JBDolq1alGpUqVYunRpfPfddzFy5Mj49NNPk/Zcvnx5XHrppfHKK6/kycypuuCCC+L999/f5jVlypSJdu3aRePGjWPPPfeMEiVKxIIFC+Lrr7+OYcOGxU8//fSH61evXh2nnXZaPProoynNVrRo0bjooovipptu2qo2bNiwWLx4cVSrVi2lPX41bdq0GD9+fMLaRRddlHL/2bNnR8eOHWP9+vV/WM/IyIiDDz44jj/++KhVq1ZUr149Nm3aFD/99FN88sknMXLkyKSnvEVE3H///XHmmWfGoYcemvKMf56rTp06cfDBB0ejRo2iSpUqUalSpahQoUKsW7culi9fHvPmzYvJkyfHxx9/HKtWrUraa/LkyXH++efn+iSwwYMHx4svvrjNa2rUqBEtWrSI/fbbL2rXrh1ly5aNkiVLxqpVq2LlypWxdOnS+OKLL2Lq1KkxZ86cQneCWiKXXnppTJgwYav1jz/+OKZOnRqNGzdOyz5LlixJ+v7Uo0ePKFmyZFr2AQAAAAAAAAAAAHZ8gmoAQL6rVq1atG/fPjp06BCtW7eOMmXKZOu+ZcuWxaBBg6J3796xYMGChNfcd999ccYZZ8Rhhx2WzpHj1Vdfjc8+++wPa/Xq1Ys777wzTj/99ChWLPF/Vv3nP/+Jjz/+OC677LKYNGlSwmuGDh0ao0aNijZt2qR15lQ988wzMXDgwKT1smXLxp133hnnn39+lCtXLuE1jz32WLzxxhvx97//PebNm/fb+rfffhs33nhjyjNecMEFcdttt8WmTZv+sL5hw4YYMGBA/OMf/0h5j4jkJ0qVLl06zjnnnJT7n3nmmX8IcxUtWjR69uwZN910U9SuXTvpfWvXro277747evfuvVXILSJi06ZNcfnll8e4ceNSnrFixYpx0kknRYcOHeKkk06KihUrZuu+zMzMeOGFF+Kee+6JmTNnJrxmyJAh0aVLl+jYsWOOZtq0aVP8z//8T9J6ixYt4pZbbokWLVpERkZGtnouX748RowYEW+88Ua88cYb2Trhbu7cuX/489ixY6NVq1YJr83KysrWHNtzxhlnxFVXXRVLly7dqvbkk0/GY489lpZ9nnnmmYSvrYj0hDQBAAAAAAAAAACAnUeRgh4AANh1NG3aNIYMGRI//vhjPPXUU3HqqadmO6QWEVG5cuW4/PLLY8aMGdGjR4+E12zevDmuv/76dI38mz+H1C688MKYOXNm/PWvf00aUvtV06ZN44MPPthmEC1ZEKqgLF26NK666qqk9UaNGsXnn38eV1xxRdKQWkREsWLFomPHjjFt2rStQkjbOmkuu2rWrJk03NS3b9+0hILWrl2bNLD317/+NSpVqpTyHr9/fVWvXj3GjRsX/fr122ZILeKXoNwtt9wSQ4cOTXqy1fjx4+OLL77I9WwNGjSIPn36xKJFi+L555+PLl26ZDukFvHLiXs9e/aMTz/9NK699tqk11133XU5Psls7Nix8cMPPySsXXPNNTFmzJho2bJltkNqEb+ckNi1a9cYNGhQzJ8/Px566KGoX79+jubKD6VKlYpzzz03YW3gwIGRmZmZln2SvTe1bNky9t9//7TsAQAAAAAAAAAAAOwcBNUAgHzx+OOPx8SJE+PMM8+MokWLptSrQoUK8fTTTyc9zWfkyJEpBXO251//+lf06dMnihcvnu17SpUqFS+//HLsueeeCeuvv/56LFmyJF0jpuyOO+6IZcuWJazVqlUrRo4cGfXq1ct2v4oVK8aQIUPi+OOPT9eIv7n00ksTrs+ePTvGjBmTcv8hQ4bE8uXLE9Z69eqVcv/f23PPPWPcuHHRtGnTHN130kknRe/evZPWn3rqqVzN8+9//ztmzJgRF154YdIgXHaVLFkyevfuHXfeeWfC+syZM2PEiBE56vnaa68lXD/mmGPinnvuyVFALZHy5cvHFVdcEW+88UZKffLKxRdfnPBnXLlyZQwePDjl/mPHjo1Zs2YlrKX7tQ8AAAAAAAAAAADs+LZ9/AcAUOi89957KYcvCsI+++yT1n4ZGRnxv//7v/HBBx/EzJkzt6o/++yzcffdd6d1z4iI1q1bx1133ZWre8uVKxe9e/eOc845Z6vahg0b4q233oqzzz471RFT9vPPP0ffvn0T1ooUKRKvvvpq0sDdtpQoUSJeeeWVOOCAA5KegpUbrVq1igYNGsSXX365Va1Pnz5x3HHHpdT/ySefTLjeuHHjaNasWUq9f69IkSIxaNCgHAUAf+9vf/tbPPHEE/HVV19tVXvttdfigQceyHHPvffeO1ezbMt1110XY8aMiXfeeWer2rPPPhunnHJKtnslC1ElC3DtbOrVqxdt2rSJkSNHblXr06dPnHfeeSn1T/bar1atWnTq1Cml3rnVvHnztPecPn162nsCAAAAAAAAAADArkhQDQDYYRUvXjzuuOOOOP3007eqjRgxIu1BtZIlS8aAAQNSCsCcccYZcfnll8eKFSu2qk2ePLlQBNWeffbZWLNmTcLahRdeGIccckiue1eoUCHuvvvuhGG9VFx88cVx5ZVXbrU+dOjQWLx4cVSrVi1XfadNmxYTJkxIWEv3iVKXXnpptGjRItf3Fy1aNHr27Bn//ve/t6p98803sWLFiqhYsWIqI6bN3XffHYcddthW66NGjYotW7ZEkSLZO/h54cKFCdcPPPDAlObbkVxyySUJg2oTJ06MqVOnRuPGjXPVd8mSJTF06NCEtZ49e0aJEiVy1TdVyZ5HAAAAAAAAAAAAoOBl7xugAACF1EknnRRlypTZan369OmxbNmytO7VrVu3XJ0k9nslS5ZMemLUlClTUuqdLs8//3zC9RIlSsTtt9+ecv+zzjor1+GZZHr06JHwdbBhw4YYMGBArvsmO1GqbNmyaQ0VFilSJK6++uqU+yQKbUZEZGVlFZrXV0TEoYcemvCUxeXLl8fUqVOz3Wft2rUJ14sWLZrr2XY07dq1i1q1aiWsJXv9ZseAAQNi/fr1W61nZGTERRddlOu+AAAAAAAAAAAAwM5LUA0A2KGVLl06mjRpstV6VlZWTJs2La17pesErUTzRkTMnDkzLf1TsWTJkvjkk08S1k466aRcn0z2exkZGdG9e/eU+/xepUqVomvXrglrffv2jaysrBz3zMzMjIEDByasdenSJSpUqJDjnsm0adMmYXArp+rXrx/lypVLWCsMr6/fa968ecL1nATVqlSpknD9448/ztVMO6KiRYsmDY4NGjQoMjMzc9W3b9++CdePO+64qF+/fq56AgAAAAAAAAAAADs3QTUAYIdXo0aNhOtfffVV2vYoV65cHHbYYWnpdeCBByZcX758eVr6p2Ls2LFJQ13dunVL2z5du3aNIkXS+5+il1xyScL12bNnx5gxY3Lcb8iQIbFixYqEtXSfKNWiRYu09MnIyIiGDRsmrKX7hMFUpeO5rVOnTsL1//znP7FmzZrcjLVDuuCCC6J48eJbra9YsSIGDx6c435jxoyJWbNmJaw5TQ0AAAAAAAAAAABIplhBDwAA5EyjRo3ijjvuyNM9Ro8eHY8++mie7pHM4sWLY9GiRbF06dJYu3ZtbNiwIbZs2bLNe5IFvH788ce0zdW0adMoViw9/+m02267JVzfuHFjrF27NkqXLp2WfXJjypQpSWvpClNFROyxxx5Rv379pGGY3DjssMOiadOmCU/T6tOnTxx33HE56tenT5+E602aNImmTZvmasZkjjrqqLT1Svb6WrlyZdr2+LNly5bFjz/+GEuXLo3MzMxYv379dp/bH374IeF6Tp7bVq1aJQxizZ49O4477rh45plnokGDBtnut6Pafffd47TTTosXXnhhq1qfPn3ivPPOy1G/ZK/96tWrx2mnnZarGdOlWbNmae85ffr0WL16ddr7AgAAAAAAAAAAwK5GUA0AdjBVq1aNjh075uke+XWy1/r162P06NExatSomDhxYsyYMSPpCVa5sXTp0rT1qlWrVtp6lS9fPmltxYoVBRpUmzFjRsL13XffPekJWLnVpEmTtAbVIn45VS1RUG3o0KGxePHiqFatWrb6TJs2LSZMmJCw1qtXr5RmTCQ/Xl/perY2b94cH374Ybz11lsxYcKEmDZtWlqftZz06tixY1x55ZWxdu3arWoff/xxHHTQQdGhQ4c499xzo3Xr1lGyZMm0zVnYXHLJJQmDahMnToypU6dG48aNs9VnyZIlMXTo0IS1c889N+HJbflp/Pjxae/ZvHnzpM87AAAAAAAAAAAAkH1FCnoAAGDXs2DBgrjyyitj9913j5NPPjkeeuihGD9+fFpDahER69atS1uvypUrp63XtoJo69evT9s+ufHdd98lXM9uyCUn8qJnly5dokqVKlutb9iwIQYMGJDtPk8++WTC9XLlysVZZ52V2/GSyo/XV6qvrWXLlsVNN90UtWrVipYtW0bv3r1j7NixaQ2pReTsua1evXpcdtllSeubNm2Kl19+Odq1axfVqlWLjh07xoMPPhiTJ0+OTZs2pWPcQqNly5bRsGHDhLVkr+dEBgwYkPC1kpGRERdeeGGu5wMAAAAAAAAAAAB2foJqAEC+2bx5c9x1111Rv379ePjhh/P85LYNGzakrVeFChXS1mtbsrKy8mWfZBYuXJhwPd2nqeVVz1KlSkXPnj0T1vr27Zutv9/MzMwYOHBgwlrXrl23eSJebuXH6yuV11a/fv2ibt26cfvtt8ePP/6Yxqm2ltPn9vbbb4/DDz98u9etWrUqXn311bj66qvjL3/5S1SsWDFatGgRN910U4wZMyatwdaCcvHFFydcHzRoUGRmZmarR9++fROut27dOurVq5fr2QAAAAAAAAAAAICdn6AaAJAvVq1aFSeffHJcf/31+RYISWfoKyMjI229CrOVK1cmXM+LIFXFihXT3jPil7BOot/X7NmzY8yYMdu9f8iQIUlP9+vVq1fK8yVSWF9fGzdujB49esSFF16Y58HSX+X0uS1VqlS8+eabceyxx+bovszMzHj//ffj9ttvj+OOOy4qV64cZ5xxRgwbNiytIdf81L179yhbtuxW6ytWrIjBgwdv9/4xY8bErFmzEtby6rUPAAAAAAAAAAAA7DwE1QCAPLdhw4bo0KFDjBo1qqBHYTvWr1+fcH1HCqrtu+++0bp164S1Pn36bPf+ZNccdthhcdhhh6U0247m3HPPjWeffbagx9iuatWqxbvvvhu33357rl+r69ati5deeilOO+202GeffeKxxx7b4QJrFStWjG7duiWspfLa33333ePUU09NaTYAAAAAAAAAAABg5yeoBgDkuZtuumm7J1lVqlQpOnToEHfccUe88MILMWHChPj2229j6dKlsW7duti0aVNkZWUl/KdHjx759JPsutJ5Ot2vtmzZkvaev7rkkksSrg8dOjQWL16c9L6pU6fGhAkTEtZ2tROlnnjiiRg0aNA2rylTpkyceOKJcdNNN8Vzzz0XH330UXz99dexZMmS7T63N998c1rnLVasWNxwww0xZ86cuPXWW6NevXq57vXDDz/E5ZdfHo0bN46pU6emccq8l+y1P3HixG3+LEuWLIlXXnklYe28886L4sWLp2U+AAAAAAAAAAAAYOdVrKAHAAB2bnPmzIn7778/ab1Ro0Zx2223Rfv27XMdhNi8eXNux+NPSpYsGZmZmVutr1q1Ku17rVy5Mu09f9W+ffvYc889Y8GCBX9Y37BhQwwYMCD+8Y9/JLwv2YlS5cuXj65du6Z9zsJqxYoVcd111yWt165dO2699dY488wzo0yZMrnaI6+e26pVq8ZNN90UN910U3z88cfx7rvvxpgxY2LcuHGxZs2aHPX66quv4ogjjohhw4ZF27Zt82TedDvkkEPiiCOOiIkTJ25Ve/LJJ+Oxxx5LeN+AAQMSniCXkZERF154YdrnBAAAAAAAAAAAAHY+TlQDAPLUQw89FJs2bUpY++tf/xqffPJJdOrUKaXTepYtW5bre/mjChUqJFzPi1BZXgbVihUrFhdddFHCWt++fROuZ2ZmxsCBAxPWunXrFuXKlUvbfIVdv379kj5XLVu2jClTpkTPnj1zHVKLyJ/ntmnTpvHvf/87Ro0aFcuXL4+JEyfG/fffH506dYqqVatmq8e6devizDPPjJkzZ+bxtOlz6aWXJlwfNGhQwiBqRPKQZps2baJOnTrpGg0AAAAAAAAAAADYiQmqAQB5JisrK4YMGZKw1rhx43jmmWeidOnSKe/z888/p9yDX9SsWTPh+qJFi9K+V170/L0LLrggihXb+gDh2bNnx5gxY7ZaHzJkSKxYsSJhr169eqV9vsJs8ODBCdf32GOPePnll2O33XZLeY/8fm6LFSsWTZs2jauvvjpefvnl+Omnn2LSpElx8803x3777bfNe1euXBn/8z//k0+Tpu7MM8+MKlWqbLW+YsWKhO/JY8aMidmzZyfstau99gEAAAAAAAAAAIDcE1QDAPLMjBkzYvHixQlrt9xyS5QsWTIt+8ybNy8tfYioXbt2wvXPP/887XvlRc/f22OPPaJDhw4Ja08++WS21iIiDj/88DjkkEPSOlthtnLlypgyZUrC2jXXXJMwAJUbBf3cZmRkxGGHHRa33HJLfPXVVzFy5Mho0qRJ0utHjBiR56/ZdClVqlSce+65CWs5ee3XrFkz2rdvn9bZAAAAAAAAAAAAgJ2XoBoAkGe++OKLhOtlypSJk08+OS17zJs3L+bPn5+WXkQ0bNgw4fqiRYvSfgJafoR+Lr300oTrQ4cOjSVLlvz256lTp8bEiRMTXrurnSj15ZdfxpYtWxLWOnfunJY9Nm7cGJMmTUpLr3Rp06ZNTJgwIdq2bZv0muHDh+fjRKm5+OKLIyMjY6v1iRMnxtSpU3/78+LFi2Po0KEJe5x//vkJTyUEAAAAAAAAAAAASERQDQDIMwsWLEi4XqtWrbSdpvbRRx+lpQ+/OOyww5LW3nvvvbTt88MPP8TXX3+dtn7JHHfccbH//vtvtb5hw4YYMGDAb39OdqJUhQoVokuXLnk1XqGU7LktWbJk1KpVKy17TJ48OdatW5eWXulUsmTJeOaZZ6Js2bIJ6+PGjctWn0QBsV9lZWXlaracql+/fpxwwgkJa3369Pnt3wcMGBAbNmzY6poiRYrEBRdckGfzAQAAAAAAAAAAADsfQTUAIM+sWbMm4fpuu+2Wtj2effbZtPUiokWLFklDNs8991za9nn++eeTntqVbhdffHHC9V/DOpmZmTFo0KCE15x99tlJQ0s7q139ua1Ro0bSgFd2TxUsXrx40lp+BvQuueSShOsDBw6MzMzMyMrKir59+ya85sQTT4y99947L8cDAAAAAAAAAAAAdjKCagBAnkkW8Fm+fHla+s+aNSveeuuttPTiF1WrVo3DDz88YW3EiBGxZMmStOzzf//3f2npkx09e/aMMmXKbLU+e/bsGDNmTAwePDhWrFiR8N5evXrl9XiFTl4/t8uXLy/UQbWIiH333Tfh+rJly7J1/7bCjatXr87VTLnRvn372GuvvbZaX7FiRQwZMiTGjBkTs2fPTnjvrvjaBwAAAAAAAAAAAFIjqAYA5JmqVasmXP/mm28iMzMz5f7//Oc/IysrK+U+/FGXLl0Srm/YsCFuuummlPs/99xz8fnnn6fcJ7sqVaqU9Gfq06fPbyer/dkRRxwRjRs3zsvRCqVkz21mZmZ8++23Kfe/5ZZbkp7aVlisX78+4Xrp0qWzdX+1atWS1tLxd5hdRYsWjYsuuihhbVuv/T333DNOOeWUvBwNAAAAAAAAAAAA2AkJqgEAeaZWrVoJ19etWxdvvvlmSr2feuqpePXVV1PqQWI9evRIeAJZxC/hllRCZqtXr45rr7021/fn1iWXXJJw/aWXXoqJEycmrO2qJ0ole24jfvn7SsU777wTjzzySEo98sPkyZMTrtepUydb9+++++5RqlSphLXPPvssl1PlzgUXXBDFixffan3ChAnx8ssvJ7zn/PPPj6JFi+b1aAAAAAAAAAAAAMBORlANAMgzzZo1SxrWuOmmm5KeWrQ9I0aMiL/97W+pjMY2VKlSJS644IKEtc2bN0fHjh3jxx9/zHHfjRs3xumnnx7z589PdcQc+8tf/hKHH374VuubNm1KeH3FihXjr3/9a16PVSjVqVMnaSDr7rvvjqVLl+aq7+TJk6Nr165pOwVx/vz5cd5558XMmTPT0u9X48aNi48++ihh7YgjjshWjyJFikSjRo0S1gYPHpzr2XKjZs2a0bFjx4S1RK//okWLJn3+AQAAAAAAAAAAALZFUA0AyDOlSpWKFi1aJKx9+eWX0bVr19iwYUOOeg4YMCA6dOgQa9euTceIJHHjjTdGpUqVEtbmzp0bbdu2jW+//Tbb/VauXBldu3aNUaNGpWnCnEt2qloi55xzTtJT5XYFbdu2Tbi+dOnSaNeuXaxcuTJH/UaMGBGtWrWKJUuWpGO8iPglZPX0009Ho0aNon379vH222/H5s2bU+o5ffr0pAHFjIyMOP3007Pd69hjj024PmbMmLjjjjtiy5YtuZoxN3Ly2j/ppJO2eaoeAAAAAAAAAAAAQDKCagBAnrryyiuT1oYOHRpHHHFE0tOLfm/ChAnRokWLOPfcc2Pjxo2/rZcsWTLhSVmkpmrVqvHAAw8krU+bNi0OOuigeOSRR2LNmjVJr9u8eXO8+uqrcdBBB8XLL7/8h1qTJk3SNW62dOnSJSpXrpyta3v16pXH0xRuf//736NIkcT/U2HChAnRpEmTePPNN7d7OtoXX3wRp512Wpx88smxatWq39YzMjLiqKOOSsusWVlZ8cYbb0SbNm2iZs2a0atXr3j77bdj9erV2e6xePHiuOmmm6JZs2ZJT/w79dRTo0GDBtnu2blz56S1G2+8MerUqROXXHJJPProozFo0KAYOnRoDBs2bKt/0hHubNWqVRxwwAHZunZXf+0DAAAAAAAAAAAAuVesoAcAAHZuJ554Yhx99NHx4YcfJqx/9tlncfTRR8eBBx4Yxx13XDRs2DAqV64c69evj4ULF8Y333wTb775ZsybNy/h/XfddVdMnTo1Pvnkk7z8MXZJ5557brz99tvx/PPPJ6yvWbMmrrjiirjuuuuiffv2cdBBB8Wee+4ZxYsXjx9++CG+/vrrGDZsWCxatGire+vUqRO33357tG/fPq9/jN+ULl06evbsGQ8++OA2rzvyyCPjwAMPzKepCqeGDRtGt27dYuDAgQnr3377bbRr1y7q1asXrVu3jsaNG0eVKlViy5YtsXDhwvj+++9jxIgRMWvWrIT3X3755VGlSpVshVRzYvHixdGnT5/o06dPFClSJPbff/847LDDol69elG5cuWoXLlylC1bNjIzM2P58uUxa9asmDJlSkyYMGGbJ5xVrFhxm8HNRI488sho2rRpfPzxxwnr8+bNiyeeeGK7ffbee++YO3dujvZO5OKLL44rrrhim9fUqlUrTjrppJT3AgAAAAAAAAAAAHZNgmoAQJ575pln4ogjjoglS5YkvWb69Okxffr0HPU9//zz4+qrr46ePXumOCHJ9O/fP77//vttBorWrFkTgwcPjsGDB2erZ7ly5WLYsGGxbNmydI2ZbRdffHE89NBD2zwJzIlSv3j44YdjwoQJ8fXXXye9Zs6cOTFnzpwc9W3btm3cf//9ceedd6Y64jZt2bIlZs6cGTNnzkypT4kSJeL555+PunXr5vje//73v3HUUUfF+vXrU5ohHXr06BH//ve/IzMzM+k1F1xwQRQtWjQfpwIAAAAAAAAAAAB2JkUKegAAYOdXt27deOWVV6Js2bJp63n++efHk08+mbZ+JFaqVKl466234vjjj09Lv/Lly8ewYcPi4IMPTku/nNpvv/22+bNUrlw5zjzzzHycqPCqUqVKvP7661GtWrW09Tz55JPj5ZdfjuLFi6etZ16qXLlyvPnmm7k+Zeywww6LF198Ma3vfblVsWLF6NatW9J60aJF4/zzz8/HiQAAAAAAAAAAAICdjaAaAJAvjjnmmJg4cWLsv//+KfUpV65c/O///m/069fPyT/5pFy5cvHWW2/FtddeG0WK5P4/Hxs2bBgffPBB2kJvubWtE9O6d+8epUqVysdpCrcGDRrElClTolmzZin1KVGiRNx4443x+uuvpy20Vb58+TjqqKNSek0mk5GRET179oyZM2dG69atU+rVvn37mDZtWpx11lkFHtDb1mu/Xbt2seeee+bjNAAAAAAAAAAAAMDORlANAMg3jRo1ismTJ0fv3r2jRo0aObq3XLlycemll8bMmTPjsssuy6MJSaZYsWLRu3fvmDJlSrRr1y5H4aCaNWvG3XffHVOmTCmwk9R+78cff0xau+iii/Jxkh3DXnvtFe+//348/vjjUbdu3RzdW6JEiTjnnHPi888/j9tuuy2tobLddtstPvzww/jpp5/i2Wefja5du0atWrVS6lmlSpXo1atXTJo0KZ5++ukcv08ls88++8TAgQNj4cKFMWjQoLjsssuiVatWUa9evahYsWIUK1YsLftsj9c+AAAAAAAAAAAAkJcysrKysgp6CABg17Nu3bp4++23Y8yYMTF+/PhYuHBhLF26NDIzM6NMmTJRuXLlqF+/fjRq1CiOP/74OP7446NcuXIFPTb/z7fffhvDhg2L9957L2bMmBELFy6MzMzMKFWqVFSqVCn23XffaNKkSZx44onRqlWrKFGiREGP/JvGjRvHtGnTtlo/+uij44MPPiiAiXYcmzdvjjFjxsTo0aPjo48+ivnz58fSpUtj9erVUbp06ahYsWLUrVs3GjZsGC1btow2bdpElSpV8nXGBQsWxLhx4+KLL76IOXPmxJw5c+LHH3+MVatWxerVq2Pz5s1Rvnz5qFChQlSuXDkOOOCAaNKkSRx66KFx7LHHFqrXarqdeuqp8frrr2+1Xrt27fj222/z5HS6HUHz5s1jwoQJf1hr1qxZjB8/voAmAgAAAAAAAADSpc6/3izoEWCHMLf3KQU9AuySdsbvr+XP/3U/AMCflCpVKtq3bx/t27cv6FHIhX322SeuuuqquOqqqwp6lByZOHFiwpBaRESvXr3yeZodT9GiRaN169bRunXrgh4lqT333DPOOOOMOOOMMwp6lEJlwYIFMXz48IS1Cy+8cJcNqQEAAAAAAAAAAADp49uIAADsMh5//PGE61WqVInOnTvn8zSQf/r27RubN2/ear1YsWJx/vnnF8BEAAAAAAAAAAAAwM5GUA0AgF3Czz//HEOGDElY69GjR5QqVSqfJ4L8sWnTpujbt2/CWvv27aNmzZr5PBEAAAAAAAAAAACwMxJUAwBgl/DQQw/FunXrtlrPyMiIXr16FcBEkD+effbZ+OGHHxLWLr744nyeBgAAAAAAAAAAANhZCaoBALDTW7JkSTzyyCMJa23bto39998/nyeC/LF+/fq48847E9YaNmwYJ5xwQj5PBAAAAAAAAAAAAOysBNUAANjpXXHFFbFixYqEtX/+85/5PA3kn9tuuy2++eabhLVrrrkmMjIy8nkiAAAAAAAAAAAAYGclqAYAwE5r06ZN8Y9//COee+65hPWjjz46WrVqlc9TQd7LysqKhx56KP7zn/8krO+zzz5xzjnn5PNUAAAAAAAAAAAAwM6sWEEPAAAAqcjMzIxRo0b99uesrKxYuXJlTJs2LV566aX47rvvEt6XkZER99xzT36NCXli2LBhf/jzqlWr4quvvoqhQ4fGjBkzkt531113RbFi/ucgAAAAAAAAAAAAkD6+mQgAwA7tp59+itNOOy3H95133nnRvHnzPJgI8k9uXvvHH398dOnSJQ+mAQAAAAAAAAAAAHZlRQp6AAAAyG/77rtvPPjggwU9BuS7qlWrxoABAwp6DAAAAAAAAAAAAGAnJKgGAMAuZa+99orhw4dH+fLlC3oUyFeVKlWK119/Pfbaa6+CHgUAAAAAAAAAAADYCQmqAQCwS8jIyIhu3brFZ599FvXr1y/ocSBftW3bNj777LNo1qxZQY8CAAAAAAAAAAAA7KSKFfQAAACQF0qXLh1VqlSJBg0axFFHHRXnnHOOgBq7hJIlS0blypWjfv360bx58+jWrVs0adKkoMcCAAAAAAAAAAAAdnKCagAA7NDq1KkTWVlZBT0GFAivfQAAAAAAAAAAAKCwKFLQAwAAAAAAAAAAAAAAAACwYxN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ihX0AAAAAAAAAAAAAAAAkG5ze59S0CMAwC7FiW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UqygBwAAAAAAAAAAAAAAdnx1/vVmQY/AdsztfUpBjwAA7MSc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dgpjR07NjIyMhL+A5Buyd5vxo4dW9CjJdSzZ8+E8/bs2bOgR4MC0bJly4TPxC233FLQowEAAAAAAAAAAADsMATVAAAAAAAAAAAAAAAAAEhJsYIeAMi9H374Ifr06ZO0XqdOHafjALDDGjZsWIHuf8opp0Tx4sULdAYAAAAAAAAAAAAA2FEIqsEOrG/fvnHrrbcmrZcqVSo6dOgQlStXzsepACA9TjvttALdf9myZVGpUqUCnQEAAAAAAAAAAAAAdhRFCnoAIHeysrJiwIAB27xm3bp18dxzz+XPQAAAAAAAAAAAAAAAAOyyBNVgBzV69OiYO3fudq/r379/3g8DAAAAAAAAAAAAAADALk1QDXZQ2Q2gTZkyJaZOnZrH0wAAAAAAAAAAAAAAALArE1SDHdCKFSti6NCh2b7+qaeeysNpAAAAAAAAAAAAAAAA2NUVK+gBgJx77rnnYu3atdm+ftCgQXHvvfdGiRIl8nAqgF1XVlZWQY+wS9l7771j7ty5BT0GO5GxY8cW9AgAAAAAAAAAAAAAOzwnqsEOqH///gnX995774TrS5cujVdffTUvRwIAAAAAAAAAAAAAAGAXJqgGO5jp06fHpEmTEtbuuuuu2G+//RLWkoXbAAAAAAAAAAAAAAAAIFWCarCDeeqppxKuly9fPk477bTo3r17wvqoUaNiwYIFeTkaAAAAAAAAAAAAAAAAuyhBNdiBbNy4MQYOHJiwdsYZZ0Tp0qXjnHPOiYyMjK3qW7ZsiWeeeSavRwQAAAAAAAAAAAAAAGAXJKgGO5DXXnstlixZkrD260lqtWvXjpYtWya8ZsCAAXk0GQBAeqxYsSImTZoU7777brzxxhsxZsyY+PLLL2Pjxo0FPRoAAAAAAAAAAAAA21CsoAcAsq9///4J1+vUqRPHHnvsb3/u0aNHjBkzZqvrZs+eHe+///4frs0vP//8c7z77rsxceLEmD59enz33XexaNGiyMzMjM2bN0f58uWjQoUKUbNmzWjYsGE0atQojj766PjLX/4SRYrkT6Z28+bN8eGHH8Ybb7wRU6ZMia+++iqWL18e69atizJlykSNGjVi3333jebNm0eHDh2icePGeT5TVlZWTJ06NT7++OP48ssvY+bMmfHtt9/GihUrYuXKlbF27dooVapUlC9fPvbcc8+oW7duHHLIIdGiRYto1qxZFC1aNM9nTGb27NkxevToGD9+fMyaNSu+++6732YuWbJkVKhQIerUqRMNGzaMo48+Ok455ZSoXr16gc37q5kzZ8Zrr70W48ePj5kzZ8ZPP/0Uq1evjtKlS0eVKlXioIMOiqOOOirOOuusqFWrVo77b9myJT744IN444034tNPP41Zs2bF8uXLIzMzM8qWLRu1atWKgw8+ONq2bRudOnWKcuXK5cFPmdy6detizJgx8eGHH8Znn30W33zzzR+e1bJly0aNGjWifv36cfjhh8fxxx8fRx99dMKTHPNTYXx+80JWVla8//778eabb8Ynn3wSs2bNimXLlsXGjRujfPnyUaNGjWjYsGE0b948Tj311Nhvv/0KemS2Ye7cufH666/HBx98EDNmzIgff/wxVq1aFSVKlIjKlSv/9rvs2rVr7L///rnaY9KkSfHqq6/G5MmTY+bMmbFs2bLf3tP22GOPOPDAA6N169Zx5plnxm677Za2ny3Ze8KYMWMSBuo/+OCDeP7552P48OHx3XffJby3RIkSceSRR0anTp3inHPOiUqVKqVt3oL2zTffxMiRI+PDDz+Mr776KubNmxerVq2KjRs3RqVKlaJu3bpxzTXXxBlnnJGr/jvqZzIAAAAAAAAAAACwY8nIysrKKughgO374Ycfonbt2rF58+atajfccEPcfvvtv/159erVsfvuu8eaNWu2urZHjx75drLali1b4rXXXovHH388Ro8eHZs2bcpxjypVqkSbNm3i3HPPjRNOOCHbYZixY8dGq1atEtb+/La3efPm6NOnT9x7773x7bffZnu2I444Iu688844/vjjs31PdixZsiReeeWVeOutt+K9996Ln3/+OVd9qlWrFueee25cccUVsccee6R1xmTWr18fAwYMiCeffDI+/fTTHN1btGjROOmkk+L666+PZs2apWWeli1bxnvvvbfV+s033xy33HLLH9beeeeduP322+P999/PVu8iRYrEmWeeGffdd1/sueee271+48aN0a9fv/jPf/4T8+bNy9YeFSpUiH/9619xzTXXRPHixbN1T25Nnz49HnjggXjppZdi1apVObp3r732issuuywuv/zytATrdsTnN6ehnJzKysqKZ555Ju66666YPXt2tu877rjj4uabb94qoNyzZ8945plntro+Pz8jsiPZ3+vee+8dc+fOzd9htiMnf6eTJk2KW2+9Nd58882tXtPJtG3bNh566KFo0KDBdq/dsmVLDBkyJG677bb48ssvs9W/VKlScfnll8ctt9wSZcuWzdY925LdZ2Ly5Mlx+eWXx4QJE3LUv1y5cnHttdfGP/7xjyhZsmQqo0ZEzj4v0tlr5MiRcc8998To0aO32zensxS2z+TCrHnz5lu9Bps1axbjx48voIkAAAAAAAAAdlx1/vVmQY/AdsztfUpBjwAA/D874/fX8ueYIiBlzzzzTMKQWkRE9+7d//DncuXKRadOnRJem5sQSm688847cdBBB8Vpp50Wo0aNylVILeKXk9gGDx4cbdu2jbp168b333+f1jlnzJgRTZs2jUsvvTRHIZeIiIkTJ0br1q3j0ksvjY0bN6Y8y7vvvhsnnnhi1KxZM3r16hVDhw7NdUgtImLx4sVxzz33xL777ht33nln0tdPugwePDjq1q0bF198cY6/EB/xS+DojTfeiObNm0e3bt1iyZIleTDl1jIzM6Nnz55xwgknZDukFvFLEGTw4MHRsGHDeOutt7Z57RdffBGHHnpoXHrppdkOqUVErFy5Mq677ro4+uijY9GiRdm+LycWLlwY3bp1i8aNG8fTTz+dq/eH+fPnx7///e/Yd9994+WXX86DKRMrTM9vXvruu+/i6KOPjnPPPTdHIbWIiNGjR0fLli2jV69esW7dujyakOzavHlz/POf/4xmzZrFG2+8ke2QWsQvgaaDDz54u0HC+fPnR6tWraJbt27ZDqlF/HKa4n333RdNmjSJWbNmZfu+VNx7771xxBFH5DikFvFLKP/GG2+MI444Ir766qs8mC5vLV26NDp16hQnnnhitkJqObWjfiYDAAAAAAAAAAAAOzZBNdhBPP300wnXmzdvHvvuu+9W6z169Eh4/Zo1a2LIkCFpne331q1bF7169YoTTjghZsyYkdbec+fOTSm49WcjR46M5s2bx5QpU1Lq8/jjj8fpp5+e6zDer1588cUYOXJkyn3+LDMzM2644YZo3bp1rFixIq29IyJWrVoVnTt3jq5du8YPP/yQlp7PP/98HHroobn6cn1OLF68OFq2bJnwFKTsWrlyZbRv3z6GDh2asD5ixIg4/PDDY/r06bne4+OPP45jjz02li5dmuseibz55pvRsGHDeP7553MUmElm4cKF0blz57jyyivzPBhZ2J7fvDJx4sQ49NBDY9y4cbnukZWVFX369IkTTjghli9fnr7hyJHMzMw49dRT4957783187Fhw4Y499xz49FHH01Ynzx5cjRp0iRHods/+/rrr+OYY46JOXPm5LpHdvzjH/+If/7znym/V3z++edx1FFHxccff5ymyfLerFmzomnTpkk/N1KxI38mAwAAAAAAAAAAADs+QTXYAXzwwQdJT9H582lqv2rVqlXUqlUrYa1///5pm+33li5dGscee2z06dMnT/qn0+jRo6NDhw6xcuXKtPR7/fXX44YbbkhLr7wyduzYOP7442PNmjVp67lw4cJo3rx5npyiNW/evGjZsmWehQ/WrFkTp5xySnzyyScp99q0aVOcc845MW3atD+sjxgxIjp27Bhr165NeY9Zs2bFOeeck3KfXz388MPRvn37WLZsWdp6/r539+7dY8uWLWnvHbHrPL+TJk2K1q1bpy2g++GHH8bpp59e6E+Q2xlt3rw5unTpEsOHD09Lv6uuuirefvvtP6xNmTIljj/++LQEWn/66afo1KlTngU4//vf/8Z9992Xtn5Lly6NE088MWbOnJm2nnnlhx9+iDZt2sQ333yT9t478mcyAAAAAAAAAAAAsHMoVtADANuXLFhWsmTJ+Otf/5qwVqRIkTj77LPjP//5z1a18ePHx5dffhkNGjRI24zLly+Pli1bZuvUqL333jvatGkTe++9d1SrVi0qV64cq1atimXLlsX8+fPjk08+iU8//TQyMzPTNt/vzZ49Ozp27Bjr16//w3pGRkYcfPDBcfzxx0etWrWievXqsWnTpvjpp5/ik08+iZEjR27zNKL7778/zjzzzDj00EPTOm9GRkbUqVMnDj744GjUqFFUqVIlKlWqFBUqVIh169bF8uXLY968eTF58uT4+OOPY9WqVUl7TZ48Oc4///wYPHhwynMtWbIkWrRoEbNmzdrmdRUqVIhjjjkmmjZtGtWqVYvddtst1qxZE4sWLYpPPvkkRo0aFatXr05478qVK+Okk06KyZMnR506dVKe+fcuvPDChCG1OnXqxMknnxz16tWLGjVqxJYtW2LRokUxbty4GDVqVNKg35o1a+Kiiy6KcePGRUZGRsyaNSu6dOkSGzZs+MN1RYsWjWbNmkWrVq2iZs2aUbVq1Vi5cmV8//338dZbb8WkSZOSnm42YsSIeOmll6Jz584p/eyPPPJIXHnlldu9rmHDhtGqVavYZ599omrVqlGqVKn46aef4rvvvou33norvvjii6T3Pvfcc1GjRo144IEHUpr1z3a05ze3FixYEO3atUv6bPxqn332ifbt20edOnWiZs2asWrVqliwYMFvz9afg0ajR4+O66+/Pi9HJ4Ebb7wxXn/99a3Wd9999zj55JOjQYMGUaNGjShevHgsWrQoJk2aFCNGjEgaUty8eXNcdNFFMWPGjChdunQsXrw4OnbsuNWpmRkZGdGkSZM44YQTYq+99orq1atHZmZmLFiwIN5555348MMPk55oNnXq1HjooYfimmuuSf0v4HdmzJgRV1111VbrVapUic6dO0enTp2ibt26seeee8b69evjhx9+iGnTpsXgwYNjxIgRW72n/mrZsmXRvn37+PTTT6N8+fJpnTldtmzZEl26dInvvvtuq1r58uWjTZs20aRJk6hevXpUqVIlMjMzY+7cufHxxx/Hu+++u83eO/pnMgAAAAAAAAAAALBzEFSDQm7VqlXx4osvJqy1a9cuKleunPTeHj16JAyqRfwSfrvnnnvSMuPmzZujc+fO2wypFS1aNHr27BlXX311NGzYMFs9x44dG4MHD45XXnklbScKRUSceeaZfwhz/TrbTTfdFLVr105639q1a+Puu++O3r17bxWSifjlVK3LL788xo0bl/KMFStWjJNOOik6dOgQJ510UlSsWDFb92VmZsYLL7wQ99xzT9KTZYYMGRJdunSJjh075nq+jRs3RqdOnbb5hfiDDjoorrvuujjjjDOiaNGiSa9bv359PPHEE3HrrbcmPN3r559/js6dO8eECROiWLH0fGy98sorW51+dsQRR8T9998fRx11VNL7fv755/jXv/4Vffv2TVifMGFCvPDCC9GpU6fo3LnzH078KlasWFxyySVxww03RPXq1RPef9ttt8X48ePjoosuSvo8XXnlldGhQ4coXrz49n7MhIYPH54wJPKrkiVLxnnnnRf//Oc/txlEuO+++2L69OnxP//zPzFq1KiE1zz44INxzDHHxGmnnZarWRPZEZ7fVGVlZUX37t1j0aJFSa9p3LhxPProo3HssccmvWbJkiVx//33x7333vuHMNIDDzwQjRo1SuvMJDdp0qSt3o8bNGgQ9913X5x88smRkZGR8L7MzMy48847o3fv3glPJ5w7d2488sgjce2110b37t1j3rx5v9UyMjKiW7ducccddyR9jm+44YaYOXNmXHTRRfHhhx8mvOaWW26Jnj17RtWqVbP5027fdddd94ewWUZGRlx00UVx7733bhUwK1OmTFSuXDkaNWoUXbp0ia+//jrOO++8+OCDDxL2njNnTlxxxRV5dnJsqp5++umYP3/+H9b22muv6N27d5xxxhlRokSJpPcuXbo0YcAtYsf/TAYAAAAAAAAAAAB2HkUKegBg24YMGZL0BKfu3btv8979998/mjZtmrD2f//3f1udtJNb//nPf7Z50schhxwSn332WfTr1y9bIbWIX8Inxx9/fPTt2zfmz58fjzzySNSqVSst83722We//Xv16tVj3Lhx0a9fv22GXCIiSpcuHbfccksMHTo0SpYsmfCa8ePHb/OUqe1p0KBB9OnTJxYtWhTPP/98dOnSJdshtYhfvtTfs2fP+PTTT+Paa69Net11112XMPiQXbfeemvSoECRIkXitttui88//zy6dOmyzS/ER/wSjLriiitixowZ0aRJk4TXTJ48OR566KFcz/tnfw6p3XrrrTF+/PhthtQifjnxp0+fPnHLLbckvebhhx+O++677w97VK9ePSZOnBiPPPJI0pDar5o3bx7vv/9+HHzwwQnrCxYsiBEjRmyzRzKLFi2K7t27J/3dN2zYMKZOnRr//e9/s3VazoEHHhgjR46Mxx57LIoUSfyfFJdddtkfAnupKszPb7oMGDAgRo8enbT+t7/9LT755JNthtQiIqpWrRr/+c9/Yty4cVGjRo3f1jdv3hxTp05N27xs2xdffPGHZ+7CCy+MadOmxSmnnJI0pBbxy/v5nXfeGf369Ut63WOPPRYDBw6Mt95667e1smXLxogRI2LgwIHbfY4POOCAeOedd+KEE05IWF+zZk0899xz2+yRU78/9a1IkSLx3HPPxRNPPJGtU9Dq168f7733Xlx88cVJrxkwYEBMmDAhLbOm259Dal26dImvvvoqzjrrrG2G1CIidtttt6QnPu7on8kAAAAAAAAAAADAzkNQDQq5ZKeCVKtWLU466aTt3t+jR4+E6wsXLsx12OX3Zs2aFbfddlvSeqtWreK9996LAw88MNd7lC5dOv72t7/FnDlzYv/99891nz/bc889Y9y4cUnDfMmcdNJJ0bt376T1p556Klfz/Pvf/44ZM2bEhRdemDRIk10lS5aM3r17x5133pmwPnPmzFz//qdPnx533313wlrRokXj5ZdfjhtvvHGbAYxEdt999xg7dmzSL+Lfcccdfwg4pMsDDzwQN910U47mvfnmm5OGhMaPH/+HIFv16tXjww8/TPpzJVK5cuUYPHhw0tNqnnnmmWz3+r0rrrgili5dmrDWokWLmDhxYuy333457nvppZcmnenHH3+MBx54IMc9t6ewPb/psm7durj++uuT1s8///x45JFHthtq+b2mTZvGiBEjokKFCukYkRT8/e9/jz59+uToJKpzzz03zjnnnIS1efPmxfnnn//bn0uXLh3vvvtutG3bNtv9S5YsGc8991zSUHRu32+y43//93+jS5cuObonIyMjHnvssejcuXPCelZWVlx33XXpGC9Pde/ePQYNGhRlypRJqc/O9pkMAAAAAAAAAAAA7NgE1aAQ+/LLL2P8+PEJa127do3ixYtvt0eXLl2SBhqSheBy4vrrr4+NGzcmrDVp0iRGjBiRrVNSsqN48eJRunTptPQqUqRIDBo0KOrVq5er+//2t78lDc299tprueq599575/iL5Ntz3XXXRevWrRPWnn322Vz1vP7665Oexnf//fdHx44dc9U3IqJixYoxePDgKFu27Fa1FStWxGOPPZbr3omcdtppcdVVV+Xq3m2FnTZs2PDbv/fv3z/23XffHPdv0KBB0qDpm2++mfS5S2bKlCnxwgsvJKzVq1cvXn755ShXrlyO5/zV2WefHRdddFHC2sMPP5z0ZMjcKIzPb7o888wz8eOPPyasHX744fHkk0/mqu8hhxySlvf8wuK7776LjIyMPP0n3Q4//PC4//77c3XvnXfemfTUwt+/39x7771xxBFH5Lh/1apV45prrklYmzJlSsybNy/HPbenXbt2cckll+Tq3iJFikS/fv2SnlA5ZsyYmDJlSirj5an9998/+vTpk/R3mhM702cyAAAAAAAAAAAAsOMTVINCbFuhgu7du2erR5UqVaJdu3YJa2+++Wb89NNPuZotIuKbb76Jl19+OWGtZMmSMXDgwJRPBssrl156abRo0SLX9xctWjR69uyZsPbNN98UqlNGkp20MmrUqNiyZUuOes2YMSNpkKd169ZxxRVX5Hi+P9t3333jxhtvTFjr379/ZGVlpbxHRESZMmVyHfqJiGjevHnUqVNnm9d06dIlTjnllFzv0a1bt4Tr69evjxkzZuSoV+/evZP+3Q0YMCB22223HM/3Zw888EDCPsuXL0/6XpEbO/Pz+/jjjydcz8jIiIcffjiKFi2a696nn356HH/88bm+n9zLyMiI/v375+gktd/ba6+94phjjtnmNc2bN4/LLrssV/0jkr/fRETaQ18lSpSIBx98MKUeFStW3GZg+Omnn06pf17q27dvWv77aGf6TM6J5s2bp/2f6dOn5/vPAQAAAAAAAAAAADsjQTUopDZt2hT/93//l7DWqFGjOOyww7LdK9mpTBs3bky6R3b069cv6ReUr7nmmmjUqFGue+elIkWKxNVXX51yn9NPPz3helZWVqE6yeXQQw+NffbZZ6v15cuXx9SpU3PUq2/fvgnXMzIythkYyKlevXolPMFlzpw5MWnSpLTscfbZZ0e1atVS6nHSSSdts57b09p+1aJFi4R/DxERn376abb7LF68OF599dWEtfbt28fRRx+dq/n+rGzZstGrV6+EtSFDhqRlj535+Z05c2Z8/vnnCWsdOnSI5s2bp7zHPffck3IPcu6EE06IAw88MKUeJ5988jbrV155ZUr969atm/SkwZy832TH6aefHvXr10+5T/fu3aNmzZoJay+++GKBhKi25/DDD99u6DC7dqbP5JyYMGFC2v9ZvXp1vv8cAAAAAAAAAAAAsDMSVINCavjw4bFw4cKEtXPOOSdHvU466aSkgZxUThxJdkJSsWLF4tJLL81137zWpk2bhMGtnKpfv36UK1cuYW3mzJkp90+nZAGXnAbVXnjhhYTrxxxzTI7Ck9tTqVKlOO200xLW3n777bTsceGFF6bcY1thzIMOOiiaNm2aUv+iRYtGgwYNEtZycqLa0KFDY8OGDQlrqYbp/uy8885LuP7ee+/Fxo0bU+6/Mz+/w4cPT1pLFjjOqUMPPTTlwBQ5l9fvN1WqVIlOnTqlvEey10ZOT3DcnrPOOistfYoWLRpdunRJWFu0aFGhPCUr2XtkbuxMn8kAAAAAAAAAAADAzkFQDQqp/v37J1wvUqRInH322TnqVbx48ejatWvC2hdffBETJ07M8XzffPNNzJo1K2GtQ4cOsccee+S4Z35p0aJFWvpkZGREw4YNE9aWLVuWlj3SpUaNGgnXv/rqq2z3+Pzzz+OHH35IWEtHQOLPkp3yNW7cuJR7ly9fPg455JCU+yQ7fSgi4thjj025f0QkDarl5DU2YsSIhOtVq1ZN25y/qlevXuy+++5bra9ZsybpaWE5sTM/v2PGjEm4XqlSpe2eppUT6QoJkX3peM629X7TvHnzKFasWMp7pOP9ZnsqVKgQbdu2TVu/M888M2ntww8/TNs+6dKuXbu09NmZPpMBAAAAAAAAAACAnUfq32gF0u6nn36KN998M2Ht+OOPjz333DPHPXv06BGPPPJIwlr//v3jiCOOyFG/bYXbTjzxxBz1ym9HHXVU2nrttttuCddXrlyZtj3+bNmyZfHjjz/G0qVLIzMzM9avXx9btmzZ5j3Jvsz+448/ZnvfbX3hP50hml8lO40sHWGnww8/PIoWLZpyn0qVKiWtJTvFLl17rFixIts9Pvroo4Trbdq0Scvfw581bdo0Xnvtta3WP//88/jLX/6SUu8d/fndlilTpiRcb9asWZQoUSJt+6Qr7FeQqlWrFn369CnoMbKlbt26Ub169ZT77CjvN9tz8MEHpyVU96smTZpEsWLFYtOmTVvVcnpqaF6rXr167LXXXmnptTN9JgMAAAAAAAAAAAA7D0E1KISeffbZhF+4jojo3r17rnoeeuihceCBB8b06dO3qg0ePDgeeuihKF26dLb7ffbZZ0lrzZo1y82I+aZWrVpp61W+fPmE6+n6Uv/mzZvjww8/jLfeeismTJgQ06ZNi6VLl6ald0TkqNenn36acL1kyZJRr169dI30m2TBjvnz58f69eujZMmSue5du3btXN/7e+XKlUtaS1cYIdke2Q1TzZ8/PxYvXpywluxEsVQl+93NmTMn5d470vObE78GUBNp0qRJWvdq3LhxFClSZLsB18KsTJky0bFjx4IeI1t2pfeb7Ej367lUqVKx//77xxdffLFVLSenhuaHdP7sO9Nnck7lxX9nTp8+PVavXp32vgAAAAAAAAAAALCrEVSDQujpp59OuF6uXLno1KlTrvt27949/vnPf261vnLlynjppZfinHPOyXavb7/9NumMeRV+SZfKlSunrVeycN/69etT6rts2bJ48MEHo1+/fjk69Syn1q1bl+1rZ8+enXB93333jSJFiqRrpN9UqVIlae2HH36IffbZJ9e90/UaKFWqVIHtkd3XWLLfW0REgwYNcjXT9iT73S1YsCDl3jvC85sb33//fdJa48aN07pX2bJlo27duvH111+ntS+J7UrvN9mx//77p63Xrxo0aJAwqJbsNNGCsvvuu6et1870mZxT48ePT3vP5s2bx4QJE9LeFwAAAAAAAAAAAHY16f8WI5CSCRMmxIwZMxLWTj/99ChTpkyue5999tlRtGjRhLX+/fvnqFeywEmNGjXy5AvS6VShQoU83yMrKyvX9/br1y/q1q0bt99+e56G1CIiNmzYkO1r58+fn3B9+vTpkZGRkfZ/tvVaX7ZsWY5/1t9LdpJWOuX1Htl9jSX7vUVEdO7cOU9+d/fcc0/C/VL9vUUU/uc3txYuXJi0VqNGjbTvlxc9SWxXer/JjooVK6at1/Z6/vTTT2nfKxXp/Nl3ps9kAAAAAAAAAAAAYOdRuNMksAvaVmCsR48eKfWuWbNmnHDCCQlr7733XtJT0hJZuXJlwvVKlSrlZrR8lZGRUdAjJLRx48bo0aNHXHjhhbF8+fJ82TMn4YOlS5fm4SQ5k5OT4BLJj9dAYXmd7Uy/t4jC8/eabsneUyPyJpyXF2EhEtuV3m+yIy9ez8l6rl27Nu17pSKdP/vO9t4OAAAAAAAAAAAA7BwE1aAQyczMjCFDhiSs1a5dO1q2bJnyHt27d0+4npWVFU8//XS2+yT78veOEFQrrM4999x49tlnC3qMpArTF/43btxY0CPsMPzedgzr169PWhNUY2dStmzZfOuZk1ND80OxYsXS1st7OwAAAAAAAAAAAFAYpe/bkkDKXnrppaSn6hx44IHx6quvpmWfIkWKxJYtW7Zaf+aZZ+KWW26JIkW2n2HdkU5v2RE88cQTMWjQoG1eU6ZMmTj22GOjadOm0aBBg9h7772jRo0aUalSpShXrlwUK1YsihYtmvDeW265JW699daUZty0aVNK96dTTk6C29X5ve348uLvLdFnAOSHNWvW5FvPEiVKpH2vwsJ7OwAAAAAAAAAAAFAYCapBIdK/f/+kteHDh8fw4cPzdP/vv/8+3nnnnWjTps12ry1VqlTC9eXLl6d5qp3fihUr4rrrrktar127dtx6661x5plnRpkyZXK1x+bNm3M73m9KlSoVmZmZKfchfyV7VilcSpYsmbS2atWqtO+XLBQNeS0vXnvJepYuXTrtexUWPpMBAAAAAAAAAACAwkhQDQqJOXPmxPvvv1/QY0T//v2zFVSrWLFiwnVBtZzr169fLFu2LGGtZcuW8dJLL8Vuu+2W0h7J+udEuXLlEn4pfv/994/evXun3D8nDjzwwHzdb0dWrly5pLWbb745mjRpkm+zVK1aNd/22tFUqFAhaS0/gz2Q11asWJFvPatXr572vQoLn8kAAAAAAAAAAABAYSSoBoVE//79Iysrq6DHiGHDhsWyZcuicuXK27xur732Sri+aNGi2LJlSxQpUiQvxtspDR48OOH6HnvsES+//HJUqVIl5T1+/vnnlHvsueee8dNPP221npGRER07dky5P3ljzz33TFo74IAD/O4KiZo1ayatLVq0KO375UVPyI6vvvoq7T2//PLLhOvbeq52dD6TAQAAAAAAAAAAgMJIkgQKgS1btsSzzz5b0GNERMT69etj0KBB271un332Sbi+evXqmDFjRrrH2mmtXLkypkyZkrB2zTXXpCWkFhExb968lHsk+50vXbo05d7knWS/twi/u8Kkdu3aSWuff/55WvdavXp1fPPNN2ntCdn12WefpbXfunXrkobfGjRokNa9ChOfyQAAAAAAAAAAAEBhJKgGhcDIkSNj/vz5BT3Gb/r377/daw455JCktQkTJqRznJ3al19+GVu2bElY69y5c1r22LhxY0yaNCnlPk2aNEm4vnTp0li2bFnK/ckbDRo0iFKlSiWszZ49O5+nIZlKlSolPf0p3UG1adOmJX3fgbz2+eefx6ZNm9LW77PPPkva76CDDkrbPoWNz2QAAAAAAAAAAACgMBJUg0JgW8GwiRMnRlZWVp78c+GFFybc89NPP91uMKJZs2ZJa2+99Vb2fnBiwYIFCddLliwZtWrVSssekydPjnXr1qXcJ9nvfMuWLTFmzJiU+5M3ihcvHoceemjC2rvvvpvP07Athx12WML1CRMmxIYNG9K2z3vvvZe2XpBTK1eujJEjR6at3wsvvJC0dswxx6Rtn8LGZzIAAAAAAAAAAABQGAmqQQFbunRpvPbaawlr++67bzRt2jTP9j7rrLOS1p566qlt3lu7du1o2LBhwtqrr74aP/zwQ0qz7SrWrFmTcH233XZL2x7PPvtsWvoce+yxUb58+YQ14cTCrV27dgnXp0+fnjQsSf5r2bJlwvXly5fH8OHD07bPoEGD0tYLciNdr8HNmzfH4MGDE9aqV68eBx54YFr2KYx8JgMAAAAAAAAAAACFkaAaFLCBAwcmPSlnW0GydDj22GOTntr13HPPbfcEn86dOydc37RpUzz++OMpz7crKFu2bML15cuXp6X/8uXL0xZUK1myZJx66qkJawMHDowff/wxLfuQfp07d46MjIyt1rOysuKee+4pgIlI5OSTT05aS9dz/Omnn8b06dPT0gty65VXXok5c+ak3OfZZ59N+tlzxhlnJHzf21n4TAYAAAAAAAAAAAAKI0E1KGBPP/100lpeB9UyMjKia9euCWtLly6NV199dZv3n3feeVGkSOK3kXvvvTe++OKLlGfc2VWtWjXhemZmZnz77bcp97/llluSntqWG5deemnC9bVr18Ztt92Wtn1Ir3333Tdat26dsPbkk0/Gd999l88TkcgBBxwQjRs3TlgbNmxYTJw4MeU9rr322pR7QKrWr18fV155ZUo9Vq5cGf/+97+T1s8999yU+u8IfCYDAAAAAAAAAAAAhY2gGhSgyZMnx+eff56w1rRp06hfv36ez7CtMFz//v23ee/ee+8df/3rXxPW1q9fH2effXasX78+pfl2dslOtIuIeOmll1Lq/c4778QjjzySUo8/O/LII6NFixYJa0888UQMGjQorfuRPtddd13C9fXr18dpp50Wq1evzueJSOSSSy5JuJ6VlRVXXHFFbN68Ode9hw0bFm+//Xau74d0euONN+KJJ57I1b1btmyJCy64IBYtWpSw3rJlyzjssMNSGW+H4DMZAAAAAAAAAAAAKGwE1aAAbSsIltenqf2qcePGceCBByasjRo1KhYsWLDN+2+77bYoUaJEwtpnn30WJ598cqxatSrlOSMiNm7cGGvXrk1Lr8KiTp06UadOnYS1u+++O5YuXZqrvpMnT46uXbtGVlZWCtMl9sADDyQ9Se+8886L1157Le17RkQsWrQoBg4cmCe9dwUtW7aMDh06JKx9+umn0blz51i5cmXa983KyoqRI0fGjBkz0t57Z9SjR4/YfffdE9YmTpyY9ASl7Zk6dWr07Nkzhckg/S677LIYMmRIju7JysqKyy+/PF588cWk19x5552pjrbD8JkMAAAAAAAAAAAAFCaCalBA1q1bF88//3zCWtGiRZOeVJYXkoXitmzZEgMGDNjmvfXr14+bb745aX306NHRsmXL+OKLL3I93/r16+O///1v1K9fP7766qtc9yms2rZtm3B96dKl0a5duxyHh0aMGBGtWrWKJUuWpGO8rRx66KFx7bXXJqxt2LAhOnToEH//+99j3bp1adnv448/ju7du0ft2rXjoYceSkvPXdV///vf2G233RLWRo4cGQcffHCMGzcuLXstX748/vvf/8YBBxwQJ554YnzzzTdp6buzK126dNx+++1J63369ImrrroqNm7cmO2ekyZNihNPPDFWrFiRjhEhJRUrVvzt37ds2RJdu3aNSy65JFuh9jlz5kTLli3j8ccfT3pNjx494sgjj0zLrDsCn8kAAAAAAAAAAABAYVKsoAeAXdXQoUNj2bJlCWutW7eOGjVq5Nss3bp1i+uuuy7h6VsDBgyI66+/fpv3X3vttTFmzJh45513EtanTJkSBx98cJx77rlx9dVXxwEHHLDdmbZs2RIffPBBDB48OF566aU8C10VBn//+9+jb9++sWXLlq1qEyZMiCZNmsSjjz4aJ598cmRkZCTt88UXX8QNN9wQw4YN+8N6RkZGHHnkkfHRRx+lbebbbrstJkyYEGPGjElYf/TRR2PIkCHRq1evuOiii2KvvfbKdu/Vq1fHRx99FK+99lq8/vrrMW/evHSNvcvbY489YtCgQdGuXbvYtGnTVvW5c+fGUUcdFSeccEJcccUV0bZt2yhWLHv/qZCVlRVz5syJ4cOHx2uvvRbvv/9+jsJU/P/OO++8GDRoUIwdOzZh/aGHHoqxY8fGo48+GkcffXTSPkuXLo0HHngg7rnnnj/8vosWLRoNGzaMadOmpXv0fJOZmbnVe11eqF27dhx66KF5vs+u5M4774yrr746NmzYEBG/vHc88cQT8cILL8QZZ5wRnTp1inr16sUee+wR69evjx9++CGmTZsWgwcPjuHDh/92XyL77LNPPPLII/n1oxQaPpMBAAAAAAAAAACAwkJQDQpI//79k9aSnXCWV2rXrh1HH310fPDBB1vVvv7663jvvfeiRYsWSe8vWrRovPjii3HMMcfE9OnTE16zefPm6NevX/Tr1y/q1KkTbdq0ib333juqV68elSpVitWrV8eyZcti/vz5MXny5JgyZUq2TlfZGTRs2DC6desWAwcOTFj/9ttvo127dlGvXr1o3bp1NG7cOKpUqRJbtmyJhQsXxvfffx8jRoyIWbNmJbz/8ssvjypVqqQ1qFasWLEYNmxYtGzZMj799NOE1/z0009x++23x+233x716tWLI488Mho0aBCVK1eOypUrR5EiRWLFihWxYsWK+Pnnn2PmzJkxbdq0+OabbxKGJkmPtm3bRr9+/eK8885LGI6MiHj77bfj7bffjjJlykTTpk2jadOmsfvuu0flypWjfPnysWbNmlixYkWsXLky5s2bF9OmTYtp06btMs9sXitSpEg8++yz8Ze//CV++umnhNd89tlnccwxx0TdunXj1FNPjb333jtq1qwZq1atih9++CE+/vjjGDVqVMKw4FVXXRWLFy/eoYNqixcvjtNOOy3P9+nRo8d2TxYlZxo1ahQPPPBAXH755X9Y//nnn+PJJ5+MJ598Mld9K1asGK+//npUqFAhHWPuUHwmAwAAAAAAAAAAAIWFoBoUgO+//z5Gjx6dsFamTJl8+fL9n5111lkJg2oRv4TqthVUi4ioVKlSjBkzJtq2bRtTpkzZ5rVz586NPn365HrWndHDDz8cEyZMiK+//jrpNXPmzIk5c+bkqG/btm3j/vvvjzvvvDPVEbdSoUKFGDt2bHTs2DHpKS6/ys3s5J0ePXpEmTJl4pxzzon169cnvS4zMzPGjh2b9GQv8k6tWrXitddei+OOOy4yMzOTXvfNN9/EQw89lO2+rVq1irvuuisuvPDCNEwJuXPZZZfF3Llz47777ktLv8qVK8ebb74ZjRo1Sku/HZHPZAAAAAAAAAAAAKAwKFLQA8Cu6Omnn056ktGpp54a5cqVy+eJIs4444woXrx4wtpLL72UrZOSqlatGh988EGcffbZ6R5vp1elSpV4/fXXo1q1amnrefLJJ8fLL7+c9PeaDhUqVIhRo0bFddddF0WK+EjZkZxxxhkxYcKEOOCAAwp6FJI44ogj4u23347KlSunpd9RRx0Vr7zySp6+J0B23XvvvXH33XdH0aJFU+pz4IEHxkcffRTNmzdP02Q7Lp/JAAAAAAAAAAAAQEHzDUbIZ1lZWTFgwICk9bPOOiv/hvmdKlWqxEknnZSwlpmZGYMHD85WnzJlysT//d//xdChQ6NOnTppnPCXL6NXrVo1rT0LkwYNGsSUKVOiWbNmKfUpUaJE3HjjjfH6669H2bJl0zRdcsWKFYs777wzJk2aFK1atcqTPWrUqBFXXnll9O/fP0/676qaNGkSn376afTu3TsqVqyY9v4ZGRnRqlWrGDBgQBx33HFp778rOPLII2Py5MlxxBFHpNTnvPPOi3feeScqVaqUnsEgDf75z3/GhAkTcvW5V7Zs2bjlllvik08+Ebj9HZ/JAAAAAAAAAAAAQEESVIN8Nnr06Jg7d27C2m677RZt27bN34F+Z1shuZx+Gbljx44xa9aseOaZZ6JZs2aRkZGRq5lq1KgR5557bnzwwQcxbdq02GuvvXLVZ0ex1157xfvvvx+PP/541K1bN0f3lihRIs4555z4/PPP47bbbsv301QOOeSQGD16dIwfPz66d++ecvCpYcOG8fe//z2GDx8e8+fPjwcffDAaN26cpmn5VcmSJePaa6+N77//Ph5++OE45JBDUupXvnz5aNeuXTz00EMxd+7cGD16dPTo0SPKlCmTpol3Pfvss0+MGzcunnrqqahfv36O7j322GPj3XffjaeeeipKlSqVRxNC7v3lL3+J8ePHx3vvvRe9evWKvffeO+m1xYsXj2OPPTYefPDBmDdvXtx8881e10n4TAYAAAAAAAAAAAAKQkZWVlZWQQ8B7Py+//77eOedd2L8+PHx5ZdfxnfffRfLli2LtWvXRrFixaJ8+fJRvnz5qFWrVhxwwAHRsGHDOOaYY6JJkya5Drnt6DZv3hxjxoyJ0aNHx0cffRTz58+PpUuXxurVq6N06dJRsWLFqFu3bjRs2DBatmwZbdq0iSpVqhT02L/ZuHFjfPDBBzF+/Pj49NNP49tvv40FCxbEqlWrYt26dVGyZMkoX758VKhQIXbbbbfYb7/94oADDogDDjggmjVrFrvvvntB/wi7rO+++y7GjBkTn3zyScycOTO+//77WLp0aWRmZsaWLVuiXLlyv/3uateuHQcccEA0aNAgGjduHIcddlgUK1asoH+EnVZWVlaMHTs2hg8fHh9//HHMnj07li1bFps2bYpy5cpF9erVo2HDhtG8efNo3769k6YoMMk+u8eMGRMtW7bc5r3Lly+P2bNnx4oVK2LdunVRunTpqFmzZtSvXz9KlCiRB9Pu/Hwmb1vz5s1jwoQJf1hr1qxZjB8/voAmAgAAAAAAANhx1fnXmwU9Atsxt/cpBT0CAPD/7IzfXxNUAwAA0iqVoBrkt53xf+gDAAAAAAAAFBRBtcJPUA0ACo+d8ftrRQp6AAAAAAAAAAAAAAAAAAB2bIJqAAAAAAAAAAAAAAAAAKREUA0AAAAAAAAAAAAAAACAlAiqAQAAAAAAAAAAAAAAAJASQTUAAAAAAAAAAAAAAAAAUiKoBgAAAAAAAAAAAAAAAEBKBNUAAAAAAAAAAAAAAAAASImgGgAAAAAAAAAAAAAAAAApEVQDAAAAAAAAAAAAAAAAICWCagAAAAAAAAAAAAAAAACkRFANAAAAAAAAAAAAAAAAgJQIqgEAAAAAAAAAAAAAAACQkmIFPQAAALBzycrKKugRAAAAAAAAAAAAAMhnTl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pVtADAAAAAAAAAAAAAAA7vrm9TynoEQAAKEBO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BQr6AEAAAAAAAAAAAAAIFV1/vVmQY8AAJDn5vY+paBHgKSc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qKFfQAAACwM5k7d27ss88+ub4/IyMjSpYsGaVLl46qVatGzZo1Y7/99ouDDjoojjrqqDjkkEOiSBH/fxMAAAAAAAAAAAAAFC6CagAAUIhkZWXFunXrYt26dbFs2bKYPXt2vP/++7/Vd9999zjzzDPjsssui/32268AJwUAAAAAAAAAAACA/5+jGAAAYAeycOHCeOSRR6JBgwbRo0ePWLRoUUGPBAAAAAAAAAAAAACCagAAsCPKysqKZ599Ng4++OA/nLgGAAAAAAAAAAAAAAVBUA0AAHZgixYtihNPPDHefffdgh4FAAAAAAAAAAAAgF1YsYIeAAAAdhWNGjWKO+64Y5vXbN68OVasWBHLli2LqVOnxvjx42P27NnbvGft2rVxxhlnxKRJk6Ju3brpHBkAAAAAAAAAAAAAskVQDQAA8knVqlWjY8eOOb5v/Pjxcffdd8err76a9Jply5bFJZdcEiNHjkxhQgAAAAAAAAAAAADInSIFPQAAALBtzZs3j2HDhsVTTz0VxYol//+aGDVqVLz//vv5OBkAAAAAAAAAAAAA/EJQDQAAdhDnnXdePProo9u85rHHHsunaQAAAAAAAAAAAADg/yeoBgAAO5CLL744jj322KT14cOHx4YNG/JxIgAAAAAAAAAAAAAQVAMAgB3Ov//976S11atXx6effpqP0wAAAAAAAAAAAABARLGCHgAAAMiZli1bRqlSpWLdunUJ61OnTo0jjjgibfstWLAgRo4cGR999FF8+eWXMXfu3Fi5cmWsXbs2SpYsGRUqVIjatWvHfvvtF0cddVS0adMm6tatm7b9c2vLli3x0UcfxZtvvhlTpkyJr776KpYtWxZr166N8uXLR/Xq1eOwww6LVq1axV//+tcoX758jvdYu3ZtvPHGG/Huu+/GZ599Ft9//30sX748Nm3aFBUqVIh99tknmjZtGu3bt48TTjghihYtmgc/aXJLliyJd955Jz766KP44osv4ttvv42ff/45MjMzo2jRolGuXLnYa6+9Yr/99osjjzwy2rZtGwcccEC+zggAAAAAAAAAAADsHATVAABgB1OqVKk4+OCDY+LEiQnr3333XVr2eeONN+KBBx6I9957L7Zs2ZLwmszMzMjMzIyFC/8/9u4zSqoy6x/2bnLOqIgSBEGCiuCQRhADZgYFGcWsmBPmrGMaRwf1cYwzJowopkEUEyhRQBQRySIICoooockNDf1+mFf/KlVNd1d1Q8N1reVaz5x9zr53dVWdqmet+nEvigkTJsQLL7wQERHt2rWLyy+/PHr16hUlSqRnI+eMjIyEx4cPHx5dunT59X9v2rQpnnjiiejXr1/MmTMn4TXLli2LZcuWxaxZs2LAgAFx2WWXxRVXXBHXX399lC9ffouzLFmyJO6555547LHHYtWqVUnPWbJkSXz22Wfx6KOPRqNGjeKf//xn9OjRY8sPNkXvvvtuPPjggzFs2LDIzs5OeE52dnZkZWXFkiVLYvLkyfHqq69GRETr1q3j6quvjr/+9a9pe+4AAAAAAAAAAACA7Z9fHQIAQDFUu3btpLVly5al1HvatGnx5z//Obp16xbDhw9PGlLLzSeffBInnnhi7LfffjFhwoSU5smPuXPnRseOHeP8889PGlJLZPXq1XHHHXdE69atY+7cubmeO2jQoGjSpEn069cvaUgtkTlz5kTPnj3j7LPPThoeS9Vnn30Wbdu2jaOOOiree++9Aq3z+eefR+/evaNt27bx5ZdfFsKUAAAAAAAAAAAAwPZIUA0AAIqhKlWqJK1lZWUVuO9zzz0Xbdq0ibFjxxa4x299+eWX0bFjx3jggQfS0i83n376abRv3z7pTnN5MXPmzOjQoUPSkNttt90Wxx13XCxdurTAazz11FPRu3fvyMnJKXCPP8rJyYk777wz2rVrF59++mlaek6cODHatWv36y55AAAAAAAAAAAAALkRVAMAgGIoMzMzaa1SpUoF6tmvX784/fTTUwq6JbJx48a4/PLL4+qrr05r39+aOXNmHHHEEfHTTz+l3Gvx4sXRrVu3zXZLu/nmm+PWW29NuX9ExGuvvRb9+vVLS6/s7Ow48cQT4+abby7Q7ne5WbduXZx66qnx2GOPpbUvAAAAAAAAAAAAsP0ptbUHAAAA8m/x4sVJa9WqVct3v6eeeiquueaaLZ7XunXr6Nq1a9StWzd22mmnWLp0aSxcuDBGjRoVY8aMyXWXsHvvvTeqV68eN9xwQ77ny83q1avjL3/5y2a7nGVkZETr1q3j0EMPjd122y1q164dq1evjoULF8awYcPi448/jo0bNybsOWPGjLjjjjvinnvuiYiIl19+Oe68887NzqtYsWIccsgh0bZt29h5552jSpUq8fPPP8dXX30Vb731VsydOzfp3LfddluccMIJUb9+/QI/9k2bNkXv3r3jtddey/W80qVLx5/+9Kfo3Llz1KlTJ2rVqhU5OTmxaNGimDlzZgwZMiR++OGHpNdfdNFFUadOnTj22GMLPCsAAAAAAAAAAACwfRNUAwCAYmbt2rUxefLkpPWmTZvmq9/EiRPjoosuyvWcHj16xD/+8Y9o0qRJ0nO+++67uOOOO+KJJ55Ies7NN98c+++/fxx22GH5mjE3119/fcyePfvX/52RkRG9e/eOu+66K2kI7Oabb47p06fH+eefH6NHj054zgMPPBAXX3xxbNiwIfr06fO7Wo0aNeJvf/tbnHvuuVGuXLmk1z/77LNxxRVXbBaii4hYs2ZNXHPNNTFw4MC8PtTN3HDDDbmG1Hbaaae44oor4oILLogqVaokPS8nJyeGDBkSV111VcyaNSth/YwzzojJkyenFKwDAAAAAAAAAAAAtl8ltvYAAABA/gwbNizWr1+ftN6mTZs898rOzo4+ffpEVlZWwnqZMmViwIAB8frrr+caUouI2H333ePxxx+P9957L2koatOmTXHOOefE6tWr8zzjlkyZMuXX/7tChQoxZMiQePHFF7cYqGrevHkMGzYsDj/88IT19evXx2OPPRYXXnhhrFmz5tfj7du3j1mzZsWll16aNKT2i9NPPz2GDRsWVatWTVj/73//Gz///HOuPZIZOnTorzu+JXLcccfF119/Hddee22uIbWI/4X7jjnmmJgyZUqceuqpCc/JzMzcYqARAAAAAAAAAAAA2HEJqgEAQDHzj3/8I2mtSZMmWwyU/daTTz6ZdHe2EiVKxIABA6J37975mu/www+PN998M8qWLZuw/u2338bdd9+dr555Ua5cuRg6dGgceeSReb7mlyBe9erVE9bvu+++eP/993/93wcccEAMGzYsatWqlec19ttvv7j33nsT1jZs2BAvvfRSnnv9Yt26dXHuuecmrV911VXxxhtvROXKlfPVt3Tp0vHss8/GOeeck7A+ZMiQGDFiRL56AgAAAAAAAAAAADuGUlt7AAAAIO8efPDBGDduXNL6GWeckede2dnZuQbGbrvttujZs2d+xvtVly5d4tFHH40+ffokrD/00ENx1VVXJd1prCDuvvvu6NixY76vq1GjRlx99dVxww03bFb77c511atXj5deeikqVqyY7zXOOuus6NevX3z11Veb1QYNGhSXXHJJvvo99thjMW/evIS14447Lv75z3/me8ZfZGRkxEMPPRTjx4//3W51v7jrrruiS5cuBe6fig4dOqS959SpU9PeEwAAAAAAAAAAAHZEgmoAAFBMPPHEE3HFFVckre+yyy5x8cUX57nfO++8E/Pnz09Y23PPPeOaa67J94y/deaZZ8ZTTz0VY8eO3ayWmZkZL774Ylx44YUprfGLtm3bxqWXXlrg60888cSEQbXf+sc//hG77bZbgfqXKFEiTjjhhLjjjjs2q02aNClfvbKzs5Pu0FazZs3o379/ZGRkFGjOX5QtWzaeeOKJaN++/Wa1YcOGxfz586N+/foprVEQ48ePL/I1AQAAAAAAAAAAgLwpsbUHAAAAcjdu3Lj4y1/+Eueee25s3Lgx6XkPPPBAVK5cOc99X3jhhaS1u+++O8qUKZOvOf8oIyMj7rvvvqT1559/PqX+v3XZZZelFM5q2LBhNGvWLGm9Zs2acdpppxW4f0TEUUcdlfD4smXLku6OlsiQIUPi+++/T1i74YYb0rZLXbt27RLuUJeTkxOvvPJKWtYAAAAAAAAAAAAAth92VAMAgCLy888/x6BBg3I9Z9OmTZGZmRlLly6NL7/8MsaNGxezZ8/eYu+bb745TjjhhDzPsnHjxvjggw8S1mrVqhXdunXLc6/ctG/fPpo3bx7Tp0/frDZhwoRYsmRJ1KxZM6U1qlWrFscff3xKPSIiWrRoETNmzEhYO+mkk6J8+fIp909m+vTp0aBBgzz1GThwYMLj5cuXj/POO68goyV11llnJdwRb+jQoXH11VendS0AAAAAAAAAAACgeBNUAwCAIjJt2rQ47rjj0tqzZMmScc8998SVV16Zr+s+//zzyMzMTFg74YQTonTp0ukYLyIiTj311Lj++us3O75p06YYMWJE9OzZM6X+HTp0SMu8TZs2TVrr3Llzyv0rV64cdevWjYULF25WW7ZsWZ56bNq0KWnA8PDDD4+KFSumNOMfHXDAAQmPjxs3LnJyclLaxQ4AAAAAAAAAAADYvgiqAQBAMdWhQ4f4v//7v2jXrl2+r500aVLS2iGHHJLKWJvp2rVrwqDaL3OkI6iWDtWqVSuSNRIF1ZKFBv9oxowZsWTJkoS1o446KqXZEmnatGlUrVp1s/lWrVoVc+fOjUaNGqV9zdy0b98+7T2nTp0aq1atSntfAAAAAAAAAAAA2NEIqgEAQDFz0kknxTnnnBNdunQpcI9p06YlrbVu3brAfRNp2bJllCpVKrKzszerTZ06NeX+9erVS7lHRESlSpUSHi9RokTsuuuuhbrGihUr8nR9bgHD5s2bF2imLaldu3bCIN2cOXOKPKg2bty4tPfs0KFDjB8/Pu19AQAAAAAAAAAAYEdTYmsPAAAA5M/w4cNj9uzZkZOTU+Ae3377bcLj1apVi/r16xe4byJly5aNZs2aJax99913KfevXr16yj0iIsqVK5fweNWqVSMjI6NQ18jKysrT9bNnz05a22uvvQo005bUqFEj4fFEO8MBAAAAAAAAAAAAOy5BNQAAKGZ++OGHOPfcc6NXr16xdu3aAvdIZJdddklltKTq1KmTrznyo3Llyin32Jr9IyLPocMFCxYkrdWqVSsyMjLS/t+ECRMSrrds2bICPVYAAAAAAAAAAABg+ySoBgAAReTAAw+MnJycpP9t2LAhlixZElOnTo0XX3wxTj755KhUqVLSfq+//nocd9xxsX79+nzPsnLlyoTHq1Spku9eeVG1atV8zZEf6drtbGv1z48lS5Zs7RF+tW7duq09AgAAAAAAAAAAALANEVQDAIBtRKlSpaJGjRrRokWLOOmkk+KFF16Ib775Js4555yk17z//vtx4YUX5nutrKyshMeLOqgm7JQ/Bd1BrzBs2LBha48AAAAAAAAAAAAAbEME1QAAYBtWq1atePzxx+Phhx9Oes5TTz0Vzz33XBFOxdaSnZ29tUf4VU5OztYeAQAAAAAAAAAAANiGCKoBAEAxcNFFF8WNN96YtH7ppZfGggUL8tyvXLlyCY+vWLEi37PlRWZmZr7mIDF/LwAAAAAAAAAAAGBbVWprDwAAAOTNHXfcEWPHjo3hw4dvVsvMzIzLL788Xn311Tz1qly5csLjRR1Uq1KlSqGst72qVKlS0tqrr74apUoV3f+Lt9deexXZWgAAAAAAAAAAAMC2T1ANAACKiYyMjHj88cdjn332ibVr125Wf+2112LEiBHRpUuXLfaqU6dOwuOLFi1Kdcx89U02B4nVrVs3aa1Tp06x8847F+E0AAAAAAAAAAAAAP9Pia09AAAAkHeNGzeOq6++Omn92muvzVOfevXqJTy+fPnymD9/foFmSyYrKytmzJiRsLb77runda3tXcOGDZPWlixZUoSTAAAAAAAAAAAAAPyeoBoAABQzV111VdSuXTthbcKECTFo0KAt9mjRokXS2qRJkwo6WkLTpk2LDRs2JKy1bNkyrWtt71q1apW0Nnv27KIbBAAAAAAAAAAAAOAPBNUAAKCYqVy5clx//fVJ67feemvk5OTk2mO//fZLWvvoo48KPFsiw4YNK9AcbK5NmzZRunTphLUPP/ywiKcBAAAAAAAAAAAA+H8E1QAAoBg6//zzY+edd05Ymzx5crzxxhu5Xr/ffvtFtWrVEtYGDhwY2dnZqY74q+effz7h8RIlSkSXLl3Sts6OoEKFCnHQQQclrL3//vtFPA0AAAAAAAAAAADA/yOoBgAAxVD58uXjmmuuSVq/7bbbct1VrWTJknH44YcnrC1evDiGDBmS8owREZ9++mlMnTo1Ya19+/ZRo0aNtKyzI+nVq1fC41999VX897//LeJpAAAAAAAAAAAAAP5HUA0AAIqp888/P3baaaeEtSlTpsRrr72W6/Unn3xy0tr1118fGzZsSGm+iIgrr7wyae3UU09Nuf+OqHfv3kl3w7vlllvSuhseAAAAAAAAAAAAQF4JqgEAQDFVoUKFuPrqq5PWb7vttti0aVPS+pFHHhkNGjRIWJsxY0Y88MADKc33/PPPx+jRoxPWqlatGieddFJK/XdUFStWjL59+yasTZ06NS688MIinggAAAAAAAAAAABAUA0AAIq1Cy64IGrXrp2wNm3atHj11VeTXluqVKm47rrrktZvuOGGeOuttwo015gxY+K8885LWr/00kujSpUqBepNxNVXXx1169ZNWHviiSfixhtvzDWkWFDr1q2Lp556KrKystLeGwAAAAAAAAAAACjeBNUAAKAYq1ixYlx11VVJ67fffnuugaWzzz479t1334S17OzsOOGEE+KNN97I10wffvhhdOvWLdauXZuwXq9evbj22mvz1ZPfq1ixYjz11FORkZGRsH7XXXdF165dY8GCBWlZb968eXHDDTfE7rvvHmeffXZs2LAhLX0BAAAAAAAAAACA7YegGgAAFHMXXXRR1KpVK2Ft+vTpMXDgwKTXlixZMp566qkoW7ZswvratWujZ8+eceKJJ8acOXNynWPhwoVxwQUXRNeuXWP58uUJzylRokQ88cQTUbFixVx7sWWHH3543HjjjUnrH330UTRu3DjOOuus+Pzzz/PVe8OGDfHpp5/GLbfcEq1atYqGDRvGP/7xj/j5559THRsAAAAAAAAAAADYTpXa2gMAAACp+WVXteuuuy5h/fbbb48TTjghSpRI/O9UtGnTJh555JE4++yzk64xcODAGDhwYLRt2zYOOeSQqFu3btSuXTuWLl0a33//fYwaNSpGjRoVOTk5uc56xx13xGGHHZb3B0eu7rjjjvjhhx/iqaeeSljPysqK/v37R//+/aN27drRsWPHaNWqVdSsWTOqV68e5cqVi5UrV0ZmZmYsX7485syZE19++WXMnDkz1q9fX8SPBgAAAAAAAAAAACjOBNUAAGA7cNFFF0W/fv1iyZIlm9VmzpwZL730Upx88slJr+/Tp08sWbIkrr322lzXmTBhQkyYMKFAM1555ZVxww03FOhaknviiSeiWrVqcd999+V63k8//RRvvvlmvPnmm0U0GQAAAAAAAAAAALAjSbylAgAAUKxUqlQprrzyyqT122+/PTZu3Jhrj2uuuSb69+8fZcuWTetsJUuWjPvvvz/uvffetPblfzIyMuLee++Nl19+OapVq7a1xwEAAAAAAAAAAAB2UIJqAACwnbj44oujRo0aCWtfffVVDBgwYIs9zjjjjJg4cWJ07NgxLTPts88+8fHHH8fll1+eln4kd8IJJ8SMGTPi7LPPjpIlS6a9f/ny5aN3797x7rvvRsWKFdPeHwAAAAAAAAAAACjeBNUAAGA7Ubly5bjiiiuS1u+4444t7qoWEdGiRYv4+OOPY/DgwdGlS5fIyMjI9yxt27aNAQMGxKRJk6Jdu3b5vp6C2WWXXeKJJ56IOXPmxLXXXhu77757Sv123XXXOPXUU+O5556LRYsWxYABA+KII44o0GsCAAAAAAAAAAAA2L6V2toDAADA9qRatWrxt7/9LWGtQYMGhb7+JZdcEtnZ2ZGTk5OwvmDBgqhfv36eenXr1i26desWCxYsiPfeey/Gjh0bM2bMiPnz50dmZmasW7cuypYtG5UrV4569erFXnvtFR06dIjDDz88GjVqlM6HFRGR9DGlyxlnnBFnnHFGoa4xYsSIQu3/i/r168fdd98dd999d0yaNClGjx4dEydOjK+//jq+++67WL58eaxduzZKlCgRlStXjsqVK0e1atWiUaNG0axZs9hrr72iTZs2sddeexXJvAAAAAAAAAAAAEDxl5FT2L/2BAAAgG1Uhw4dYvz48b871r59+xg3btxWmggAAAAAAAAoqAbXDdnaIwAAFLp5dx+9tUcgTbbH36+V2NoDAAAAAAAAAAAAAAAAAFC8Ca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pKbe0BAAAAAAAAAAAAACBV8+4+emuPAAAAOzQ7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hJqa09AAAAAAAAAAAAAAA7jgbXDdnaIwCQT/PuPnprjwBAMWBH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UMw988wzkZGRsdl/DRo02NqjsYOYN29ewtdgRkZGzJs3b2uPx1aU7HUxYsSIrT3aDqlBgwYJn49nnnlma48GAAAAAAAAAAAAAGwHSm3tAQBIj1WrVsX8+fNj+fLlsWbNmli3bl2UKVMmypcvH7Vr1446depEtWrVtvaYAIVu06ZN8f3338cPP/wQa9asiTVr1sTGjRujbNmyv94Td955Z/dEAAAAAAAAAAAAAEij7T6otmbNmvjggw9S7lOyZMmoXLlyVK5cOapUqRJ16tSJSpUqpWFCgPxbt25dDBs2LMaMGRPjx4+PKVOmxNKlS7d4XY0aNaJly5ax//77x4EHHhhdunSJKlWqFMHEAIXniy++iA8//DAmTJgQEydOjPnz50d2dvYWr6tatWo0bdo0WrZsGR06dIiOHTtG8+bNi2BiAAAAAAAAAAAAANj+bPdBtcWLF8dxxx2X9r4ZGRnRqFGj2HfffaN9+/bx17/+NerVq5f2dQB+a/To0fHYY4/F22+/HStXrsz39UuXLo1Ro0bFqFGj4v77748yZcpE165d45RTTokePXpEmTJlCmFqgPT75ptv4rHHHotXX3015s2bV6AemZmZMWHChJgwYUI8/fTTERFRr169OOaYY6J3795xwAEHpHFiAAAAAAAAAAAAANi+ldjaAxRXOTk58fXXX8frr78eV199dTRo0CA6d+4cb7zxxtYeDdgOffjhh9GuXbvo3LlzvPTSSwUKqSWyfv36GDJkSPTu3Tt22223uPPOO2PFihVp6Q1QGGbOnBk9e/aMxo0bR79+/QocUkvm22+/jUcffTQ6deoUjRs3jgceeCBWrVqV1jUAAAAAAAAAAAAAYHskqJYmOTk5MXr06OjZs2ccdthhMWvWrK09ErAdWLRoURx//PFx6KGHxoQJEwp1rZ9++iluvvnmaNCgQTz00EOxcePGQl0PID/WrFkTl112Wey9997xxhtvxKZNmwp9zTlz5sTll18eu+++e/zjH/+ItWvXFvqaAAAAAAAAAAAAAFBcCaoVgqFDh0abNm3i7bff3tqjAMXYRx99FK1atYrXX3+9SNddtmxZXHrppdG3b98iXRcgmSlTpsT+++8f//rXvyI7O7vI11++fHnccMMNcfjhhxf52gAAAAAAAAAAAABQXJTa2gNsr1avXh09e/aMIUOGxKGHHrq1xwGKmaeffjrOPffcPO1qtvPOO8ehhx4af/7zn2OvvfaKhg0bRvXq1aNixYqxcePGWLVqVSxevDhmz54dU6dOjZEjR8bHH38cq1evzrXvqlWr0vVwAArs/fffjx49esSaNWu2eG6ZMmWic+fO0a5du2jdunXUr18/dtttt6hYsWKUL18+1q9fH6tWrYqff/455syZEzNnzoyPP/44Pv744/jpp5+22H/FihXpeEgAAAAAAAAAAAAAsF3aoYNqBx54YIwYMSJP52ZlZcXKlSvjp59+iqlTp8aECRPitddei3nz5iW9Zv369XHSSSfFtGnTonbt2ukZGtjuPfzww3HppZdGTk5O0nMyMjLimGOOicsuuyy6dOkSJUok3iCzVKlSUbZs2ahZs2Y0a9Ys/vKXv8QNN9wQa9asiUGDBsVTTz0VH330UWE9FHZwub2GIS9ef/316N27d2zYsCHX81q3bh19+/aNY489NqpUqZL0vPLly0f58uWjdu3a0axZszjmmGPiqquuik2bNsXo0aPjlVdeiRdffDEyMzPT/VAAAAAAAAAAAAAAYLuXONnAZsqWLRu1atWKZs2aRa9evaJfv37xzTffxMsvvxx169ZNet1PP/0Ut912WxFOChRnr7/++hZDaq1bt44JEybE4MGD4+CDD04aUstNhQoV4qSTTooPP/wwJkyYEIcffngqYwOk3ejRo+Pkk0/ONaTWsGHDGDRoUEycODFOO+20XENquSlRokQceOCB8cgjj8SCBQviX//6V+y6664FHR0AAAAAAAAAAAAAdkiCaik64YQT4pNPPokmTZokPeeZZ56JFStWFOFUQHE0efLkOO2003INqfXt2zc++eST2H///dO27p/+9Kd47733YtCgQbHbbrulrS9AQX377bdx7LHHRlZWVtJzevfuHVOmTInu3bunde1KlSrFpZdeGrNnz4477rgjypcvn9b+AAAAAAAAAAAAALC9ElRLg7p168Yrr7wSJUuWTFhfvXp1DB06tIinAoqT9evXx2mnnRZr1qxJes59990XDzzwQJQqVapQZujevXtMnjw57aEPgPzIycmJM888M5YuXZr0nGuvvTYGDBgQFStWLLQ5KlSoEDfddFN8+eWXccABBxTaOgAAAAAAAAAAAACwvRBUS5N99903evbsmbQ+fvz4IpwGKG7uuuuu+PLLL5PWb7rpprjiiisKfY4aNWrEoEGD4pZbbomMjIxCXw/gjx5//PH46KOPktYvuOCCuPvuu4tsnsaNG8fIkSPjpptuihIlfHUGAAAAAAAAAAAAgGQKZ1ueHVS3bt3ilVdeSVibO3duEU8DFBeLFi2Ke++9N2n90EMPjdtuu60IJ4q47bbbYt68eUW6JsDq1avj1ltvTVpv27Zt/Otf/yq6gf5/JUqUiDvuuCPXf5QAAAAAAAAAAAAAAHZ0gmpptOeeeyatrVixokhmyMnJiYkTJ8b7778fEydOjFmzZsWiRYti1apVkZGREbVq1YomTZrEI488Es2aNct37wkTJsTw4cPjk08+iTlz5sT3338fq1evjuzs7KhYsWLUrFkzGjZsGPvss0906tQpDjvssKhYsWIhPdrfy87OjokTJ8bEiRNjxowZMXPmzPj2228jMzMzVq5cGVlZWVG+fPmoUqVK1K1bN/bcc8/Yb7/94uCDD4799ttvq+weNX369Bg8eHCMHj06Zs6cGYsXL461a9dGxYoVo3r16rHXXntF69at45hjjon27dtvMzu5LFiwIIYNGxZjx46NmTNnxrx582L58uWxZs2aKF26dFSuXDnq168fTZs2jQMOOCCOPPLIqF+//tYeO77//vt4//33Y9SoUb/O/ctro0qVKlG/fv3o06dPXHTRRUU611133RWrV69OWCtfvnw88cQTW+W5b9CgQZGvmZtZs2bF+PHjY8aMGTFjxoyYM2dOLF++PFasWBGrV6+OsmXLRqVKlaJOnTrRoEGD2G+//eKAAw6Izp07R5kyZYpszs8++yzGjh0bX3zxRUyZMiWWLFkSK1asiBUrVkRGRkZUqFAhKlSoENWrV4/69etH/fr1Y88994x27dpF69ato1y5cmmdZ/r06TFq1Kj44osvYvLkyfHTTz9FZmZmrFixInJycn6dp2rVqlGvXr2oX79+NGrUKNq2bRt/+tOfolKlSmmdpzD98hk4ZsyY+PTTT2POnDnx3XffxYoVK2Lt2rVRtmzZqFKlSlSrVi323HPPaN68+a+fA7Vr107rLMuWLYsxY8bE1KlTY8aMGTFr1qxYvHhxrFixIlauXBkZGRlRvnz5qF27duy2227RsmXLaNu2bRx22GGx8847p3WW4uShhx6KRYsWJayVKlUqnnzyyShdunQRT/X/tGrVqsjWmjZtWrz//vsxfvz4mDVrVnz//fexatWq2LhxY9SoUSMaN24cd911V3Tu3LlA/b/88ssYMWJEjB8/Pr7++uv49ttvY+XKlbFu3booX758VKtWLRo2bBh77713dO7cOY488sioWrVqmh/lluXk5MQnn3wSo0aN+vV9vWDBgli1alWsX78+ypcvHzVq1IhGjRrFvvvuGwceeGAcfvjhUb58+a0y67ZyD/qj4vJ8AwAAAAAAAAAAAMVbRk5OTs7WHqIwzZs3Lxo2bJiwduCBB8aIESPSttZXX30VTZs2TVg7+uij4+233853z2ThqeHDh0eXLl1+/d/Z2dnx5JNPxr/+9a+YOXPmFvv+8frcrFixIh5++OF4/PHHY/78+Xm65hcVKlSInj17xnXXXRfNmzfP17V5sWDBgnjttdfigw8+iNGjR8eqVasK1KdevXpxzjnnxMUXXxzVqlVL75AJjBkzJm666aYYOXJknq9p2rRpXHvttXHGGWf87nXxzDPPxJlnnrnZ+fXr10/rjlgbN26MV199NR555JH4+OOPIz+3joyMjOjcuXNcd911ccQRR6RlnjPOOCOeffbZzY6ffvrp8cwzz/zu2CeffBJ33313DB48ODZt2pRr30TXF6aVK1fGrrvumvS1e8MNN8Tf//73IpunIHK7z37zzTcFDrytXLky3nzzzXjnnXdixIgR8cMPPxSoT+XKleOUU06Jyy67LJo0aVKgHluSmZkZDz/8cDz33HPx1VdfFbhP6dKlo3379nH88cfH8ccfH7vuumuB+mRlZcV//vOfeOaZZ2LSpEkFnqdkyZLRqlWrOP744+Ovf/1r7LHHHvm6Pq+fYalasGBBPPzww/Hiiy/GggUL8n19RkZG7LfffnH88cfHmWeeGbvssku+e+Tk5MTYsWPjjTfeiOHDh8fkyZO3eL9JNkuXLl3ikksuieOOOy7f1+emQYMGCT/H+/fvH2eccUZa1yqIjRs3RsOGDeO7775LWD/33HPjP//5TxFPlR75+dsPHDgw7r333vjss8+22De/z92KFSviP//5Tzz55JP5vleVLVs2evbsGTfeeGOhfKf7o8WLF8eDDz4Yzz33XNLXRDKVK1eOk08+Oa677roiCcpvC/egRIrT8721dejQIcaPH/+7Y+3bt49xiU4pmgABAABJREFU48ZtpYkAAAAAAABg+9fguiFbewQA8mne3Udv7REAtjvb4+/Xto3tmbYTy5YtS1orzPDTF198EW3atIkLLrggTyG1/Ojfv380bNgwbrzxxnyH1CIi1qxZE88//3y0bNkyzjvvvFi+fHla5nr11VejU6dOUa9evbj88svj3XffLXBILSLi22+/jZtvvjkaNWoUjz/+eFpmTGTNmjVxzjnnRKdOnfIVUov4325SZ511Vhx44IHx7bffFtKEiQ0bNiyaN28evXv3jjFjxuQrpBbxvwDHyJEj48gjj4zDDjssrQG63KxduzbOPffc6NChQwwaNKhAoZHC9tJLLyV97ZYrVy769u1bxBNtfZ9//nn07Nkzdtpppzj11FPjpZdeKnBILeJ/gbfHHnssWrRoEZdddlmsXbs2jdNGDBgwIPbaa6+46aabUgqpRURs2LAhRo8eHX379o3GjRsXqMcHH3wQLVu2jL59+6YUUov4X3Bo4sSJcf3110ejRo1i8eLFKfVLt+XLl8fll18ee+yxR9xzzz0FCohE/O8e9fnnn8cNN9wQu+++e9xyyy15vnbdunVx1VVXRf369eOAAw6I+++/PyZNmlTg+01OTk4MHz48evToEe3atYtp06YVqE9x9M477yQNJJUoUSKuvvrqIp6oaM2bNy86d+4cJ554Yp5CavmxadOmePjhh6N+/fpxzTXXFOhelZWVFQMGDIi99947+vbtm3Qn0FRlZWXFbbfdFg0aNIi///3v+Q6pRfzvvv/vf/87mjZtGnfeeWdkZ2cXwqTbxj0okeL0fAMAAAAAAAAAAADbF0G1NJozZ07SWkEDB1syePDgOOCAA+LLL79Ma9/Vq1dHr1694qyzzoqlS5em3C8nJycef/zx2G+//dIy61NPPVWgwNSWLF26NM4777w48cQTY/369WntvXjx4jjggAPiySefTKnP6NGjo0OHDjFlypQ0TZbc+vXr4+KLL46uXbumHMD5xdChQ6N169YxdOjQtPRLZvHixdGpU6d44okn0v46SaeXXnopae2XsNaO5oMPPog33ngj1q1bl9a+2dnZ8a9//Svatm1b4DDBH1111VVx8sknx6JFi9LS77cKEnR68MEH44gjjoivv/467fNEFGymwjJq1Kho2bJlPPDAA7Fhw4a09c3Ozs7X59Ty5cvjvvvuK1CYZksmTJgQ+++/fwwcODDtvbdFuT3Ogw8+uNC+S20Lxo8fH23bto3Ro0envfeiRYt+3aUvHf9gwKZNm+LBBx+MDh06xDfffJP6gL/x1VdfRZs2beLWW29NS6g4Kysrbr755ujatWv8/PPPaZjw/9lW7kF/VJyebwAAAAAAAAAAAGD7I6iWRm+//XbSWrt27dK+3vDhw6NXr15p3+Fg5cqVceihh8Zrr72W1r4R/9st5IADDthsa8JtzcCBA6NHjx6xcePGtPRbunRpdOnSJeXdjX7x/fffx+GHH562sE0iq1atiq5du8YjjzyS9t7Lli2Lo48+Ot566620947432v4yCOPjIkTJxZK/3TJzMyMMWPGJK337t27CKfZcUydOjU6deoUP/74Y0p9rrnmmrjvvvvSNFXqHn300ejbt+82HcxMl/79+8fBBx8cCxcu3NqjFLp169bFSSedFAMGDNjaoxSqTZs2xXvvvZe0vj3fD6dNmxZHHnlk/PTTT2nvPXPmzGjTpk2hBOCmTJkSnTp1yvUfasiPMWPGxJ/+9KdC2UVwxIgRcdBBB6UtrLat3oOK0/MNAAAAAAAAAAAAbJ9Kbe0BthfTpk2LV199NWGtZs2acfDBB6d1vUWLFsXFF1+ccNevunXrxpFHHhmNGzeOnXfeOSpVqhSZmZkxe/bsGDlyZHzyySdJ+2ZnZ0f37t23GCQrX758HHXUUbHvvvvGrrvuGhUqVIjvv/8+vvnmmxg8eHCuO8usXLkyjjjiiBg3blw0a9Ys7w86D0qUKBF77rln7LvvvrHXXntF9erVo1q1alGpUqVYs2ZNZGZmxty5c+Ozzz6Lzz77LNcdm4YMGRI33nhj3H333SnNtHHjxujRo0fMmDEj1/OqVasWxx57bDRt2jTq1q0bOTk5sXDhwpgxY0YMHjw4MjMzf3f+Dz/8EL169YpzzjknpfkSWbt2bRxxxBHx8ccf53pe+fLlo2PHjtGxY8fYaaedolatWrF+/fpYtGhRTJkyJd55552kO/Jt2LAhevXqFaNHj44//elPaZ3//PPPj88//3yz4+XKlYuDDjoo2rVr9+u8WVlZsXDhwvjss8/igw8+SOscW/LRRx9FdnZ2wlrZsmXjkEMOKdJ5ioO6devGvvvuG3vvvXfUqlUrqlWrFlWrVo0NGzbE8uXL44cffoiJEyfGJ598kutukPPmzYsePXrE6NGjo0SJ/Ge2x40bF/fee2+u51SrVi26dOkSe+21VzRo0CAqVaoU5cqVi9WrV0dmZmYsW7YsZsyYEVOmTIlZs2YlfS3kxTfffBNXXXVVrudUrFgxOnfuHM2bN4899tgjKleuHBUqVIi1a9dGZmZmZGZmxqxZs2LKlCkxY8aMtO9oly5PPvlknHvuuVsM5JUpUyY6deoUbdu2jdq1a8dOO+0UJUqUiGXLlsWSJUti6tSp8emnnxbqDkGVKlWKvffeO/bdd9+oV69eVK1aNapWrRplypT59TXw5ZdfxmeffRYzZ85M2mfTpk3Rp0+faN68ebRq1arQ5t2aJk6cGEuWLElaP/zww4twmqKzZs2aOO644xLufFWzZs048sgjo1mzZrHzzjtH1apVY9WqVTFnzpwYO3ZsjBo1Ktfes2fPji5dumwxlFuzZs3o0qVLtG7dOmrWrBk1atSIzMzMWLRoUXz88ccxfPjwyMrKSnjtwoUL47DDDouJEydGtWrV8vqwNzNu3Lg44ogjtviPL+y6665x0EEHxd577x01a9aMqlWrxtKlS+OHH36I4cOHx8cff5z0HxmYOnVqHHPMMTFq1KgoU6ZMgWfdVu9Bxen5BgAAAAAAAAAAALZfgmpp8OOPP8aJJ56YNGRwzjnnRNmyZdO65tVXX73ZD7rbt28f/fr1iwMOOCDXa2fOnBkVK1ZMWLv++utj+PDhSa+tWLFi3HHHHXH22WdH5cqVE57z0EMPxYgRI+KSSy5JuitGZmZmHHfccTFx4sSks+RV7dq1o1u3btG9e/c49NBDo0KFCnm6btmyZfHiiy/G3XffnXRHjHvvvTd69eoVbdq0KfB8d955Z4wcOTJpvVatWnHffffFCSeckPR1sm7dunjppZfiqquu+l34Zvz48Ul/TJyKs846K9eQWoMGDeK6666L008/PcqVK5f0vI0bN8aAAQPi+uuvT/g3zsrKiuOPPz6mTJkSVapUScvsH3744WY7zdWoUSNuu+22OOuss3J9faxevTomT56cljnyYsKECUlr7dq1y/Vvu6MoX758dO3aNbp37x7HHHNM7LTTTnm6bsOGDTF48ODo169f0nDu2LFj48EHH4zLLrss33PltnNZq1at4tZbb41jjjkmSpYsmad+a9asiaFDh8Zbb70VgwcPzvfOStdee22sXbs2YW2PPfaIv/3tb7neY/5o/fr1MWLEiHj77bdj0KBBuYaPi9KwYcPiggsuyDUg0qhRo7j99tuje/fuefp8+f777+PVV1+Nl19+OS27fbZq1SqOPfbY6N69e+y7776RkZGRp+umTJkSjz32WDz++OMJgzbr1q2Ls846Kz777LMChSu3dZ999lnSWuPGjaNu3bpFOE3R+cc//rHZZ1azZs3i3nvvjSOOOCLX53rBggWxatWqhLXMzMzo1q1brqGlP//5z3HTTTfF4YcfnuvrdOXKldGvX7+49957E95n5s6dG2eccUYMGjQoaY/cfPvtt3HsscfmGlI76qij4qabbooOHTokPefWW2+Nn376KW677bb497//nfB99Mknn8Q111wTDzzwQIFm3VbvQcXp+QYAAAAAAAAAAAC2b9vfL52L2KBBg6Jdu3YxderUhPWGDRvGTTfdlPZ1f/uj5oyMjLj//vtj7NixWwypRUTstddesfvuu292fMKECXH//fcnva5Vq1bx5ZdfxuWXX540pPbLPAcddFB8/vnncckllyQ9b9asWXHzzTdvcd5k2rZtGwMHDowffvghnnrqqfjLX/6S55BaRET16tXj4osvjunTp8fpp5+e8JyNGzfGjTfeWOAZv/rqq/j73/+etN65c+eYOnVqnHbaabkGSMqVKxdnnnlmTJ06NTp27Pi72qRJkwo8XyJPPvlkvPzyy0nrF1xwQcyaNSvOO++8LQapSpYsGaeeemrMnDkzDj300ITnfPvtt3HDDTekNPNv/fEH/wcddFDMnj07Lr744i2+PipWrLjZ37cwJdr17Rfp3mWuuNl9993j3nvvjR9//DHefPPNOOuss/IcUouIKF26dPTs2TPGjh0b//d//5c0MHbnnXcmDXok8/XXX8enn36asNa7d+/45JNPonv37nkOqUVEVKhQIbp37x5PPvlkfPfdd/H000/neeesVatWxVtvvZWwdtBBB8WkSZO2eI/5ozJlysRhhx0WDz74YHzzzTfx2muvRadOnfIcuioMP//8c5xyyilJQ+ElSpSIu+++O2bMmBEnnXRSnkPQu+66a/Tt2zfGjRsXkyZNil69euXruYv439/rjDPOiKlTp8akSZPib3/7W7Rq1Spff6+99947Hn300fjkk0+icePGCc+ZNGlSvPLKK/marbjI7X7YunXrIpykaP3xM+vKK6+ML7/8Mo466qgtBhJ322232GuvvRLWLrroopg1a1bCWtmyZePJJ5+MMWPGxBFHHLHF12nlypXj9ttvj0mTJkX9+vUTnvPmm2/Ga6+9lmufRHJycuKUU06JxYsXJ6xXq1Yt3nrrrRgyZEiuIbVf1K5dOx5++OEYPXp0VK9ePeE5Dz30UK5B8WS25XtQcXm+AQAAAAAAAAAAgO2foFoerV+/PpYsWRKzZs2KN954I6677rpo3LhxHHfccTF//vyE19SuXTsGDx6c8o5hW/L444/H5ZdfnnKAoG/fvrFp06aEtT333DPef//92GOPPfLcr0yZMvHggw/Geeedl/ScBx98ML766qt8z/rYY4/FJ598En/961/z/WPeP6pSpUr0798/zj333IT1999/P+nOcFty7bXXxoYNGxLWWrVqFW+99VbsvPPOee5Xp06dGDJkSOy9994FmmdLfvzxx7jqqquS1h966KF49NFHo0yZMvnqW6lSpRgyZEgcddRRCev//ve/Y86cOfnqmRddu3aNIUOGRI0aNdLeOx1mzJiRtNa8efMinGTbcsopp8TcuXPjyiuvzDUUmxclSpSIyy67LJ599tmE98glS5bEs88+m6+egwcPTni8cePG8fTTT+f7/fFHZcuWjTPPPDPPO+t88MEHsW7dus2OV6tWLQYOHJjyboUlS5aMnj17xqhRo/J1v0q3K6+8MuluQWXLlo1XXnklrr322ihdunSB12jVqlW88sor0b9//zxfU7169Zg3b170798/WrRoUeC1f9GmTZsYPnx4NGzYMGH9vvvuS3mNbVGykE3EjnM/vPHGG+Pee++NUqVS2/D4vffeixdffDFhrWLFijFixIjo06dPvvs2bdo0Pv7446Thpeuuuy7hLma5+c9//hOjR49OWNtll11iwoQJccwxx+R71g4dOsTo0aOjatWqm9U2bdoU11xzTb57bqv3oOL0fAMAAAAAAAAAAADbv9R+CVvMjRw5stB2h+nYsWM888wzseeeexZK/1+cccYZcfbZZ6fcZ9iwYUlDEeXKlYt33nknX7sZ/dajjz4as2bNihEjRmxW27hxY9x1113xzDPP5Ktnsh/wF1RGRsavO3AkCg8999xzcc899+Sr58yZM+PNN99MWKtUqVK8/fbbBQqQVKtWLd5+++1o1qxZrFmzJt/X5+auu+6KzMzMhLXLLrssLr744gL3LlOmTDz33HOxzz77xPfff/+72saNG+Oee+6Jxx9/vMD9/6hWrVoxYMCAKF++fNp6ptOmTZvihx9+SFpv1KhREU6zbdltt93S3vPkk0+O4cOHx1NPPbVZ7bnnnouLLrooz72ShWvPPPPMLe4yWBiSzdOrV6+oXbt2EU9TOKZMmRIvvPBC0vqzzz4bPXv2TNt6+bk3ly1bNurUqZO2tSP+9x549tlno3PnzpvVPvvss5gxY0Y0a9YsrWtubd99913SWro/87dFBx10UNx5550p98nJyYnrr78+YS0jIyOef/75aN++fYH7161bN1544YXo0qXLZiGlOXPmxMCBA+Okk07KU6+1a9fGbbfdlrBWrly5GDRoUErfo1u0aBGPPfZYwnlGjhwZY8eOzfMuqtvqPag4Pd/plJfd9fIr2e7YAAAAAAAAAAAAQP7YUS2NSpYsGQcffHC88sorMXr06EIPqdWqVSttO6s8+uijSWvXXnttNG7cuMC9S5QoEQ8//HDSHUJefvnlWLZsWYH7p0vp0qWT/kj83XffzXe/f//735GTk5OwduONN0bdunXz3fMX9erVS/rD5IJaunRp0qBY06ZNo1+/fimvUbNmzbj//vsT1l5++eW0Bu/uv//+qFWrVtr6pduiRYsiOzs7aX2XXXYpwml2DHfddVfC+9Cnn34aS5YsyXOfRYsWJTzesmXLAs+Wim1tnsJw3333Jd3x8+STT44TTjihiCcqfJ06dYpu3bolrBXkM2lblpOTEwsXLkxa397vh2XKlElbUPvdd9+NL774ImGtT58+cdxxx6W8xgEHHBDnnHNOwtqTTz6Z5z79+/dPev+66aabol27dgWa77d69+4dRxxxRMJafmbdVu9Bxen5Tqfx48en/b9Vq1ZtlccCAAAAAAAAAAAA2xtBtTRp3rx5vPzyyzFkyJDo1atXlChR+H/aM888M2rUqJFyn+XLl8eQIUMS1nbaaae47rrrUl6jRYsW0adPn4S1rKyseOWVV1JeIx2OPPLIqFChwmbHp06dmq8w3aZNm5I+pp133jkuv/zyAs/4i6uuuiqtuyU9//zzsW7duoS1ZAGfgjj++OOjXr16mx1fuXJl0tdhftWpU2er7PCRH1t6PW0vO2FtS3baaac44IADNjuek5MTo0ePznOftWvXJjxesmTJAs+Wim1tnnTLzMxMej+tVKlSPPTQQ0U8UdFJtkPTqFGjiniSwrV69erYsGFD0vr2fj/s3r17Sv8gwG898cQTCY+XL18+br311rSsERFx+eWXJ9yVeMSIEfHjjz/mqUeyWXfZZZe47LLLUhnvd6644oqEx19//fVcA+O/2JbvQcXp+QYAAAAAAAAAAAB2DIJqaTJ9+vTo1atX7LzzznHdddcVyY82zzrrrLT0GTZsWKxfvz5hrXfv3lGuXLm0rJPbvO+8805a1khV+fLlo1WrVpsdz8nJiSlTpuS5z6RJk+KHH35IWDvxxBOjbNmyBR3xV+XKlUvrDh4DBw5MeLx+/frRo0ePtK1TsmTJOO200xLWhg4dmpY1TjvttG0+pJMsXPSL8uXLF9EkO5aOHTsmPP7ll1/muUeygPCECRMKNFOqtrV50u2dd95J+n459dRTo3r16kU8UdFJx+u1OEgWkv5Fur6HRER89NFHMWjQoJT/S+cOoOn6Prdq1aqk36d69eqV0k6uf9SkSZP485//vNnxnJyc+PDDD7d4/VdffZV0J7Bzzz03KlasmOqIv+ratWvstttumx1fsWJFnu6T2+o9qDg93wAAAAAAAAAAAMCOIz1bJPGrFStWxD333BMPP/xw/Otf/0q6i1iqGjVqFHvttVdaeg0fPjxp7ZRTTknLGhERbdu2jaZNm8asWbM2q40YMSJycnIS7tZQ1HbeeeeEx2fNmhWdO3fOU4/c/qbp3Onr5JNPjocffjjlPkuXLk36Y+3jjjsu5f5/lGhXq4iIsWPHpqX/Mccck5Y+hWlLwYx0hBnZXG7v77xq0KBBwuMPP/xwnH/++VGnTp2CjFZgyeZ5+eWX46qrroq99967SOdJt3fffTdp7cILLyzCSYpestfrvHnzYv369VGmTJkinqhwFOX98NJLL41p06al3Oebb75J+t7Lj3LlysWhhx6acp+IiA8//DDpPzyQzsD5Lw444IAYM2bMZsfHjh27xe86ub2vC2vWl19+ebPjY8eOTRoI/cW2eg8qTs83AAAAAAAAAAAAsOPYoYNqLVq0iDvvvDPP569evToyMzNj8eLFMWnSpPj000+T7pq1evXqOPvss2PkyJHRv3//tO/u1Lp167T1mjRpUsLjVatWjTZt2qRtnYj/7WqRKBCyYsWKmDNnTjRu3Dit6/3000/x448/xpIlS2Lt2rWxfv362LRpU67XLF++POHxZM91Ip9//nnC4xUrVoz9998/z3225E9/+lOUL19+i7tzbcm4ceNi48aNCWtHHXVUSr0Tadu2bcLjs2bNiqysrJRCCSVKlEi4K962pkSJ3De03LRp0xbP2dGtXLkyvv/++/j5559j9erVkZWVlfR1/Iuvv/464fH8vL8POuiguPvuuzc7vnTp0jjwwAPj+eefj3bt2uW5X6oOOuighMfXr18fhx56aDzzzDNx5JFHFtk86fbJJ58kPF63bt1o2bJlEU9TcNnZ2bFw4cL46aefIjMzM7KysmLDhg2Rk5OT7145OTmxaNGiqFevXiFMWvS2FFLf0ud2cbb33ntHqVLp+TqeKEQU8b+dTA877LC0rPFbyT7LJ0+evMVrk8266667xr777pvSXIm0bds2YVAtL7Nuq/eg4vR8p1v79u3T3nPq1KmxatWqtPcFAAAAAAAAAACAHc0OHVSrVatWHHvssQW+PicnJ4YNGxYPPPBAvPPOOwnPef755yMjIyOeeeaZtO4Wtt9++6WtV7KdRfbbb7+073CW29xTp05NKaiWlZUVH330UXzwwQfxySefxPTp0yMzM7PA/f5oyZIleT53+vTpCY/vvffeaQ0flSxZMvbee++ku6HlVbKwYkRE8+bNU+qdSPXq1aN06dKxYcOG3x3Pzs6O+fPnR5MmTQrcu3HjxlGpUqVURyx05cqVy7WelZWVtvDC9iAnJyc+++yzeOedd2LcuHExefLkWLRoUdr65+f9feCBB8auu+4a33///Wa12bNnR4cOHaJr167Rp0+fOOqoowr99dikSZNo06ZNTJw4cbPa4sWL46ijjooOHTrEOeecE927d48aNWoU6jzptHr16pg9e3bCWmEEFdLphx9+iLfffjtGjRoVn376acydO3eze14qlixZst0E1cqXL59rPSsrq4gmKXrp/D6X7LO8YcOGW/wbF8ROO+2U8PicOXO2eG2yWQvjO0dEwWfdlu9Bxen5Trdx48alvWeHDh1i/Pjxae8LAAAAAAAAAAAAOxopiBRkZGRE165do2vXrvH888/HueeeG+vWrdvsvOeeey5at24dffv2Tdvau+yyS1r6ZGZmxooVKxLWCmNXqtx6fvfddwXquXDhwujXr188++yzSXdDS4dEz20y8+fPT3h8n332Sdc4v+uZalAt2Y+wK1euHHXr1k2pdzLVq1ePxYsXb3Z84cKFKQXV0vXeKGwVKlTItb569eqoWLFiEU2z7VqzZk089thj8eijj8bcuXMLbZ38vL/Lli0bN9xwQ1x88cUJ6zk5OfHBBx/EBx98EGXLlo0DDzwwunTpEp07d442bdpsMaRYELfddlscc8wxSevjxo2LcePGRalSpaJjx47RpUuXOPDAA6Nt27bbdLBz/vz5SXccS7a7z9Y2dOjQuP/+++ODDz4o1J3A8vOa3dZtKVSzZs2aIpqk6KXzMyvZZ/lee+2VtjV+K1no9ccff4zs7OykYevs7OyYN29ewlpRz7pw4cJcr9uW70HF5fkGAAAAAAAAAAAAdix+UZgmp556apQrVy5OOOGEhD9oveGGG6Jbt26xxx57pGW9qlWrpqXPDz/8kLRWGIGfOnXqFGiWRDZu3Bj33HNP3HHHHUXyg/3169fn6bysrKykgbmdd945jROlr+eCBQsSHl+5cmXad9XbkmXLlqV0fbreG4Wtdu3audZ//PHHpLuX7CjefPPNuOCCC/J9byiIvL6/f3HhhRfGBx98EIMHD871vKysrF9DaxERZcqUiVatWv0aXuvUqVNUrly5wHP/4uijj45LLrkkHnrooVzPy87OjlGjRsWoUaMi4n+7MrZs2TI6deoUBx10UBx44IFRs2bNlOdJl9xCJLvuumsRTrJlCxYsiHPOOSfee++9Ilkvv6/ZbVn58uWjUqVKsWrVqoT1H3/8sYgnKjrp+szatGlT0nvl22+/XaSf5Zs2bYoVK1YkDTb98MMPsXHjxoS1hx9+OB5++OHCHO93tvSdY1u9BxWn5xsAAAAAAAAAAADYsZTY2gNsT3r16hUnn3xywtqaNWvin//8Z9rWqlKlSlr6rFy5stDX+K3cfpCd2yyJzj3qqKPixhtvLLJdZZLtqPFHyXaoiyj6v2leLVmyJA2TpEeqz2dh/I0LQ82aNXPdRagowlnbshtuuCGOPfbYIvs75PX9/YuMjIwYMGBA9OzZM1/XrV+/PiZMmBD9+vWLo48+OmrUqBFHHnlkvPDCC0lDOnl1//33x0UXXZSvazZu3BiTJ0+Ohx9+OHr27Bm1a9eOzp07x3/+859YunRpSvOkQ27302rVqhXdIFswduzYaNWqVZGF1CLy/5rd1u22225Ja+m8D0ydOjVycnLy9N/pp5+etnWTSddn1ooVK2LDhg1p6ZUOuX2WF6fvHNvqPag4Pd8AAAAAAAAAAADAjkVQLc1uvvnmpLUXXnghMjMz07JOqVLp2QwvKysraa0wAj8VKlRIOntef+S6fv366N69+687FG1rivpvmo6g2tq1a9MwSXqk+sPrdL03ikK9evWS1mbNmlWEk2xbbrrppvjHP/6xtcfYoooVK8Zrr70Wjz76aIF3v8vOzo733nsvTj311KhXr17ceeed+Qrt/lapUqXi4YcfjldffTUaNmxYoB45OTkxevToOP/882O33XaLq666Kn766acC9UqH3O5N20pQbdKkSXHEEUdsU+Gb4ii3++Hs2bOLcJKila7PrG3pczwi98/ybWnWLX3n2FbvQdvS3zAi9e9uAAAAAAAAAAAAwPZDUC3NmjRpEs2aNUtYW716dXz00UdFPNH255Zbbonhw4fnek61atWie/fuceedd8Yrr7wS48ePj2+++SaWLFkS69ati+zs7K2yg0ph7ICzadOmlHtkZ2enYZL02N52CcrN3nvvnbQ2derUIpxk2/Huu+/G3//+91zPKVOmTHTp0iWuvfbaeO6552LUqFHx1VdfxeLFi2PNmjWxYcOGpO/v/v37p33mCy64IObMmRP3339/7LPPPgXus2zZsrj55pujadOmW7zH5eb444+PmTNnxpNPPhkdO3YscJ+1a9fGfffdF40bN45XXnmlwH1SkZGRsVXWzavVq1dHr169thgubNKkSZx99tnx8MMPx7vvvhuTJ0+OhQsXxooVK2L9+vWxadOmpK/ZHUXLli2T1qZNm1aEkxRP29LneETun+Xb2qy52VbvQdva33BHulcBAAAAAAAAAAAAuSs+Ww8VI507d44ZM2YkrI0ZMyaOO+64Ip4ouXLlyiWtrVixIu3rrVmzJumPa3Ob5Rdz5syJ++67L2m9RYsWcfvtt0e3bt2idOnSBZpx48aNBbruF2XLlk1aK+hOSblJx/OUl7896demTZt47bXXEtbGjh1bxNNsfdnZ2dG3b9+k9Ro1asTf/va3OO200wq8k02q7+9kKlWqFJdffnlcfvnlMXXq1Bg6dGgMHz48Ro8eHcuXL89Xrx9++CEOPfTQePLJJ+PMM88s0DxlypSJPn36RJ8+fWLu3Lnx/vvvx/Dhw2PUqFHx448/5qvXihUr4oQTToiZM2fGLbfcUqB5Ciq3e1N+/66F4d577405c+YkrZ922mlxzTXXRIsWLQrUv7Ber9ui1q1bJ61NmDAhcnJyttnQ0LagOH2Oby+zbs17UHH6GwIAAAAAAAAAAAA7FkG1QrDbbrslrW1ru4JUrlw5aa0wgmqZmZlJa1WqVNni9Q888EDSoNsJJ5wQ/fv3j/Llyxd4voj/7WqUitweR2H8TdPRs1KlSgmPV69ePZ5++umU++dHbmGF7U1uu11NmzYtFi9eHDvttFMRTrR1vfnmmzF79uyEtb333jveeuutqF+/fkprpPr+zouWLVtGy5Yt4/LLL49NmzbF1KlTY8yYMTFmzJgYOXJkfP/991vssWnTpjjvvPOiYcOG0aVLl5Tm2WOPPeKCCy6ICy64ICIiZs2aFWPGjImPP/44Ro4cGXPnzs1Tn7/97W/RqFGjOPnkk1OaJz+qVq2atLa1g2rr16+Phx56KGGtdOnS8dxzz8WJJ56Y0hpF8XrdVrRv3z5p7eeff44pU6aktGPh9i7Z53hERKdOneKKK64owmki18+u3Gbt2bNnnHLKKYUxUoFsq/eg4vR8AwAAAAAAAAAAADsWQbVCULNmzaS1JUuWFOEkW1anTp2ktUWLFqV9vdx65jZLREROTk4MHDgwYW2fffaJZ599NtfdzPJq6dKlKV1ftmzZqF69esKAQX53MsqLdPSsW7duwuPr1q2LY489NuX+JNaxY8eoWrVqwgBnTk5ODBo0KM4999ytMNnW8fLLLyc8XrFixXjjjTdSDqlFpP7+zq8SJUrEPvvsE/vss09ceOGFERExffr0ePvtt+Pll1+OSZMmJb12w4YNcckll8TkyZOjRIkSaZupadOm0bRp0+jTp09ERHzzzTcxZMiQeOWVV2L06NG5XnvFFVdE9+7dcw1JpFNuwe+8BP4K09ChQ5N+pt9+++0ph9Qiiv71ujU1atQomjRpEl999VXC+ptvvimolovy5csn/e5RsWLFbeqzPNl3joiI2rVrb1Ozbqv3oOL0fAMAAAAAAAAAAAA7lvT98p1f5eTkJK1t7R1g/qhKlSpJd4v44osv0r5ebqGM3XffPddrp0+fHj/99FPC2q233pqWkFpExHfffZdyj3r16iU8Pnny5JR7F0bPhg0bJjy+du3aWLNmTcr9SaxUqVJx5JFHJq0PGDCgCKfZ+kaMGJHweJ8+faJx48ZpWSMd7+9UNW/ePK655pr4/PPP45NPPsl1x7SpU6fGW2+9VajzNGzYMC6++OIYNWpUTJ8+PXr27Jn03MWLF8dTTz1VqPP8Vv369ZOG9CZMmFBkcySS7PVas2bNuOqqq9Kyxrbwei1K3bp1S1p76aWXinCS4inZZ/m29o8kVKlSJWrUqJGwtq3Nui3fg4rL8w0AAAAAAAAAAADsWATVCkFuPxAtU6ZMEU6SNy1atEh4vDCCarn1bNmyZa7XTps2LeHxChUqxFFHHZXKWL/67rvvYsGCBSn3ad68ecLjU6ZMiU2bNqXc/xcbN26MqVOnptynVatWSWuzZ89OuT/JnX766UlrI0eOLJT34bZo8eLF8fPPPyesHX/88WlbZ+zYsWnrlQ5t27aNjz76KM4888yk57zzzjtFNk+zZs3itddei1tvvXWbmKd8+fLRtGnThLXx48cX2RyJJPtM6t69e5QqlZ4Na7e112thO+2005LWZsyYEUOHDi3CaYqfZJ/lc+bMSet3j3RINuu29p1jW74HFafnGwAAAAAAAAAAANhxCKoVgm+//TZprXr16kU4Sd7st99+CY8vX748Pv/887Su9eGHHyY8XrVq1dhjjz1yvXbhwoUJj+++++5p203t448/TkufNm3aJDy+Zs2a+Oyzz9KyRkTEp59+GmvXrk25T/v27ZPWkj1npMdhhx0WDRo0SFq/7bbbim6YrSjZ+zsiYs8990zLGosWLYq5c+empVc6ZWRkxCOPPBK77bZbwvrWCCvdcsstsf/++yesFfU8ye5PCxcuTEtQt6CSvWbT9XqNSN9nUnGxzz77RIcOHZLW77jjjiKcpvhJ9l5ZunTpNhd6Tjbr5MmTk4aWt5Zt9R5UnJ5vAAAAAAAAAAAAYMchqFYIRo4cmbS2pTDW1nDwwQcnrb3wwgtpW2fixIkxffr0hLWDDjooMjIycr1+9erVCY/XrFkz5dl+8dxzz6WlT5cuXZLWBgwYkJY1IiJefPHFtPTZc889o0mTJglr7733XlrWILESJUrEVVddlbQ+aNCgeP/994twoq0j2fs7In3v8XS9vwtD+fLlk+4c9+OPPxbxNP8Lz51yyikJa6tWrYo1a9YU2SxHHnlk0tqjjz5aZHP8UWF/Ji1cuHCHDArndj8cPXp0Wj9DtzdHH3100u9S29pn+THHHJPweE5OTnzwwQdFPE3uttV7UHF6vgEAAAAAAAAAAIAdh6Bamk2bNi1mz56dtJ5sh5qt6ZBDDkm6I9lLL70UWVlZaVnn6aefTlo76qijtnh9xYoVEx5fvnx5QUf6na+++iptP+zdb7/9ok6dOglrAwcOjPXr16e8RlZWVrzyyisp9/lFr169Eh4fNmxY2nfW4/fOPffcaNiwYdL62WefXeQ7zKxbty7++9//Ftl6yd7fEel5j2/cuDEeeeSRlPsUpmQ7cS1btqyIJ/mf3HYGK8qZjjjiiKSvjxdeeCFtnwH5VdifSY8++mhkZ2enpVdx0qNHj2jbtm3S+qWXXhrz588vwomKj1133TU6duyYsPbQQw+lZQfWdGnfvn3svvvuCWv9+vWLnJycIp4ouW31HlScnm8AAAAAAAAAAABgxyGolmZ33HFHrvWuXbsW0SR5V7Vq1Tj66KMT1hYtWhT33ntvymvMnDkznnjiiYS1smXLJg1J/VatWrUSHp87d25adve55ppr0vbD6BIlSiR9TIsWLYoHHngg5TXuu+++WLx4ccp9fnHeeedFyZIlNzuek5MTN954Y9rWYXOlS5eO+++/P2l9wYIFcfzxx8e6deuKZJ4ff/wxDj744HjzzTeLZL2I5O/viIipU6em3P+hhx6Kb7/9NuU+hSlZKLh8+fJFPMn/5BZSLsqZKleuHCeeeGLC2sqVK+OSSy4psll+K9lrNh2v1/nz58fDDz+ccp/i6oEHHogSJRJ/RV2yZEkcd9xxkZmZWcRTFQ8XXnhhwuOLFi2KBx98sIinSS4jIyPOP//8hLUvvvgirUH8VG2r96CI4vN8AwAAAAAAAAAAADsOQbU0ev7552PgwIFJ6/vvv380a9asCCfKu2Q/dI2IuOuuu2LevHkF7p2TkxOXXHJJbNiwIWG9d+/eUa1atS32Sbbzxrp162LIkCEFni8i4qmnnkp7KOf888+PjIyMhLU777wzfvjhhwL3XrBgQdx1110Fvj6R3XffPU455ZSEtffeey/+/ve/p3U9fu/YY4+Nk046KWl95MiRceyxx8bq1asLdY73338/9t133xg3blyhrvNHO++8c5QpUyZh7bXXXkup97Rp0+L6669PqUdRmDhxYsLjDRo0KNpB/n/J5qlSpUrUqFGjSGe58sorEwZpI/63o9HWCLUk+0x65513UtrJaNOmTXH66afHihUrCtyjuOvQoUNcddVVSeuTJk2Kww47LJYsWVKEUxUPvXr1isaNGyes3XLLLTF8+PAinii5Cy64IKpXr56wdt5558X06dOLeKLktsV7UETxer4BAAAAAAAAAACAHYOgWpo89dRTcfbZZ+d6znXXXVdE0+TfIYccEu3bt09YW7NmTRx99NEF/kF43759Y9iwYQlrJUuWjBtuuCFPfdq3bx/lypVLWLvlllty3f0nN++++26h7IbRrFmz6NatW8LaypUro1u3brFy5cp8983MzIxjjjmmUAJLf//736NixYoJazfffHP8+9//TvuaEf97TE8++WSh9C5OHnnkkWjatGnS+vvvvx8dOnSIWbNmpX3txYsXx1lnnRVHHnlk/Pjjj2nvvyVlypSJjh07Jqw9+eST8dVXXxWo79y5c+Mvf/lLWnej69mzZ3zyySdp6xcRMWfOnHjjjTcS1tq1a5frtX369IkPPvggrfMsXbo0nnrqqYS1tm3bpnWtvGjWrFmcfvrpSeunnXZa0r9fQeQlJHbQQQclPP7zzz/HP//5zwKtu3Hjxjj33HNj5MiRBbp+e3L77bdHhw4dktYnTJgQrVu3jrFjxxbhVNu+0qVLR79+/RLW1q9fHz169Ijx48cXytrffPNNvt6H1atXj1tuuSVhLTMzM4466qhC+byL+N/Oh/m5b26L96CI4vV8AwAAAAAAAAAAADsGQbUUbNq0Kd5///04/PDD4+yzz47169cnPfeQQw6JHj16FOF0+fevf/0rSpRI/JKYPn16HHHEEfHtt9/mud+GDRviyiuvjIceeijpOX379o0999wzT/3KlSsXBx54YMLazJkzo3fv3rk+B4k888wz0b1795R2v8nNPffcE6VKlUpYmzhxYnTv3j1++umnPPdbtGhRdOvWLSZPnpyuEX+nbt26cf/99yes5eTkxAUXXBAnnnhiLFu2LC3rTZs2LS6++OLYbbfdtukgZ1GpVq1avP3221GzZs2k50yZMiX23XffuPXWWyMzMzPlNX/66ae46aabokmTJtG/f//IyclJuWdBHX744QmPr1+/Po4++uh870L46aefRqdOnWLu3LnpGO9Xb7zxRrRv3z4OPPDA+O9//1vgkOwvvvvuuzj22GOT3od69eqV6/UffvhhHH744dGqVat47rnnYtWqVSnNs2zZsujZs2csWrSoQPMUln79+sUuu+ySsJaVlRV//etf45///GfS3TvzYsqUKXHiiSfGmWeeucVzu3btmnTXzNtvvz3XHVYTyczMjBNOOCFpQHBHU7Zs2Rg8eHA0atQo6TnffvttHHDAAdGnT5+YP39+2tZevHhxXHvttSnv5ri1HHvssdG7d++EteXLl0enTp3i73//e2zcuDHltTZt2hQfffRRHHfccdG4ceMYMGBAvq6/5JJL4oADDkhYmz9/frRp0yZtQfYNGzbEm2++GYccckjsvffe+Q74bmv3oF8Up+cbAAAAAAAAAAAA2P7t0EG1n3/+OQYNGpTn/wYMGBCPPfZY3HrrrdG9e/eoW7duHHHEEVv8oeuuu+4azz77bNIftG8r2rZtG1dccUXS+meffRYtW7aMhx56KNfdvHJycmLkyJGx//77Jw09RUQ0bdo0brvttnzNeNlllyWt/fe//4127drFxx9/vMU+48ePjwMPPDDOPPPM3/2guGzZsvGnP/0pXzPlZq+99sp1x7jhw4dHixYt4oUXXsg1ZJeVlRXPPPNMtGjRIkaPHv27WqtWrdI1bkREnHvuuXHKKackrQ8cODAaNGgQl112Wb53uVq3bl2MHj06rr766mjSpEm0bNkyHnnkkZSDNduTxo0bx9ChQ6NWrVpJz8nKyorbbrst6tWrF3379o1x48blK2C2atWqGDx4cJx44olRr169+Pvf/56W0Fuqzj777KhUqVLC2tdffx377rtvvPjii5GdnZ1rn3nz5sXZZ58d7du3j++///53tU6dOqVt3lGjRkWPHj1ip512ilNPPTXefPPNfIU4V6xYEffff3/st99+MXXq1ITntGrVKrp27ZqnfpMnT47TTz89ateuHT169IiXXnopFi9enOd51q5dG08//XS0atUqRowYkfCcOnXq5Hp/KEw1atSIF154IWn4d+PGjXHttddG8+bNY8CAAXnedXLx4sXxyCOPRKdOnWLfffeNgQMH5inQseuuu8Zf//rXhLVNmzZF796945JLLtniDoVr1qyJxx9/PPbcc894/fXXf1dL5+u1OKpVq1YMGzYsGjdunPScnJycePrpp6NRo0bRo0ePGDhwYJ53o/qtlStXxquvvhqnnHJKNGzYMP75z38Wys6lReXf//53tGjRImEtOzs7brrppmjUqFHce++9+d4xd9myZfHf//43zjzzzNhll13ikEMOiUGDBsWmTZvyPWfJkiVjwIABUadOnYT11atXxznnnBMtW7aM//znP/neiXbx4sUxYMCAOOGEE6JWrVpx7LHHxkcffZTvOSO2vXvQbxWX5xsAAAAAAAAAAADY/mXkbM3tc4rAvHnzomHDhltt/V122SU++OCD2HvvvQt0fbJw2/Dhw6NLly4pTJZYdnZ2dO3aNWlI4RcVKlSIY445JvbZZ5+oU6dOVKhQIb7//vuYN29eDB48eIs7m1SpUiXGjx8fzZo1y/eMnTp1ijFjxuR6TsuWLePggw+O5s2bR/Xq1SMrKysWLVoUc+fOjSFDhsR3332X8Lr77rsvvvzyy3j22Wc3q51++unxzDPP5Hve7OzsOPjggzcLmP1R9erV49hjj42mTZtG3bp1IycnJ77//vuYMWNGDBo0KGGQqF27dnHOOefE2WefvVmtfv36MW/evHzPG/G/XUf+8pe/xHvvvbfFc3fbbbfo2LFjtGzZMmrUqBHVq1eP0qVLx4oVKyIzMzOWL18es2bNii+//DJmz56d9MfXNWvWjJ9//jnPM55xxhlpfZ62NTNmzIgjjzwyz7sEVatWLdq1axfNmjWLBg0aRPXq1aNChQqxadOmWL16dSxevDhmz54dU6ZMic8//3yLYa+IvP8tc7vPfvPNN9GgQYM8PYaIiJtvvjnuvPPOXM/Zddddo2vXrtG6deuoVatWlChRIn788cdYsGBBDBs2LL744ouE13Xr1i169OiRcKea/LxfthQ63mOPPaJNmzbRtGnTX98TlStXjnXr1kVmZmZ8/fXXMXny5Bg9enSuO++ULl06Ro0aFe3bt891vQYNGuT6Otltt92iTZs20bx586hZs2ZUr149qlatGllZWbFy5cqYO3duTJ06NUaMGBFr1qzJda3XXnstevbsmes5v1UYn2FPPPFEnHfeeVsMZ5YtWzY6d+4cf/rTn2KnnXaK2rVrR4kSJWLZsmWxZMmSmDZtWkycODG+/vrrzXp17949Bg0atMVZZs2aFS1atMg1VFKmTJk45JBDokOHDrH77rtHpUqVYunSpbFo0aKYOHFiDB06NOFuelWqVIkvvvgi9thjj4R9C/I3TPZa6d+/f5xxxhn56lWUfvzxxzj66KNj4sSJeTq/ZMmS0axZs2jdunXUr18/dtttt6hUqVKUK1cu1q9fH6tWrYpVq1bFTz/9FDNnzoyZM2fG7Nmz87wTVo0aNWLmzJlRu3btPD+GrfG3X7BgQRxwwAFb/BzJyMiIZs2aRceOHaNx48ZRrVq1qF69emzatCkyMzMjMzPz1/fMl19+mfQ7VEREz549C7QT3ZdffhldunTZYti3ZMmSsc8++0THjh2jfv36Ub169ahWrVqsX7/+11kXL14cU6dOjS+//DLXoOiVV14Z9957b75n3ZbuQb9VnJ7vbVGHDh1i/PjxvzvWvn37GDdu3FaaCAAAAAAAALZ/Da4bsrVHACCf5t199NYeAWC7sz3+fi3xlgCkxcEHHxxPP/101K9ff2uPkmelSpWKwYMHR9euXeOTTz5Jet6aNWvilVdeiVdeeSXfa1SuXDnee++9AoXUIiKeffbZaNeuXa6hpqlTpybdoSiZPn36xBVXXJH2H4yXKlUq/vvf/8af//znmDVrVtLzli1bFv37989z3zp16sSrr74aH374YTrG/J3SpUvHm2++GWeccUa89NJLuZ67YMGCAr8WSK5Zs2bx+eefx+mnnx5vv/32Fs9fvnx5vP/++/H++++nZf1KlSrFoYcempZe+XHTTTfFhx9+mOsH6/fffx/PPvtswqBiMq1atYoXXngh3njjjXSMmau5c+fG3LlzU+qRkZERjz322BZDanmxYMGCWLBgQbz55psp9bn55pvzFVIrLOecc05ERJx//vm57uiTlZUVQ4cOjaFDhxbaLE2bNo37778/+vbtm/Sc9evXx7vvvhvvvvtunvuWKVMm3njjja0atN+W7LzzzvHxxx/H1VdfHQ899NAWz9+4cWOBvgdsSUZGRpx++unRr1+/XHe93Fbstttu8fHHH8eRRx4ZU6ZMSXpeTk5OTJ8+PaZPn16E0/3ePvvsE2PGjIkjjjgi12DUxo0bY9KkSTFp0qQinO73tqV70G8Vp+cbAAAAAAAAAAAA2H6V2NoDbI9q1KgRTz75ZHz44YfFKqT2i8qVK8eHH35YKIGEBg0axJgxY6JDhw4F7rHHHnvEG2+8ERUrVkzbXH369In//Oc/aev3RzVr1owRI0bEvvvum5Z+derUiffeey923333tPRLpEyZMvHiiy/GAw88EOXKlSu0dUiuRo0aMXjw4Ojfv3/svPPORbJmqVKl4qyzzopZs2bFKaecUiRr/lbZsmXjv//9bzRu3DhtPdu2bRvvv/9+VKlSJW09C1O5cuXi+eefjz59+mztUSIiokSJEvHPf/4zbr/99q09yq/OOeeceP/99/O1o1VhufTSS+OSSy5JW79KlSrF66+/Hoccckjaem4PypYtGw8++GB8+OGHBd6ltqAyMjLiuOOOiy+++CL69+9fLEJqv6hbt26MGzdum7mf5KZ58+YxceLE6Nat29YeZYu2pXvQbxWn5xsAAAAAAAAAAADYPgmqpUlGRkYcdNBB8fzzz8eCBQuK/Q9EK1asGK+99lo89dRTUaNGjZT7ZWRkxDnnnBOTJk2KffbZJ+V+nTp1ik8++SSaNm2aUp9KlSrFww8/HE8++WSULFky5blys8suu8THH3+c8o5tHTt2jHHjxqXl77glGRkZ0bdv35g6dWr06NGjUNaoWrVqnHPOOTF48OBC6V/cZWRkxBlnnBFfffVV3HHHHYUWWKtatWpcfPHFMWvWrHjqqadi1113LZR18mLnnXeOTz/9NI455piU+mRkZMT5558fI0aMiJ122ilN00V07do1ypQpk7Z+v9WtW7eYOnVqnHzyyXm+5qCDDooKFSoUyjx//vOf47PPPourr766UPqn4tBDD43p06dHnz59okSJ9H2dKV++fLRr1y5f1zz44IPxyCOPpPy62HfffePjjz9O+bW/PTv44INj0qRJ8cwzz0SrVq0Kda0aNWrEZZddFjNnzow33nijSD53C0PFihXjySefjI8++ij222+/QlmjQYMGcdNNN8U///nPlPrUrl07Bg8eHK+99lo0atQoTdP9XosWLeLuu++OK6+8MqU+29I96LeK0/MNAAAAAAAAAAAAbH8E1fKhdOnSUbNmzdhjjz1iv/32i7/85S9x2223xVtvvRU//PBDfPTRR3HKKadE+fLlt/aoaXPWWWfF3Llz484774x69erl+/oKFSrEqaeeGlOmTInHH388qlWrlrbZWrRoERMnToy777473+GdSpUqxYUXXhgzZsyIiy66KG0zbUnFihWjf//+MXLkyOjUqVO+rm3cuHE8/vjjMXr06CLfqa9Ro0bx+uuvx9SpU+PCCy9MeQeRPfbYI84555x47bXXYtGiRfH4449Hx44d0zTt9qlKlSpx0003xfz58+Oll16KHj16pBxOqlSpUhx33HHxwgsvxMKFC+Ohhx6KPfbYI00Tp6ZatWoxePDgeOmll/IdDilRokR07949xo0bF4899lja78kffPBB/Pzzz/Hqq6/GmWeemfLub5UqVYpTTjklhg8fHoMHD853OKN///6xZMmSGDJkSFx44YXRokWLlEITZcqUiWOPPTYGDRoUY8aMKbSgQzrUqlUrnnzyyZg5c2ZccMEFBQ5WlyxZMjp06BAPPPBALFy4MK6//vp897jwwgtj0qRJcdJJJ+U7+Ny0adN47LHH4rPPPiu2YaiiVLJkyTj99NNj0qRJMWbMmLj00ksL9B0lkcaNG8d5550X7733XixatCj+7//+L5o0aZKW3lvbQQcdFBMnTowPPvggevTokdK9sUSJEtGmTZu45pprYuTIkTF37ty444470vYZ0rNnz5g1a1a89tprcdhhh0Xp0qUL3Kt06dLx5z//OW655Zb47LPPYurUqXHttddGnTp1Up5zW7oH/VFxer4BAAAAAAAAAACA7UdGTk5OztYeguIhJycnxo8fH8OHD48JEybE119/Hd9//32sXr06Nm7cGBUqVIiaNWtGw4YNY999941OnTrFYYcdFpUqVSr02datWxdDhw6N4cOHx7hx42LRokWxZMmSWLNmTVSoUCGqV68ejRs3jhYtWsQhhxwShxxySJHMtSXTpk2LN998M8aMGRMzZsyIn376KdatW/frzE2bNo3WrVvH0UcfHX/+85/TumNHKjZt2hTjx4+PsWPHxsSJE2Pu3LmxYMGCWLFiRaxduzZKlSoVVapUicqVK0f16tVjzz33jGbNmsVee+0Vbdu2jQYNGmzth7BdyMrKiokTJ8b48eNj6tSpMW/evPj2229j2bJlsWbNmsjKyooyZcpE+fLlo3bt2lG3bt1o3Lhx7L333tG2bdvYf//9o1SpUlv7YWxRTk5OjB07Nj766KMYNWpUzJ8/P5YsWRKZmZlRrly5qFy5cjRo0CD22muv6Ny5cxxxxBFpCSDkx08//RTjxo2LKVOmxJw5c+Lrr7+OhQsXxsqVK2PVqlWxfv36qFSpUlStWjWqVq0aTZo0iVatWsV+++1XKDuiZWZmxvjx4+OLL76IOXPmxJw5c+Lbb7+NFStWxKpVqyIrKysqVqwYVapUiapVq8Yee+zx6zxdunSJ6tWrp3WeorJhw4YYNWpUjBkzJj7//POYO3fur59T2dnZUbFixahUqVLUrFkzmjRpEnvttVfst99+ccghh6Q1SP3dd9/Fe++9F8OHD48pU6bEkiVLYsmSJRHxv2DiLrvsEk2aNIn9998/DjvssNh///0jIyMjbevvqGbPnh0TJkyIzz///NfX/KJFi2L16tWxdu3a2LhxY5QtWzbKly8fNWvWjDp16sTuu+8ezZo1ixYtWkTbtm236m6SRW3NmjUxYsSIGD9+fEyePDnmzZsXP/zww6/3iPLly0flypWjcuXKsdNOO0XTpk2jWbNm0bx582jfvn1adtzNq+XLl8dHH30UEyZMiClTpsT8+fN/fW7Xr18fFSpU+PV7R506dX6dtUWLFtG+ffsi+863rdyDEilOz/fW0KFDhxg/fvzvjrVv3z7GjRu3lSYCAAAAAACA7V+D64Zs7REAyKd5dx+9tUcA2O5sj79fE1QDAABgh7U9/j/6AAAAAAAAsK0TVAMofgTVANJve/z92raxPRMAAAAAAAAAAAAAAAAAxZa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pNTWHgAAAAAAAAAAAACAHce8u4/e2iMAAACFwI5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lJqaw8AAAAAAAAAAAAAwPalwXVDtvYIAEVu3t1Hb+0RAGCrsqMaAAAAAAAAAAAAAAAAACkRVAMAAAAAAAAAAAAAAAAgJYJqAAAAAAAAAAAAAAAAAKREUA0AAAAAAAAAAAAAAACAlAiqAQDA/8fefUdJWZ7/A76X3nuRrqKCIEWRakOxgsYae1RUxBKNSewtYmKJJjGWREUMYAv2QpSiUlWaNAUBFQUEKdKLtGX394e/5KvuzLK7M7vL4nWd4znJc7/v/dw78+5Mcs5+f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ChBunfvHhkZGTn+ufPOO4t7NAAAAAAAAAAAAAB+xsoU9wAAAOTP5s2bY+HChbFmzZrYtGlTbN68OcqWLRsVK1aM2rVrR4MGDaJ27drFPSYAAAAAAAAAAAAA8DMiqAYAsAvLzMyMcePGxdixY2PixIkxc+bMWL58+U7vq1atWrRq1So6dOgQhx9+eBx11FFRp06dIpgYAAAAAAAAAAAAAPg5ElQDANgFzZw5Mx599NF47bXXYtWqVfm+f/369TFx4sSYOHFi/OMf/4jSpUvHYYcdFueee26ce+65Ubly5UKYGgAAAAAAAAAAAAD4uSpV3AMAAPB/pk6dGscee2y0b98+BgwYUKCQWiI7duyIMWPGxGWXXRYNGzaM66+/Pk8ns5E33bt3j4yMjBz/3HnnncU9GgAAAAAAAAAAAAAUCUE1AIBdwIYNG6Jv377RqVOneOeddwp1r/Xr18df/vKX2GuvveLOO++MzZs3F+p+AAAAAAAAAAAAAMDuT1ANAKCYzZw5Mzp06BD9+/ePrKysItt38+bN0a9fv/jlL39ZZHsCAAAAAAAAAAAAALunMsU9AADAz9mwYcPi9NNPz9OpZjVq1Iijjz46DjnkkGjdunXstddeUadOnahUqVJkZGTEhg0bYtWqVfHFF1/Ep59+GuPGjYtx48bF2rVrc+27cePGNP00AAAAAAAAAAAAAMDPlaAaAEAxee211+Lss8+Obdu25Xrd4YcfHr/73e/ihBNOiHLlyiW9rlatWlGrVq3Yd99944QTTojf//73sX379hg2bFgMHDgw3nzzzSI9sQ0AAAAAAAAAAAAA+PkoVdwDAAD8HE2YMCHOPffcXENq++yzT4wcOTLGjh0bJ598cq4htWTKli0bv/jFL+K1116L2bNnxznnnJPK2AAAAAAAAAAAAAAACQmqAQAUsSVLlsQpp5wSW7ZsSXrNmWeeGTNnzoxjjjkmbfu2bNkynn/++Rg3bly0atUqbX0BAAAAAAAAAAAAAATVAACK2KWXXhorVqxIWr/mmmvihRdeiEqVKhXK/ocddlh89NFHcdlllxVKfwAAAAAAAAAAAADg50dQDQCgCA0aNCiGDx+etP6rX/0qHnrooUKfo2LFivHEE09E//79o2zZsoW+HwAAAAAAAAAAAACweytT3AMAAPxcbNmyJW677bak9QMOOCCeeOKJIpwook+fPnHMMccU6Z5Q0i1btiy+/PLLWL9+fWRnZ0fVqlWjQYMGsddee0WpUv5dIAAAAAAAAAAAAMDPk6AaAEAR+ec//xlLlixJWMvIyIgnn3wyKlasWMRTRey5554Fvjc7Ozs+/vjjmDx5csydOzfmzJkTX331Vaxbty7Wr18fmzdvjgoVKkTVqlWjUaNGsffee8eBBx4YRxxxRHTp0iVKly6dvh8kBd98802MGDEixo0bF3Pnzo0FCxbEhg0bYuvWrVGtWrVo1qxZXHLJJXHVVVfFokWLYtq0aT+6f+XKlQn7zp07N15//fV8zXLQQQdF06ZNC/qjJLR06dJ48803Y8yYMTFr1qz45ptvYsOGDVGqVKmoXr16NG3aNNq3bx9HHXVUnHTSSVGlSpW07p/ImjVr4v33349Zs2bFnDlzYt68ebFixYpYv359bNiwITIyMqJixYpRt27daNy4cRxwwAHRqVOnOPbYY6N+/fqFPt8PZWVlxfDhw+O5556Ld999N1asWJHwuooVK8YhhxwSJ598clxwwQVRrVq1HNcMHz48li1blmO9ffv20b59+3SPHtnZ2TFp0qQYN25cTJkyJebPnx+LFy+OjRs3xrZt26JixYpRq1ataN68ebRr1y6OOOKIOO6444rlswgAAAAAAAAAAAAo2TKys7Ozi3sIAIDdXXZ2djRv3jy++uqrhPVzzz03nnvuuSKeqmBWrlwZr776agwfPjzGjh0bq1evLlCfunXrRu/eveM3v/lNNGzYMG3zXXTRRTF48OAc6xdeeGEMGjToR2uTJk2K++67L958883IysrKte9/7x80aFD07t07bfP+1MCBA+Oiiy5KWu/evXuMHTs2x/of/vCHuPPOO3+0NmfOnLjrrrvipZdeih07duRp/ypVqsSVV14Zt956a8KgVUFlZ2fHhx9+GK+++mqMHj06Zs6cudPXPJGMjIzo3r17XH311XHqqaembb5k3nzzzbjxxhtj7ty5+bqvWrVqcd1118VNN90UZcuW/d96ft6/VKxYsSIefvjhePrpp+Prr7/O171Vq1aN8847L2666aZo1qxZ2mbaVXXt2jUmTpz4o7UuXbrEhAkTimkiAAAAAAAA2D3sedNbxT0CQJFbcF+v4h4BgBJkd/z7tVLFPQAAwM/BO++8kzSkFhFx0003FeE0BfPee+/F8ccfHw0aNIi+ffvGa6+9VuCQWkTEt99+G/fff3/su+++cffdd+c5SJUOmzdvjssuuyy6du0ar7/+eoECU7uy7Ozs+NOf/hTt27ePIUOG5Ou13bhxY9x///3RunXrmDRpUsqzbNmyJa677rpo1qxZHHroofG3v/0tpk+fXuDXPDs7O0aPHh2nnXZadO7cOWbPnp3yjIls3rw5Lrzwwjj55JPzHVKLiFi/fn3ccccd0alTp3wHxVKxdevW6NevX+y5555x9913F2jvDRs2xOOPPx4tWrSIP/3pT5GZmVkIkwIAAAAAAAAAAAC7G0E1AIAi8O9//ztp7ZBDDok2bdoU4TQF89JLL8WIESPSHlr57rvv4rbbboujjz461q1bl9beiaxYsSIOO+ywePLJJ2N3PFx48+bNcdppp8Xtt98e27ZtK3CfxYsXx5FHHhljxoxJaZ61a9fGX//610IJa02ePDkOPvjgeOGFF9Lad82aNdGjR494+umnU+41Y8aM6Nq1a3zxxRdpmCx3n332WXTo0CHuvPPO2Lx5c8r9tm7dGrfffnscc8wxsXLlyjRMCAAAAAAAAAAAAOzOBNUAAApZdnZ2DBs2LGn9nHPOKcJpdl1jxoyJHj16xKZNmwptjw0bNsQJJ5wQU6dOLbQ9itP27dvjjDPOiNdffz0t/TZv3hynnnpqLFu2LC39CsOWLVvi3HPPjeeffz5t/X7xi1+k9djsJUuWRK9evWLNmjVp6/lT77//fnTs2LFQTpgbM2ZMHHnkkcJqAAAAAAAAAAAAQK7KFPcAAAC7uxkzZsTy5cuT1nv27FmE06RfRkZG7LnnntGuXbto3bp11KpVK2rUqBHVqlWLLVu2xNq1a+Prr7+OqVOnxuTJk2PDhg1Je02dOjUuueSSGDJkSKHMevnll8e0adNyrFeoUCGOPPLI6Ny5c9SrVy/q1KkTW7dujSVLlsRHH30UI0eOLJR50u3qq6+Ot99+O8d6jRo14uijj44DDzww6tatGzVq1IhVq1bFwoULY8SIETF9+vSkPdeuXRtXXnllvPrqq2mft0qVKtGmTZto165dNG3aNKpXrx7Vq1ePcuXKxbp162LNmjXx8ccfx0cffRRz585N2icrKysuueSSaNWqVbRv3z6lma6++up4//33c73mwAMPjDPOOCOOPvroaNiwYdSrVy/Wrl0bS5cujUmTJsXLL78co0aNih07dvzvns8++yyuueaalGZLZsKECXH88cfvNOTZsGHDOPLII6NNmzZRu3btqF69eqxevTqWLl0ao0ePjg8++OBHM//QrFmz4sQTT4xx48ZFuXLlCuPHAAAAAAAAAAAAAEo4QTUAgEI2efLkpLWmTZvGXnvtVYTTpEf16tXjhBNOiJNPPjlOOOGEqF69ep7u++677+LFF1+M+++/P+bMmZPwmhdeeCHOPvvsOOWUU9I4ccR7770Xixcv/tFarVq1ol+/fnHxxRdHpUqVkt67adOmmDlzZkREXHTRRXHRRRf9qN69e/cYO3Zsjvv+8Ic/xJ133pny7HnxxhtvxIwZM3601rx587j77rvj9NNPjzJlEv9P/3vvvTcmT54cV111VXz00UcJr3nttddi5MiRceyxx6Y8Z/v27eOUU06Jk08+Odq1axcZGRl5uu+TTz6Jxx57LPr3758wTLVly5a4+OKL46OPPopSpQp2cPSbb74ZAwYMSFpv0KBBPPzww3HGGWfkqNWrVy/q1asX7dq1i8suuyxmzJgRffr0+dFr+uyzz+b5dyWvFi1aFKecckquIbWePXvGbbfdFl27dk16zZ133hnffvtt9OvXLx5//PGEr/GkSZPihhtuiL///e/pGB0AAAAAAAAAAADYzRTsLzgBAMizRCd4/VfHjh2LcJLUtWzZMvr37x/Lly+Pf//733H22WfnK3hTqVKluOiii2L69Olx4403Jr3ulltuiaysrHSM/D8/DakdeeSR8fnnn8evf/3rXENqERGVK1eObt26pXWedPtpSK1Pnz4xZ86cOOuss5KG1P6rU6dOMX78+FyDaP379y/wbOXKlYuLLrooZs2aFdOnT48//OEP0b59+zyH1CIi2rRpE//85z9j0qRJsc8++yS8Zvr06fHiiy8WaMatW7fGtddem7TeqlWrmDlzZsKQWiLt27ePiRMnxllnnfWj9XXr1hVovkSys7Pj/PPPjxUrViSs16hRI4YOHRpvvfVWriG1/6pbt248+uijMX78+KhZs2bCax555JFcw7cAAAAAAAAAAADAz5egGgBAIUt2cljE9+GXkuLmm2+OTz/9NPr06RPly5dPqVf58uXjvvvui7vvvjthfc6cOTFs2LCU9sjNMcccE2+99VbUqlWr0PYoTjfddFP0798/ypYtm+d7KlSoEK+88ko0atQoYX3o0KGxcuXKfM9Ss2bNWLBgQQwcODBat26d7/t/qkOHDjF69OikJxH+9a9/LVDfgQMHxldffZWw1rRp03j33Xejbt26+epZunTpePbZZ+OEE04o0Ew788QTT8T48eMT1vbYY4+YPHlynHjiifnu27Vr1xg/fnzCEGpWVlbccMMN+e4JAAAAAAAAAAAA7P5yP1oBAICUff3110lrzZs3L8JJUtOsWbO097zlllti9OjR8e677+aoPf3009GrV6+071mnTp14/vnno2LFimnvvSs4+uij45577inQvVWqVIn77rsvfvWrX+Wobdu2LYYPHx7nn39+vnqWL18+GjRoUKB5kmncuHEMHjw4Dj/88By1jz76KObMmRP7779/vno++OCDSWv//Oc/C/wzlClTJgYMGBAtW7aMDRs2FKhHIps3b45+/folrFWoUCFef/312HfffQvcv3Xr1vHYY4/Fueeem6M2duzY+PDDD4vllMG8nAyXX7NmzUp7TwAAAAAAAAAAAPg5ElQDAChE2dnZ8c033ySt77HHHkU4za7pz3/+c3To0CHH+siRIyMrKytKlUrvIcB/+9vfok6dOmntuasoX758DBo0KDIyMgrc45e//GX8+te/jnXr1uWoTZ06Nd9BtcJy2GGHxUknnRRDhw7NURs2bFi+gmqTJk2Kzz77LGHtpJNOSjkw2bBhw7jjjjvi+uuvT6nPDw0cODCWLVuWsHbbbbdF586dU97jnHPOiaeffjqGDx+eozZgwIBiCapNnDixyPcEAAAAAAAAAAAA8ia9f/ULAMCPfPfdd7Ft27ak9bp16xbhNLumgw46KPbaa68c62vXro2PP/44rXs1aNAg4QlRu4tzzz03GjVqlFKP8uXLJw1mTZs2LaXe6Xb66acnXB83bly++rz++utJa7/+9a/z1SuZSy+9NMqXL5+WXhERTz75ZML1PfbYI6699tq07fO73/0u4forr7wSmZmZadsHAAAAAAAAAAAAKPkE1QAACtHmzZtzrVesWLGIJtm1de3aNeF6uoNqF1xwQZQuXTqtPXclffv2TUuf9u3bJ1yfM2dOWvqnS7ITvfL73Lz33nsJ1xs0aBA9evTI91yJ1KhRI0466aS09Prss89ixowZCWuXXXZZVK5cOS37REQcc8wx0bhx4xzr69evj8mTJ6dtHwAAAAAAAAAAAKDkE1QDAChEW7ZsybWezhOWSrL69esnXJ83b15a9znxxBPT2m9XUqVKlejQoUNaeh1wwAEJ19euXZuW/umS7LlZsGBBricZ/tD27duThr6OP/74tAYb0/X8DRs2LGnttNNOS8seP3TooYcmXP/www/TvhcAAAAAAAAAAABQcpUp7gEAAHZnpUrl/u8FyMrKKqJJis6aNWti6dKlsWrVqvjuu+9i69atO/05v/nmm4TrS5cuTdtcpUqVSnpS2O6gU6dOUaZMev7nfe3atROub9++PTZv3lwoJwFmZmbGkiVL4ttvv41169bF1q1bY/v27ZGdnZ3vXtnZ2bFs2bJo2rTpTq+dN29ebN++PWEt3c9Luvq9//77CdcbNmwY7dq1S8seP9SpU6cYMmRIjvWZM2emfa+d6dKlS9p7zpo1KzZu3Jj2vgAAAAAAAAAAAPBzI6gGAFCIKlSokGt969atRTRJ4dixY0e8//77MXz48Jg4cWJ88sknsWrVqrT1T2evffbZJ6pUqZK2fruaJk2apK1X1apVk9bWrVuXlqDa0qVL4z//+U+MGzcupkyZEl9++WXSwFhBrFq1Kk9BtQULFiStpTuo1qpVqyhXrlyeT3tLZvr06Un7F4Z69eolXJ8/f36h7JebCRMmpL1n165dY+LEiWnvCwAAAAAAAAAAAD83gmoAAIWoUqVKudY3bdpURJOk15o1a+LBBx+MAQMGpPXUs5/asmVL2nrtscceaeu1K6pZs2baeuUWREs1XPnOO+/E3/72txg5cmShniiY12cnt+e3UaNG6RonIiLKli0bdevWjSVLlhS4R2ZmZtJwXcuWLQvcNze1atVKuJ7KzwEAAAAAAAAAAADsfgTVAAAKUYUKFaJKlSqxcePGhPXly5cX8USpGzBgQFx//fWxdu3aQt8r1ZOnfqh69epp67UrqlatWpHsk52dXaD7Fi9eHH369Inhw4eneaLE8vrsrFu3LmmtMF7TatWqpRTwWrp0aezYsSNh7dFHH41HH320wL3za82aNUW2FwAAAAAAAAAAALDrE1QDAChkjRs3jrlz5yasFeZpZOm2ffv2uPTSS+Ppp58usj0LGopKpKiCXMUlIyOjuEdI6sMPP4xf/OIXsWrVqiLbM6/PTm4nrxVWUC0VRfka7kw6TzwEAAAAAAAAAAAASr5SxT0AAMDurlmzZklr8+bNK8JJUtO7d+8iDamlW5ky/h0NxWH69Olx/PHH71IBq7wqjPBfqj03b96cpklSt3379uIeAQAAAAAAAAAAANiF+GtdAIBC1qZNmxgxYkTC2qxZs4p4moJ5/PHH47nnnsv1mkqVKsXhhx8enTp1ipYtW0azZs2ifv36UaNGjahSpUqUKVMmSpcunfDeO++8M/r161cYo1OMNm3aFL/85S9jw4YNuV633377xeGHHx7t27eP5s2bR8OGDaNOnTpRtWrVqFChQpQpUyZpwCvV4Ff58uWT1tavXx916tRJqf9PrVu3LqX7MzMz0zQJAAAAAAAAAAAAQHoJqgEAFLIOHTokrU2aNCl27NiRNMC1K1i3bl3ccsstSetNmzaNfv36xZlnnhmVKlUq0B47duwo6Hjswv7yl7/E/Pnzk9YvuOCCuOGGG6J169YF6p+O56Z69epJa4URVFu/fn1K91eoUCFNkwAAAAAAAAAAAACkl6AaAEAh69q1a9LaunXrYtq0adGxY8cinCh/BgwYEGvWrElY6969e7z88stRu3btlPZI1p+Sa9u2bfHII48krJUtWzaefvrpOPvss1PaIx3PTYMGDZLWlixZEnvvvXfKe/zX9u3b49tvv02pR5UqVZLWTj/99Dj//PNT6g8AAAAAAAAAAABQUIJqAACFrFmzZtG6deuYPXt2wvprr722SwfVhgwZknC9YcOG8corr0StWrVS3mP16tUp92DX8s4778SqVasS1u66666UQ2oR6Xlu9txzz6S1GTNmxGGHHZbyHv/16aefxrZt21Lq0ahRo6S1unXrximnnJJSfwAAAAAAAAAAAICCKlXcAwAA/BycdNJJSWtDhgyJ7OzsIpwm79avXx/Tpk1LWLvuuuvSElKLiPj666/T0oddx5gxYxKu165dO6677rq07JGO56ZFixZRpkzif3/H9OnTU+7/QzNmzEi5R7Vq1ZL+3iULBgIAAAAAAAAAAAAUBUE1AIAicMEFFyStffXVV/HGG28U4TR5N3fu3MjKykpYO+OMM9Kyx/bt2+Ojjz5KSy92HclOEDz55JOTBsPy68MPP0y5R7ly5aJ9+/YJa8OHD48dO3akvMd/vfXWW2npk2zezz//PC39AQAAAAAAAAAAAApCUA0AoAjsv//+cdhhhyWt//GPf0waCCtOS5YsSbhevnz5aNKkSVr2mDp1amzZsiUtvYpLRkZGwvVd9aS8opDs2dl3333TtscHH3yQlj49evRIuL506dJ477330rLH2rVrY+jQoWnp1aVLl4TrM2fOjJUrV6ZlDwAAAAAAAAAAAID8ElQDACgiN954Y9LatGnTYsCAAUU4Td5s2rQp4Xrt2rXTtsfTTz+dtl7FpWzZsgnXS3oALxWF/ewsWbIkbSGyU089NWnt0UcfTcseAwYMSNvzcOKJJyZcz87OjpEjR6ZlDwAAAAAAAAAAAID8ElQDACgivXr1ikMOOSRp/brrrovPPvusCCeKyMrKihdeeCFpvXLlygnX165dm5b9165du1sE1ZK9Ths3biziSXYdhf3s/POf/4zMzMy09OrcuXPSk96GDh0ab7/9dkr9v/nmm7jrrrtS6vFDXbp0SXqi4QMPPPCzPskPAAAAAAAAAAAAKD6CagAARejvf/97lC5dOmFtw4YNceqpp8aqVauKZJaNGzfGqaeeGo899ljSa+rUqZNw/bvvvouvvvoq5RnuvPPOpCdvlSR169ZNuJ6O16ikSvbszJo1K+XeCxcuTNtJZ//129/+NmntyiuvjKVLlxaob2ZmZlx66aWxYcOGgo6WQ0ZGRlx++eUJazNmzIgXX3wxbXsBAAAAAAAAAAAA5JWgGgBAETr44IPjxhtvTFr/9NNP49hjj40VK1YU6hwfffRRHHjggfHmm2/mel2yU5siIl5++eWUZnj33Xfj4YcfTqnHrmLPPfdMuD5z5syf7elWyZ6dt99+OzZv3lzgvllZWXHhhRfG+vXrC9wjkd69eyd9HxcuXBhHH310rFy5Ml89d+zYEeeff34MGzYsDRP+2BVXXBE1a9ZMWOvbt298+umnad8TAAAAAAAAAAAAIDeCagAARewPf/hDHHbYYUnr06ZNi4MPPjgmTZqU9r03bNgQ119/fXTr1i2++OKLnV6/5557Jg3v/PnPfy7w6W9Tp06Nc845Z7cJcbVt2zbh+jfffBPjx48v4ml2DUceeWTC9ZUrV8b9999foJ47duyIyy67LMaOHZvKaAlVqFAh/v73vyetf/rpp9GuXbt49dVX89RvxowZ0bVr13jhhRd+tF69evVUxvyfmjVrxh133JGwtm7duujZs2fMmzcvLXv91KxZs2LkyJGF0hsAAAAAAAAAAAAouQTVAACKWLly5eK1116L5s2bJ73m66+/jm7dusXVV18dy5cvT3nPDRs2xAMPPBD77bdf/OUvf4nt27fn+d7jjjsu4fqqVavixBNPzPfJVsOGDYsjjzwy36dT7cq6desWpUuXTli77LLL4vPPPy/iiYrfMcccExkZGQlrd911V44A186sW7cuzjrrrHjqqafSMV5CJ598clxyySVJ6998802cfvrp0aFDh7jvvvtiypQp8c0338S2bdvi22+/jU8++SQGDBgQxx9/fBx88MExZcqUH91//vnnR/v27dM279VXXx2HHnpowtrChQujQ4cOMWDAgLTstX379njjjTeiR48e0aZNG0E1AAAAAAAAAAAAIIcyxT0AAMDPUe3atePdd9+No48+OubPn5/wmqysrHj00UdjwIABcc4558S5554b3bt3jzJl8vY/4bZu3Rrjx4+Pf//73/Hyyy/nO1D2X9dcc008+eSTkZWVlaM2ceLEaN++fTzyyCPRs2fPpMGkiIjZs2fHbbfdFq+//vqP1jMyMqJbt27xwQcfFGi+XUGtWrXiqKOOinfeeSdHbd68edGqVavo0aNHdO7cOfbcc8+oUqVKlC1bNmGvgw46KJo2bVrYIxe6hg0bxplnnpkwkJaVlRXnnHNOvP/++3HbbbdF/fr1k/b57rvv4tlnn43bbrstvv322x/VDjvssLSfWPfoo4/G3Llzc30ep02bFtOmTctX3/322y8efvjhOPXUUxPWc/vdSaZ06dLx/PPPR+fOnWPp0qU56ps2bYo+ffrE3//+97j66qvj3HPPjapVq+a5/4oVK+Ldd9+NN954I4YPH17gzxAAAAAAAAAAAADg50FQDQCgmOy5554xfvz4OOGEE2LmzJlJr9uyZUsMHDgwBg4cGJUrV46OHTvGAQccEHvuuWfUqVMnKlWqFBkZGbFx48ZYtWpVfPHFFzF79uyYPHlybN26NeU5W7VqFeeee248++yzCetfffVVnHjiidG8efM4+uijo23btlGrVq3IysqKZcuWxaJFi2LYsGHx2WefJbz/17/+ddSqVatEB9UiIn77298mDKpFRGRmZsaIESNixIgRO+0zcODAuOiii9I8XfHo169fvPzyy7Fjx44ctezs7Hj00Uejf//+0aNHj+jatWs0adIkqlSpEqtXr45ly5bF1KlT45133onNmzfnuL9atWoxePDg2HvvvdM6c4UKFWLo0KHRs2fPmDhxYlp6NmzYMN56662oWbNm0muSBRd3pkmTJjF8+PDo3r17rFmzJuE1s2fPjssvvzyuuuqqaNu2bXTr1i2aNWsWNWvWjBo1asS2bdti3bp1sW7dulixYkXMmjUrPv7447Sc5ggAAAAAAAAAAAD8fAiqAQAUowYNGsSECRPi6quvjqeeemqn12/atCnGjBkTY8aMScv+ZcuWjV69eu30uoceeigmTpwYX3zxRdJr5s+fn/R0uGSOO+64+Otf/xp33313vu7bFZ1wwglxxhlnxMsvv1zco+wyWrRoEX/729/iN7/5TdJrtm3bFsOGDYthw4bluW+5cuXi1Vdfjb322isdY+ZQs2bNeO+99+Lyyy+PZ555JqVe7dq1i6FDh0aTJk0iIpKeSla+fPkC79G2bdt4//334/jjj4+vv/466XU7duyI6dOnx/Tp0wu8FwAAAAAAAAAAAEAypYp7AACAn7uKFSvGgAEDYujQodG8efMi2TMjIyNOPfXU+OSTT+L666/f6fW1atWKoUOHRt26ddM2Q8+ePeOVV14p8ElSu6LBgwfH8ccfX9xj7FKuueaauPrqq9PWr0qVKvHKK69Ejx490tYzkUqVKsXTTz8dr7/+erRo0SLf91erVi3uuuuumDJlyv9CahERa9euTXh91apVCzpqRHx/8uHUqVPjpJNOSqkPAAAAAAAAAAAAQEEJqgEA7CJOPPHEmD17djz88MOx9957F8oeFSpUiAsvvDBmzJgRr776ar4COC1btoxp06ZFly5dUpqhXLlycfvtt8fQoUOjcuXKKfXa1VSqVCnefvvtGDBgQOyzzz7FPc4u4+GHH45//OMfUa5cuZT6tGvXLj744IM48cQT0zTZzp188skxe/bsGDp0aJx99tm5hjUrVqwYPXr0iIcffjgWLVoUt99+e44gZrKgWv369VOetW7duvHmm2/Gyy+/XGih19atW8d9990Xv//97wulPwAAAAAAAAAAAFBylSnuAQAA+D/ly5ePq6++Oq666qp4++2348UXX4yhQ4cmDbfkRYUKFeKII46I008/PU4//fSoVatWgXs1btw4xo0bF0899VQ88MAD8eWXX+b53nLlysVZZ50Vt9xyS7Rs2bLAM+zqMjIy4pJLLomLL744pkyZEu+9915MmzYtvvjii1i2bFmsXbs2tm3bFllZWcU9apG68soro3v37nH33XfHCy+8EDt27MjzvS1atIhrr702Lr300ihTpuj/L0zp0qXjxBNP/F9A7ptvvomvvvoq1q9fH9nZ2VGlSpVo2LBh7L333lGqVPJ/F8iSJUtizZo1CWuNGjVK27ynn356nHLKKfH6669H//79Y/To0bF9+/YC9Spbtmx06tQpevToEb/4xS+iQ4cOaZsTAAAAAAAAAAAA2L1kZGdnZxf3EAAAJJeZmRkzZ86MiRMnxsyZM2PBggWxcOHCWL16dXz33XexZcuWKFOmTFSsWDFq164djRo1ir333jsOOOCA6NixY3Tp0iXKly+f9rl27NgRo0ePjlGjRsUHH3wQixcvjlWrVsXGjRujYsWKUb169dh7772jVatW0b179zj22GNTCsmx+/j6669j+PDhMXr06Pjkk09i1apVsWrVqoiIqFKlSuyxxx6x3377xcEHHxzHHntsHHzwwZGRkVHMU6fulVdeiTPOOCPHekZGRqxfvz6qVKlSKPuuXbs2Ro0aFZMnT45PPvkkFi5cGMuWLYtNmzbFtm3bolKlSlGtWrWoWrVqNGjQIFq0aBH7779/tG7dOrp06VJoc+0qunbtGhMnTvzRWpcuXWLChAnFNBEAAAAAAADsHva86a3iHgGgyC24r1dxjwBACbI7/v2aE9UAAHZxZcqUiQ4dOuxyJxmVLl06jj766Dj66KOLexRKmCZNmkSfPn2iT58+xT1KkRo9enTC9b322qtQw2A1atSI0047LU477bRC2wMAAAAAAAAAAACgVHEPAAAAsLvbuHFjPPPMMwlrhx9+eBFPAwAAAAAAAAAAAJB+gmoAAACFbMCAAbF+/fqEteOOO66IpwEAAAAAAAAAAABIP0E1AACAQjR37ty47bbbEtYqV64cJ510UhFPBAAAAAAAAAAAAJB+gmoAAAA/sHbt2rT1Wr58efzyl7+MTZs2Jaz/6le/isqVK6dtPwAAAAAAAAAAAIDiIqgGAADwA127do2rrroqFi1alFKfqVOnRseOHWPWrFkJ6+XKlYvrr78+pT0AAAAAAAAAAAAAdhWCagAAAD+wefPm+Oc//xnNmzePXr16xTPPPBPr16/P8/1Tp06Ns846Kzp16hRff/110uuuv/762HvvvdMxMgAAAAAAAAAAAECxK1PcAwAAAOyKMjMz4+2334633347SpcuHfvvv38cdNBB0bJly6hZs2bUqFEjIiJWr14dq1evjk8++STGjh0by5cv32nvzp07x+23317IPwEAAAAAAAAAAABA0RFUAwAA2IkdO3bErFmzYtasWSn32m+//eK1116L8uXLp2EyAAAAAAAAAAAAgF1DqeIeAAAA4OeiW7duMXbs2GjQoEFxjwIAAAAAAAAAAACQVoJqAAAAP1CqVPr/b1LlypXjj3/8Y4wdOzb22GOPtPcHAAAAAAAAAAAAKG5linsAAACAXcmUKVPitddei1deeSXGjBkTW7ZsKXCvJk2aRO/eveOKK64QUAMAAAAAAAAAAAB2a4JqAAAAP1C7du249NJL49JLL43t27fH9OnTY8KECTF37txYsGBBLFy4MFavXh3fffddbN68ObKzs6NChQpRs2bNaNSoUey7775x0EEHxRFHHBEHHXRQcf84AAAAAAAAAAAAAEVCUA0AACCJsmXLRqdOnaJTp07FPQoAAAAAAAAAAADALq1UcQ8AAAAAAAAAAAAAAAAAQMkm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JQp7gEAAAAAAAAAAAAA2L0suK9XcY8AAAAUMSe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yhT3AAAAAAAAAAAAwM/bnje9VdwjAAWw4L5exT0CAAAAuxAn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KRMcQ8AAADptmHDhli0aFGsW7cuvvvuu9i8eXOUKVMmKlSoENWqVYv69etHvXr1oly5csU9KgAAAAAAAAAAAADsFgTVgFiwYEHstddeebp24sSJ0blz50KdZ9GiRbHXXntFVlbWTq8dPXp0dO/evVDnAWDXtn79+hgxYkRMmDAhpkyZErNnz441a9bs9L5SpUrFnnvuGfvvv3906NAhunbtGoccckhUrVq1CKYGAAAAAAAAAAAAgN2LoBqQL4MGDSr0oNrgwYPzFFID4OcrMzMzXn311Rg4cGCMGjUqtm3blu8eWVlZ8eWXX8aXX34Zb731VkRElCtXLg4//PA49dRT46yzzoratWune3QAAAAAAAAAAAAA2C2VKu4BgJJlyJAhsXXr1kLdY/DgwYXaH4CSKzMzMx599NHYa6+94qyzzorhw4cXKKSWzLZt2+Ldd9+Nq666Kho2bBhnnnlmTJ48OW39AQAAAAAAAAAAAGB3JagG5MvatWvj9ddfL7T+48ePj/nz5xdafwBKrrFjx0bbtm3j6quvjsWLFxf6ftu2bYuXXnopOnfuHD169IgpU6YU+p4AAAAAAAAAAAAAUFIJqgH5NmjQoBLZG4CSaceOHXH77bfHUUcdFXPmzCmWGUaNGhWdO3eO9957r1j2BwAAAAAAAAAAAIBdXZniHgAoed5555345ptvomHDhmnt+91338VLL72U1p4AlGybN2+OM888M/7zn//k6fo999wzunfvHp06dYoWLVpEs2bNonbt2lGxYsUoU6ZMbNy4MTZs2BALFy6M+fPnx9SpU+P999+PGTNmRFZWVq69s7OzY8OGDen4sQAAAAAAAAAAAABgtyOoBuSqSZMm8fXXX/9obceOHfHMM8/EjTfemNa9Xn755YQBgEQzALD727RpU5xwwgkxfvz4XK+rXLlyXHjhhdGnT59o3759rtdWr149qlevHo0bN45DDjkkLrjggoiIWL58ebz66qvxzDPPxIQJE9L1IwAAAAAAAAAAAADAz0ap4h4A2LWdffbZUaZMzkzr4MGD077XoEGDEq7/N0QAwM/Hjh074pxzzsk1pFaqVKno06dPLFiwIP7xj3/sNKSWm/r168cVV1wRH374YUyePDnOOOOMAvcCAAAAAAAAAAAAgJ8jQTUgV/Xq1YuePXvmWJ8zZ05MmjQpbfssWLAgxowZk2P9kEMOiX322Sdt+wBQMtx0000xdOjQpPU6derEsGHDon///lGnTp207t2xY8d46aWXYtKkSdGtW7e09gYAAAAAAAAAAACA3ZWgGrBTF110UcL1dJ6qNnjw4MjOzs7z3gDsvsaMGRN//etfk9YbNWoUEyZMiGOPPbZQ5+jUqVOMHz8+HnzwwahYsWKh7gUAAAAAAAAAAAAAJZ2gGrBTJ554YsLTaoYMGRJbt25NuX92dnY8/fTTOdYrVaoUZ555Zsr9ASg5tm7dGr17904YXo6IqF69eowaNarITtssVapUXHvttfHRRx/FfvvtVyR7AgAAAAAAAAAAAEBJJKgG7FTZsmXj3HPPzbG+Zs2aeOONN1LuP27cuPjyyy9zrJ966qlRrVq1lPsDUHI8+uijsWDBgqT1wYMHF0tgrFWrVjFlypRo27Ztke8NAAAAAAAAAAAAACVBmeIeACgZLrroonj44YdzrA8aNCjlU88GDRqUdM90eOyxx2L58uU51hs3bhyXXnppWvZI5JVXXolPPvkkx3r58uXjpptuioyMjJT3WLp0abz33nsxadKkmDNnTixcuDBWrlwZ3333XWRnZ0e1atWiatWq0bRp02jVqlW0bt06jjjiiGjTpk3Ke+dm5cqV8e6778YHH3wQs2fPjq+++ipWr14d3333XZQuXTqqVKkSjRs3jv322y+6desWxx13XOy///6FOlNebNy4MUaMGBEjRoyIjz/+OL766qtYt25dZGVlRZUqVaJRo0bRqlWrOOyww+LUU0+NRo0aFfpMW7dujYkTJ8aMGTNizpw5MXfu3FiyZEmsX78+1q9fH5mZmVGxYsWoUaNGNGrUKFq2bBkHHXRQHH300cX6mmZnZ8ekSZNi3LhxMWXKlJg/f34sXrw4Nm7cGNu2bYuKFStGrVq1onnz5tGuXbs44ogj4rjjjouKFSsWyXwLFy6MDz74IObMmRNz5syJzz//PNasWRPr16+PjRs3RtmyZaNSpUrRoEGDaNq0abRr1y66desWRx11VFSuXLlIZtyZrVu3xqhRo+Ltt9+OGTNmxBdffBHr1q2Lbdu2ReXKlaNhw4bRokWLOOSQQ+LUU08tshPIUrFp06a49957k9bPPPPMOPnkk4twoh+rVq1akQWoN27cGO+991689957MXv27Pjiiy9i7dq1sWnTpqhUqVI0bNgwDjvssHjyyScL1H/Dhg3/+5z+5JNP4ssvv4yVK1fGpk2bIiKiSpUq0bBhw9hnn32iS5cuccwxx0SHDh3S+SPmWUn6Tlm9evX/vpdnzZoVCxcujOXLl8d3330XO3bsiKpVq0a1atWiQYMG//tePvTQQ+Pggw+OUqUK798hUpLebwAAAAAAAAAAAKDkysjOzs4u7iGA4rVgwYLYa6+9EtYeeOCBuO666yIiol27dvHxxx//qF66dOn4+uuvo0GDBgXae+PGjbHHHnv87w+l/6tJkyaxYMGCKFWqVAwaNCh69+6d8P7Ro0dH9+7dc93j9ttvjz/96U851suUKRMLFy6Mhg0bFmj23GzdujUaN24cK1euzFE766yzYsiQIQXuvW3bthgyZEj0798/PvzwwyjIx3iDBg2iZ8+ecfHFF0e3bt0KPMtPDRs2LB5++OF49913IzMzM1/3HnTQQXH99dfHmWeemZY/1r/zzjujX79+OdaPOOKIGDNmzI/W1qxZE/fdd188/vjjsX79+jz1L1WqVJxxxhlx9913pz0A9Pnnn8dLL70U7777bkyYMCG2bNlSoD4tW7aMK664Ivr06VNkAbAVK1bEww8/HE8//XR8/fXX+bq3atWqcd5558VNN90UzZo1S+tcW7ZsiWHDhsXQoUNjzJgx8dVXXxWoT/ny5eOMM86I3/72t2kNcST7nGvWrFmO08U2b94cDz74YDz00EOxYsWKPO9x7LHHxj333LNLh0/69+8fffv2TVgrW7ZsfPHFF9G0adMinip1+Xl/Fy9eHPfdd18MHjw4Nm7cmGvfRPfvzIcffhgPPvhg/Oc//8n3Z8t+++0Xv/3tb+Piiy+OcuXK5evegtiVvlNyk5WVFW+++WY89thjMWrUqHzPGhFRq1atOPbYY6N3795xzDHHpCXMHlGy3u/i1LVr15g4ceKP1rp06RITJkwopokAAAAAAH6e9rzpreIeASiABff1Ku4RAAAASqzd8e/XCvevNoHdSqITznbs2BHPPPNMgXu+/PLLOUJqEREXXHBB2v6w/LLLLovSpUvnWM/MzIx//etfadnjp1599dWEIbWISBrCyIsXXngh9tlnn7jwwgvjgw8+KFBILeL7k9ieeuqpOOSQQ+KAAw6IzZs3F3imiIiPPvooOnXqFD179ozhw4cX6I/0p02bFuecc0506tQpRyCyML3xxhux//77x/3335/nkFrE98GEF198Mdq0aRMDBgxIyyyPPfZYHHTQQbHffvvFrbfeGqNHjy5wSC0iYu7cufGb3/wm9ttvv3jttdfSMmMyW7dujX79+sWee+4Zd999d75DahHfn/jz+OOPR4sWLeJPf/pTgZ6jn5o/f35ccMEFUb9+/TjttNNi4MCBBQ6pRXz/cz733HPRsWPHOP/882PNmjUpz5gfH3zwQbRp0yZuvfXWfIXUIiJGjhwZnTt3jj/+8Y+FNF3qnnjiiaS1c845p0SG1PLjkUceif333z/+8Y9/7DSkll+ff/55HHfccXHIIYfEyy+/XKDPls8++yyuuOKKOOCAA2Ls2LFpne+HStJ3yrvvvhtt2rSJU089NUaOHFngz63Vq1fHkCFD4rjjjou99947Fi1alNJcJen9BgAAAAAAAAAAAHYfgmpAnp133nlRpkyZHOuDBw8ucM9BgwYlXE8UiiuoJk2axIknnpiwNmDAgMjKykrbXv+VLGyx3377xZFHHpnvfmvWrIlTTjklzj777AIFgHIze/bs2Lp1a4Huzc7Ojj/96U/RuXPnmDJlSlrmmTp1anTu3DmeffbZtPTLzT333BOnnnpqLF++vMA9tmzZEn369Ik///nPKc/z0EMPxfTp01Pu81OLFy+O0047LX7/+98XONyYm88++yw6dOgQd955Z8qhx4jvw2C33357HHPMMUkDn3k1ZcqUeOaZZ/IVQsyL7OzseO6556Jdu3Yxa9astPZOZvDgwXHUUUfF/PnzC9xjx44dcccdd8SVV16ZxsnSY/78+TFt2rSk9csuu6wIpylaO3bsiN69e8c111yT9oBaRMRTTz0Vbdu2jZEjR6al3+effx5HHXVU3H///Wnp918l6Ttly5Yt0bdv3zjmmGPi008/TWvvBQsWxOrVqwt8f0l5vwEAAAAAAAAAAIDdj6AakGf16tWLnj175lj/9NNPY/Lkyfnu99VXX8W4ceNyrB9yyCGxzz77FGjGZK644oqE6wsXLowRI0akda958+YlPXmkT58++e731VdfRceOHeONN95IdbS0yszMjLPPPjtuv/32tIf9tmzZEr/61a/iscceS2vfH7r77rvj1ltvTVtw66abborhw4enpVdh+dvf/pb2gNL7778fHTt2jNmzZ6e1b0TEmDFj4sgjj0w5rFaYvv766zj88MNjzpw5hbrPM888E717945t27alpd9jjz0Wjz/+eFp6pct//vOfpLWmTZtGt27dinCaonXFFVckDW6n6ve//31ceumlKZ3OmEhWVlbceOONcdNNN6WlX0n6Tlm1alUcfvjh0b9//7T0S6eS8n4DAAAAAAAAAAAAu6ecRyMB5KJ3797x5ptv5lgfNGhQdOrUKV+9Bg0alDAk1Lt37wLPl8yxxx4b++yzT3zxxRc5av37948TTjghbXsl+8P1cuXK5fukuEWLFsVhhx0WS5Ys2em1LVu2jB49ekSjRo2iXr16Ua1atVi3bl2sWbMmFixYEFOmTImPP/64wKen/VBWVlacc8458fLLL+d6XdmyZaNjx45x+OGHR4MGDaJOnTqRnZ0dy5Yti7lz58Zbb70VS5cuTXr/VVddFQ0aNIhTTjkl5Zl/aMiQIXHbbbflWC9Xrlwceuihceihh0b9+vWjTp06sXHjxli6dGmMGTMmxo0bl2tQqG/fvjFr1qyoWrVqWuctW7ZstGzZMtq1axf77rtv1KhRI6pXrx6VK1eOjRs3xrp162LevHkxderUmDZtWmRmZibt9fjjj0e7du3i8ssvT3muCRMmxPHHHx+bNm3K9bqGDRvGkUceGW3atInatWtH9erVY/Xq1bF06dIYPXp0fPDBB7Fjx46E986aNStOPPHEGDduXJQrVy7lmX+oXr160bZt22jbtm3sscceUb169ahevXpkZWXFunXrYsWKFTFt2rSYPHlyrs/pmjVr4qSTTooZM2ZElSpV0jpjxPdhwIsvvjjH52Xp0qWjU6dO0b1792jQoEHUq1cvNm/eHCtWrIj3338/3nvvvfjuu++S9r3xxhvjxBNPjMaNG6d95oLI7fSnY489NjIyMopwmqLz5JNPxpNPPpljPSMjIzp27BhHHnlkNGzYMOrVqxfZ2dnx7bffxieffJKnYOzvfve7ePDBB3O9plSpUtG+ffvo3r17NG7cOOrUqRNly5aNZcuWxfz58+Ptt9+OL7/8Mun9f/7zn6Nhw4ZxzTXX7PyHTaIkfaesXbs2unfvnqeTFJs1axbHHntsNGvWLOrWrRs1a9aMDRs2xJo1a2Lx4sUxZcqUmD59eq6/p/lRUt5vAAAAAAAAAAAAYPclqAbkS69evaJu3brx7bff/mh9yJAh8eCDD0b58uXz1Cc7OzuefvrpHOuVKlWKM888My2z/lBGRkb07ds3rr/++hy1//znP7F06dJo0KBByvts3bo1Bg8enLB2+umnR506dfLca8OGDdGrV69cQ2rly5ePa665Jq644orYa6+98jTfiBEjYsiQIfHmm2/uNGCUzC233JJroKBevXrxu9/9Lq644oqoVq1a0uuys7Pjrbfeiuuuuy7mzZuXsH7RRRfFzJkzo1mzZgWa9acWL14cl1122Y/WqlevHjfccENcffXVSUNmt956ayxZsiSuv/76+Pe//53wmkWLFsW9994b99xzT8pzNmnSJE4++eQ4+eST4/DDD89zSGvp0qUxaNCgeOCBB2LNmjUJr7n++uujV69e0aRJkwLPt2jRojjllFNyfYZ69uwZt912W3Tt2jXpNXfeeWd8++230a9fv3j88ccTBtYmTZoUN9xwQ/z9738v8LwR34dcjjjiiDj55JPjF7/4RTRt2jRP92VlZcU777wTDz74YNITGOfPnx+33XZbyjP+1KZNm+Kcc875UfiwQoUK8etf/zpuvPHGpJ8pN9xwQ6xZsyb+8Ic/xKOPPpowFLx+/fq44YYb4vnnn0/rzAU1derUpLXu3bsX3SBFaO3atfH73//+R2tlypSJK6+8Mm655ZaoX79+0nuzsrJi9OjRSeuPP/54rqGlatWqxVVXXRXXXntt1KtXL+l1jzzySHzwwQfxu9/9Lunpqdddd1106dIl34H1/yop3yk7duyIM844I9eQWunSpeOiiy6K3/3ud9GqVas89RwzZkwMGTIkXn311Vi9enW+54ooWe83AAAAAAAAAAAAsPsqVdwDACVL2bJl49xzz82xvmbNmoQnrSUzZsyYWLBgQY710047Le2nUf1X7969o0KFCjnWMzMz46mnnkrLHq+88kqsWrUqYa1v37756vXb3/421z+GP/roo2PevHlx//335ymkFvF9sO0Xv/hFPP/887FkyZL44x//mK/wXETEO++8E3/+85+T1k899dT44osv4sYbb8w1UBDxfYDwxBNPjE8++SR+9atfJbxm3bp1cdVVV+VrxtzMnz8/NmzY8L//3qlTp5g3b17ccsstO332GjVqFM8//3zccccdSa8ZOHBgriea5SYjIyN69OgRw4YNi0WLFsUjjzwSRx99dL5OEmvQoEHcfPPN8emnn8bxxx+f8JqNGzfG3XffXaAZI74Pe5x//vmxYsWKhPUaNWrE0KFD46233so1pPZfdevWjUcffTTGjx8fNWvWTHjNI488kjQ0sTN16tSJ22+/PRYvXhzvvPNO/PrXv85zSC3i+xOIjjvuuBg+fHg899xzUalSpYTXPfbYY7Fo0aICzZjMypUrY/Hixf/77/vss098/PHH8cADD+z0d7dmzZrx8MMPx5NPPpn0NLJUgjHptGTJkli+fHnS+kEHHVSE0xSddevW/ejzqFGjRjFt2rR46KGHcg2pRXz/XPbo0SNhbfbs2fGb3/wm6b2HHnpozJs3L+65555cQ0v/dcghh8TEiRPj5ptvTljfvn17XHbZZQX67CtJ3yn33ntvvPfee0nrBx54YMyYMSMGDBiQp5BaxPfBth49esSTTz4ZixcvjocffjjfIeKS9H4DAAAAAAAAAAAAuzdBNSDfLrroooTrgwYNynOPZNcm650OtWvXTnpa21NPPRVZWVkp79G/f/+E6y1btowjjjgiz31Gjx6da3junHPOibfffjulU8aqV68et912WyxYsCDP4cAtW7bkOI3sh6677rp49dVX8x02LFu2bAwePDj69OmTsP7WW2/FmDFj8tUzL4466qgYPXr0TgMhP9WvX784+eSTE9aWLVsWb7/9doHmefvtt+Pdd99NGjDLjz322CPeeOON6NWrV8L6oEGDChxQeuKJJ2L8+PFJ9508eXKceOKJ+e7btWvXGD9+fFSvXj1HLSsrK2644YZ89zzyyCNj0aJFcdddd+UpoLEz5557bgwdOjRh6HXbtm3xyCOPpLxHMm3atIkPP/ww9t1333zdd8kll8Q111yTsLZ169Z49tln0zFeShKdfvVfZcuWzffPXBI1adIkxo0bF23atEm516WXXhrbtm1LWDv77LNj1KhRsccee+SrZ0ZGRtxzzz3xxz/+MWF95syZ+X6WStJ3ymeffRZ33XVX0vqRRx4ZY8eOjQMOOCBffX+oYsWKcfXVV8f8+fOjRYsWeb6vpLzfAAAAAAAAAAAAwO5PUA3It/bt20e7du1yrI8YMSKWLVu20/s3btwYr7zySo71pk2bxlFHHZWWGZO54oorEq4vWLAgRo4cmVLvefPmxdixYxPWcvtD/ERuvPHGpLWePXvGc889F2XLls1Xz2QqV64cpUuXztO1jz32WMKT8CK+P/Xm/vvvL/AcGRkZ8cgjjyQNadxzzz0F7p3IHnvsEUOGDEl6OtbOPPTQQ0lft/ycLvhDeT0ZL6/KlSsXzzzzTMKTt7Zu3RovvPBCvntu3rw5+vXrl7BWoUKFeP3111MKFbVu3Toee+yxhLWxY8fGhx9+mK9+9evXj4oVKxZ4nkSOOuqouPXWWxPWnn322bSEXn+qUqVK8eKLL0bdunULdP9dd90VtWrVSlgr6POaTl9//XXSWuPGjaNMmTJFOE3Ry8jIiKeffjr23nvvlHu99tprMXHixIS1Ll26xKBBg1L6/rj11lvjuOOOS1i79957Izs7O8+9StJ3yq233hrbt29PWGvfvn0MGzYsbSfCli1bNs+fWyXp/U6Xrl27pv2f3E6wBQAAAAAAAAAAAPJOUA0okEQnn+3YsSOeeeaZnd774osvxqZNm3KsX3DBBZGRkZGO8ZLq0qVLHHjggQlrTzzxREq9k52mVqFChbjwwgvz3GfMmDExZcqUhLU6derEU089VeivUyKZmZnxl7/8JWGtdu3aMXDgwJTnKl++fDz55JMJa++++24sXLgwpf4/9OijjxY49BMR0axZszj66KMT1qZOnVrgvulWs2bNuPnmmxPWhg0blu9+AwcOTBpIve2226Jz58757vlT55xzTtJT5QYMGJBy/3S4/vrrEz4/y5YtixkzZqR9v7vuuitatmxZ4PurVasWv/zlLxPWpk2bVuC+6bJ48eKktfyeBFUS9e7dO7p3756WXvfee2/C9XLlysVzzz0X5cuXT6l/RkZGDBgwIGH46bPPPkt62uJPlaTvlC+//DJhwP6/ezz77LMpv64FVVLe73SaOHFi2v/ZuHFjkf8cAAAAAAAAAAAAsDsSVAMK5Lzzzkv4R8uDBw/e6b2DBg1KuJ4o/FYYkp2q9p///CeWLl1aoJ5bt25N+rOfccYZSU8ySiRZ4C3i+z9IL67QxltvvRXffPNNwtott9wS1atXT8s+nTt3jm7duuVYz87OjhdffDEtezRv3jxOPfXUlPucfvrpCddnz54d27ZtS7l/uiSbsyABg2Shjz322COuvfbafPdL5ne/+13C9VdeeSUyMzPTtk9BlS9fPnr16pWwNm7cuLTuVa1atXyfyphIsudgzZo18dVXX6XcPxVr1qxJWkslUFpS/P73v09Ln5kzZyYNOvft2zctJ7ZFfH/KXbLgY15PaixJ3ykDBgxIenLYddddF61bt05pxoIqSe83AAAAAAAAAAAA8PNQprgHAEqmunXrRs+ePeONN9740frs2bNjypQp0bFjx4T3zZ8/P95///0c64ceemg0b968UGb9qXPPPTeuu+66WL9+/Y/WMzMz41//+lfceuut+e75yiuvxKpVqxLW+vbtm+c+27Zti//85z8Ja7Vq1Yrzzz8/37OlS7I/Rq9YsWK+fsa8uPjii+PDDz/Msf7OO+/E9ddfn3L/Pn36RKlSqWe127dvn3B9+/bt8cUXX0SrVq1S3iMdmjVrFg0bNswRClm7dm0sWrQomjZtmqc+n332WdLTwi677LKoXLlyqqP+zzHHHBONGzfOcdLW+vXrY/LkyQmDJ0WtW7duCYO3H3/8cVr3Offcc6Nq1aop90n2vEZEzJkzJ/baa6+U9yioLVu2JK1VqFAhbft88803MXny5JT7NG3aNA466KA0TPR9kCpdnxW5hYbSGSSN+P5z+vnnn8+x/s477+Tp/pL0nZLsNLUyZcrElVdemfJ8BVWS3m8AAAAAAAAAAADg50FQDSiwiy66KEdQLeL7E9OSBdUGDRqU8FSSojpNLSKicuXKccEFF8Sjjz6aozZgwIC4+eab8x1ieuKJJxKut2rVKg499NA893n//fdjw4YNCWu9e/dOa2AjP7KysmLkyJEJa8cdd1xaA0oRkfQ1mzBhQmRnZ0dGRkZK/Y844oiU7v+vAw44IGkttxOiikP9+vUTnl40b968PAfVhg0blrR22mmnFXi2ZA499NAYMmRIjvUPP/xwlwiq1a9fP+H6vHnz0rpPup7XunXrRr169WLFihU5asX9vOYWVCtfvnza9vnwww+TngyVHxdeeGHS00Hz68QTT0xLn4jkv6Pt27dP2+la/9WlS5coU6ZMjhMOP//881i5cmXUqVMn6b0l6Tvlyy+/jM8++yxh7eSTT46GDRumZcaCKCnvNwAAAAAAAAAAAPDzIagGFFivXr2ibt268e233/5ofciQIfG3v/0tR7ggOzs7nn766Rx9KlWqFGeeeWahzvpTV1xxRcKg2oIFC2LkyJFx/PHH57nXvHnzYty4cQlrl112Wb7mmjRpUtJafmZKtzlz5iQ9Ma5nz55p369FixZRvXr1WLdu3Y/WN27cGF9++WVKp++VL18+OnTokOqIEfH9yT8VK1aMzZs356j99MS+dFq2bFksX7481qxZE1u2bImtW7cmDID+0LZt2xKuL126NM/7JjoNMSKiYcOG0a5duzz3yatOnTolDKrNnDkz7Xt99913sWTJkli5cmVs3Lgxtm7dmiOQ8VOzZs1KuJ6f1zQvDjnkkLT1ql27dsKgWmE+r3mRW1AoKyurCCcpeuk6mW3jxo1JfzcK43O6cuXK0apVq4QnCM6cOTN69OiR9N6S9J2yq34vl6T3O926dOmS9p6zZs2KjRs3pr0vAAAAAAAAAAAA/NwIqgEFVrZs2Tj33HPjoYce+tH66tWr480338xxas2oUaNi0aJFOfqcdtppUbVq1UKd9adatWoVRxxxRIwdOzZH7YknnsjXH5/3798/4XqFChXiggsuyNdcM2bMSLheqlSp6NSpU756pdP06dOT1lq1alUoe9atWzdHqCAiYv78+SkF1fbYY48oW7ZsKqP9SNWqVRMG1RLNXhAbN26MESNGxKhRo2LSpEkxd+7c2LRpU1p6R0TSsEgiyZ6DwnoG6tWrl3B9/vz5KfeeNWtWvPXWW/Hhhx/GtGnTYsmSJTsN++VVfl7TncnIyIhGjRqlrV+yz9p0Pa8FVbFixaS1rVu3FuEkRe/AAw9MS58ZM2YkfYaL43c0t+BSSfpOSfa9HFE4gam8Kknvd7pNmDAh7T27du0aEydOTHtfAAAAAAAAAAAA+LkRVANSctFFF+UIqkVEDBo0KEdQbdCgQUl7FIcrr7wyYVDtP//5TyxdujQaNGiw0x5bt26NwYMHJ6ydeeaZUbNmzXzN9NVXXyVcb9GiRVSrVi1fvdLp888/T1pr2bJloexZq1athOtLlixJqW9+35OdSRawSTVcM2/evLj//vtjyJAh8d1336XUKzdbtmzJ03WZmZmxYMGChLWS8gxkZmbGoEGD4pFHHkl4KlC65PU1zYvq1atHqVKl0tavsJ7XVOUWVCvM57+4ZWRkRP369dPSqyR9TpekWZN9L1epUqXQAmF5UZJeQwAAAAAAAAAAAODnQ1ANSEn79u2jffv2OU4cGTFiRCxbtiz22GOPiIhYv359vPrqqznub9asWRx11FFFMWoOp556atSvXz+WL1/+o/XMzMz417/+FbfeeutOe7zyyitJT0/q27dvvmdK9sfeDRs2zHevdFq8eHHSWp06dYpwkog1a9akdH9RBf4KejrX5s2b45ZbbolHHnkkduzYkeapctq2bVuerlu6dGnSeR599NF49NFH0zlWrgryDHzwwQdx8cUXx2effVYIE/1YXl/TvNjVn9d0qVu3btLaTz+jdydVqlRJWxAxt8/pgw8+OC175NXOfkdL0ndKsu/l+vXrpzVEml8l6f0GAAAAAAAAAAAAfj6K768rgd1GohPRduzYEc8+++z//vuLL76Y8FScCy64IDIyMgpzvKTKli0bl156acLagAEDIisra6c9nnjiiYTrBxxwQHTr1i3fM61fvz7heo0aNfLdK52ShfGKQ6qnVRXX85YXy5Yti0MPPTT+/ve/F0lILSLvAaWS/Aw89thjccQRRxRJSC3dduXnNZ2aNGmStLZ06dK07XPGGWdEdnZ2nv5JdpJWOqUziFiSfkdL0qy+l3cunadIAgAAAAAAAAAAACWboBqQsvPOOy/Kli2bY33w4MH/+8+DBg3KUc/IyIgLL7ywMEfbqb59+0bp0qVzrC9YsCBGjhyZ671z586NcePGJe1bEJs3b064Xtx/EJ9sruKwffv24h6hUKxduzaOPvromDZtWnGPklBJfQaefPLJuPLKK4ss+EfBNG3aNGlt6dKlsWnTpiKcpuiUKZO+w41L0u/o7jCr7+X/s7t+LwMAAAAAAAAAAAD5J6gGpKxOnTrRq1evHOuzZs2Kjz76KD7//PP44IMPctQPPfTQaN68eVGMmFSTJk0Szh4R0b9//1zvTVavVKlS/OpXvyrQPLvq6UmZmZnFPcL/5PUEsJLm8ssvj9mzZ+d6Tb169eKss86K+++/P1599dWYMmVKLFy4MNasWRNbt26NHTt2JD0d6ogjjkhpvl3pGcirjz/+OH7961/nek3p0qWjc+fO8dvf/jb+9a9/xejRo2POnDmxfPny2LRpU2zfvj3pazp69Ogi+kl2f61bt076+ZednR2ffvppEU9U8uxKv6M7+5wuSbP6Xt653fV7GQAAAAAAAAAAAMi/9B3jAPysXXTRRfH666/nWB80aFBUr1496T27giuuuCLefPPNHOtDhw6NpUuXRoMGDXLUtm7dGk8//XTCfmeeeWbSn3lnKlSoEBs3bsyxvnbt2gL1S5cKFSoU6/67u3HjxsULL7yQtN6tW7fo169fHHXUUVGqVMEy5qmeKFYSn4Frr702tm3blrBWsWLFuOmmm6Jv375Rv379AvV3Slv6VKtWLZo3bx5ffPFFwvrEiROjY8eORTxVyVKSfkd3h1l9LwMAAAAAAAAAAADkJKgGpEXPnj2jbt268e233/5o/d///ndUqlQpx/WVKlWKX/7yl0U1Xq6OO+64aN68ecyfP/9H65mZmfGvf/0rbr311hz3vPzyy7Fq1aqE/fr27VvgWapXr75LBtWqVKmStPbSSy9FmTJF93XSsmXLIturqDzwwANJa7/97W/jgQceiNKlS6e0x5o1a1K6P7dn4PTTT4/zzz8/pf7pNnXq1KQnnjVp0iSGDh0a7dq1S2mPVF9TfqxLly5Jg2qjR4+Oq6++uognKlly+x39xz/+EQ0bNiyyWZo2bZprvSR9pyQLnu/K38u72vsNAAAAAAAAAAAA/HwIqgFpUbZs2TjvvPPi73//+4/WV69eHatXr85x/emnnx5Vq1Ytoulyl5GREX379o0bbrghR23AgAFx88035zjFqn///gl7tW3bNrp06VLgWRo3bhxLlizJsf7NN98UuGc6NGrUKGntsMMOK/CJVHwfdhg+fHjC2vHHHx9/+9vf0rJPot/D/MjtGahbt26ccsopKfVPtyFDhiRcL126dPz73/9OOaQWkfpryo/17Nkznn322YS1d955JzZv3hwVK1Ys4qlKjtx+Rzt06BCdO3cuwmlyV5K+Uxo3bpxwffny5ZGVlVXgUy5TVZLebwAAAAAAAAAAAODno3j+shLYLV100UWFcm1RuPjii6N8+fI51hcsWBAjR4780drcuXNj3LhxCfukcppaRMRee+2VcH3evHmxfv36lHqnItlcEZH0ZDny5oMPPojMzMyEtXvuuScte2zZsiVWrlyZUo9q1apFrVq1EtZ2xWdgzJgxCdd79eoVhxxySFr2+Prrr9PSh++dcMIJSU/S2rhxY7z55ptFPFHJUpI+p3eHWTdu3BiffvppEU/zf0rSawgAAAAAAAAAAAD8fAiqAWnTrl27aN++/U6va9asWRx55JGFP1A+1K5dO84888yEtZ+enpbsNLXKlSvH+eefn9IcBx54YML1rKysmDx5ckq9U5Hb+/r5558X3SC7odmzZydc33vvvZM+D/k1ZcqU2L59e8p9kj0Hu+IzkCxAcsYZZ6Rtjw8//DBtvYioUaNGnHTSSUnrDz/8cBFOU/KUpM/pkjRrbp/DEydOLMJJfqwkvYYAAAAAAAAAAADAz4egGpBWeTkp7YILLoiMjIzCHyafrrjiioTrQ4cOjaVLl0ZExNatW2Pw4MEJrzv77LOjWrVqKc3QpUuXpLXhw4en1DsVHTp0iLJlyyasvffee0U8ze5lyZIlCdf33XfftO3xwQcfpKVPsudz5syZKZ/Ylk5r1qyJ7777LmEtXa9rZmZmsYZHd1eXX3550tqHH34Yo0aNKsJpSpYmTZpEo0aNEtZ2tc/pkvSdsqt+L5ek9xsAAAAAAAAAAAD4+RBUA9LqvPPOS/rH5xERGRkZceGFFxbhRHnXtWvXaNeuXY71zMzM+Ne//hURES+//HKsXr064f19+/ZNeYZu3bpF9erVE9YGDhwYW7ZsSXmPgqhUqVLSU/BGjBhRxNPsXjZt2pRwvXbt2mnb45lnnklLnxNPPDHhenZ2dowcOTIte6RDstc0In2v66uvvhobN25MSy/+zzHHHBNt27ZNWr/mmmvScjrg7qpXr14J18eOHVts3x+JlKTvlKZNm0arVq0S1t5444345ptvinii/1NS3m8AAAAAAAAAAADg50NQDUirOnXqJP3D6YiIQw89NJo3b16EE+XPlVdemXB9wIABkZ2dHU888UTC+oEHHhgdO3ZMef8yZcrEySefnLC2evXqeO6551Leo6B++ctfJlz/7LPP4rXXXiviaXYflStXTri+du3atPR/55134tNPP01Lry5dukSTJk0S1h544IHIzs5Oyz6pSvaaRqTvdX3ooYfS0ocfy8jIiHvvvTdpffbs2XHLLbcU4UQlS7LP6fXr18djjz1WxNPkriR9p5xxxhkJ1zMzM4v1dS1J7zcAAAAAAAAAAADw8yCoBqTdE088EdOnT0/4zwsvvFDc4+XqvPPOi2rVquVYX7BgQTz00EMxfvz4hPdddtllaZuhT58+SWs33XRTLF++PG175cc555wTNWrUSFi74447IjMzs2gH2k3UqVMn4fqsWbNS7p2ZmZnWUE9GRkZcfvnlCWszZsyIF198MW17paJGjRpRpkyZhLV0vK6vv/56fPjhhyn3IbGePXvGCSeckLT+l7/8JW2nBO5uevToES1atEhYu++++2LDhg1FPFFyJek75eKLL45SpRL/36YHHnggZs+eXcQTfa8kvd8AAAAAAAAAAADAz4OgGpB29erVi/bt2yf8p0GDBsU9Xq4qV64cv/rVrxLWrr/++oTrVapUifPOOy9tMxx66KHRrVu3hLWVK1fGxRdfXCwnV1WuXDl+85vfJKzNmjUr6Wl05C7ZCWWLFi2KKVOmpNS7X79+8dFHH6XU46euuOKKqFmzZsJa375903Z6WyoyMjKiUaNGCWsvv/xySr2XL1+ea5iU9BgwYEDS5ywionfv3jFo0KCiG6iEyMjIiJtuuilhbcWKFXHWWWfFjh07iniqxErSd0qzZs3irLPOSljbunVrnH/++bF169Yinqpkvd8AAAAAAAAAAADAz4OgGsBPXHHFFQnXk53ucs4550TVqlXTOsO9996btPb222/H+eefH9u3b0/LXt99912e/5D9+uuvTxoAevLJJ+PWW2+NrKystMz1Q1u2bImnnnqqWIIAhe3II49MWrvxxhsLHEr817/+Fffcc09Bx0qqZs2acccddySsrVu3Lnr27Bnz5s1L+74R34dXRo4cmadrk72ub7/9dowZM6ZA+69cuTJ69eoVK1euLND95F3Dhg1j4MCBSU+x2rFjR/Tu3Tuuvvrq2Lx5cxFPt2u74IIL4sADD0xYGzZsWFxyySWF8lmamZkZL730UixdujTP95Sk75S77rorypUrl7A2Y8aM6NmzZ9pOMNu+fXuen+uS9H4DAAAAAAAAAAAAuz9BNYCfaN26dRx++OF5vr5v375pn+Hwww/P9dSm559/Pnr16hWLFi0q8B7r16+Pe+65J5o1a5bnP66vXLlyPPXUU5GRkZGwfs8998QxxxwTixcvLvBcP7RgwYK45ZZbokmTJnHppZemLZy3K2nWrFm0aNEiYW306NFxzTXX5CustmPHjrj33nvjkksuKZSAR0TE1VdfHYceemjC2sKFC6NDhw4xYMCAtOy1ffv2eOONN6JHjx7Rpk2bPAfVjjvuuKS1M888M98nv33++edxxBFHxNSpU/N1HwV38sknx1//+tdcr3n00UejVatW8cILL6T15Ki33norzj777LT1K0qlSpWKwYMHR/ny5RPWBw8eHF26dEnb6YfLly+P++67L/baa68488wzY9WqVXm+tyR9p+yzzz7xhz/8IWl91KhR0b1795g9e3aB59u6dWv885//jH322SfPgd+S9H4DAAAAAAAAAAAAuz9BNYAErrzyyjxd16FDh+jQoUOhzPC3v/0t2rRpk7T+zjvvRIsWLeLGG2+MBQsW5Knn9u3b4+23344LLrggGjduHLfeemu+T4c67rjj4tZbb01aHzVqVOyzzz5x8cUXx7Rp0/LVe/v27TFlypS44447on379rHXXnvFvffeu9ufYHXttdcmrT366KNxzDHHxCeffJJrj6ysrBg5cmQcdNBBccstt/yoVrt27dh///3TMWpERJQuXTqef/75aNCgQcL6pk2bok+fPnHAAQfEE088ke9ThlasWBHPP/98nHXWWVGnTp045ZRTYtSoUfnqcdppp0XTpk0T1r799tvo1KlTPPLIIzs9tWj58uVx4403xgEHHJAj6HHYYYflayby79prr40//vGPuV6zYMGCOPvss6N58+Zx5513xsyZMwu018cffxx//OMfo23btnHiiSfGpEmTCtRnV9CmTZv4xz/+kbQ+Y8aMaNu2bZxxxhkxbty4fIVas7KyYtasWXHfffdFt27domHDhnHzzTcXOExWkr5Tbrzxxjj66KOT1qdNmxbt2rWLPn36xJw5c/LUMysrK8aOHRtXXHFFNG7cOK666qp8h9BL0vsNAAAAAAAAAAAA7N7KFPcAALui0047LerXrx/Lly/P9brCOE3tv6pUqRJDhw6NQw45JJYsWZLwmi1btsT9998f999/f+y///7Ro0ePaNy4cdStWzeqVasW69evjzVr1sSCBQvio48+ipkzZ+40mJMXf/zjH2Pp0qXx1FNPJaxv3bo1Bg4cGAMHDoy6detGt27don379lG7du2oWbNmVKhQITZs2BDr1q2LtWvXxvz58+Pjjz+OuXPnxrZt21Ker6S55JJL4v7774+vvvoqYf29996Ltm3bRufOnePwww+PfffdN2rUqBGbNm2KZcuWxbx58+Ktt96Kb7/9NuH9TzzxRDzyyCN5Dk7kRZMmTWL48OHRvXv3WLNmTcJrZs+eHZdffnlcddVV0bZt2+jWrVs0a9YsatasGTVq1Iht27bFunXrYt26dbFixYqYNWtWfPzxxzv9vcuLcuXKxR133BGXXnppwvqmTZvimmuuiTvvvDOOPfbY6NixY9SrVy/KlSsXK1asiKVLl8aYMWNi4sSJCUMdBx10UNx+++1x7LHHpjwrubvtttuiTp06cfXVV0dmZmbS6xYuXBj9+vWLfv36Ra1ataJjx47RokWLaNq0adSpUycqVqwYpUuXjk2bNsXGjRtjw4YN8eWXX8bcuXNjzpw5SX9/EkkWgtyVXHLJJbF06dK4/fbbE9Z37NgRr7zySrzyyitRvXr16NKlSxx88MFRt27dqFmzZlSuXDk2bNgQ69evj3Xr1sWCBQvi448/jtmzZ6fle+SHSsp3SunSpeOll16Kww47LGbNmpXwmh07dsSAAQNiwIABseeee8axxx4bzZo1i3r16kWNGjVi48aNsWbNmli8eHFMnTo1pk2blu8wbyIl6f0GAAAAAAAAAAAAdl+CagAJlC1bNi655JK45557kl5TtWrVOOeccwp1jmbNmsW4ceOiR48eOz01bc6cOWkNIu3Mk08+GTVq1Ii//vWvuV737bffxhtvvBFvvPFGEU1W8pQtWzaGDBkSRxxxRGzZsiXpdZMmTcr3KU933XVXnH766fHII4+kOmYObdu2jffffz+OP/74+Prrr5Net2PHjpg+fXpMnz497TPk5uKLL45hw4bFK6+8kvSa1atXx5AhQ2LIkCF57tu0adN488034/PPP0/HmOTB5ZdfHu3atYtzzjknFi5cuNPrV69eHSNGjIgRI0akdY6mTZvG3//+9zj11FPT2rew3HbbbVG1atX43e9+l+spWuvWrSuU1ys/Ssp3So0aNWL06NFx3HHH7fSEtwULFkT//v2LaLKS9X4DAAAAAAAAAAAAu6dSxT0AwK6qb9++UapU8o/J8847L6pUqVLoc+y9994xZcqUXe7kpoyMjPjLX/4SQ4YMiRo1ahT3OCVep06dYtCgQVGmTPoy5HfccUfS03XSpVWrVjF16tQ46aSTCnWfgsjIyIinn346OnfunLae++yzT7z77rvRqFGjtPUkb7p27Roff/xx/P73v49y5coV6d4NGzaMhx9+OD777LMSE1L7r9/85jfxzjvv7PLPbEn6TqlTp06MHz8+zj///OIeJYeS8n4DAAAAAAAAAAAAuydBNYAkmjZtGieccELSet++fYtsljp16sTw4cNjwIABUbdu3bT27tKlS1SoUKHA95911lkxZ86cuPTSS6N06dJpnOx7FStWjHPOOSeGDRsWlStXTnv/XclZZ50Vo0aNigYNGqTUp27duvHiiy9Gv3790jTZzvd788034+WXX47mzZsXyh6tW7eO++67L37/+9/n675KlSrFmDFj4pJLLkl5htNPPz0mTZoU++67b8q9KJhq1arFX/7yl/j000/jsssui0qVKhXqfoceemg899xz8dVXX8XVV18d5cuXL9T9CstRRx0Vs2fPjhtuuCGlz/tkypYtGyeddFK89NJL0bJly5R6lZTvlEqVKsUzzzwTr732Wuy5557pGzAiDjjggKhTp06B7y9J7zcAAAAAAAAAAACwexFUA8jF0qVLE6537Ngx2rdvX6SzZGRkxCWXXBILFiyIRx55JNq0aVPgXs2aNYtf//rXMXPmzJgwYULKf8i+xx57xJNPPhnz58+PG2+8MZo0aZJSv4YNG8avfvWrePrpp2PZsmXx/PPPx/HHHx8ZGRkp9S0JDjvssPj444/jpptuimrVquXr3tq1a8fNN98c8+bNi1/+8peFNGFyp59+esybNy9efvnlOPbYY6Ns2bIF7lW2bNk45JBD4o477oiPPvooZs2aFTfeeGOBQnwVKlSIAQMGxLBhw+LQQw/N9/1HHnlkDB8+PF5++eWoVatWvu8n/Zo3bx5PPPFELF68OB577LGUn7f/qlSpUhx99NHx4IMPxsKFC2P8+PFx7rnnFvkJboWhevXq8ec//zkWLlwYf/rTn6JFixYp9atdu3acccYZ8cQTT8SSJUvizTffjDPOOCMtp0KWpO+UU045JT777LMYPHhwdOnSpcA969evH717947x48fHJ598Eo0bN05prpL0fgMAAAAAAAAAAAC7j4zs7Ozs4h4CYFc0bdq06NChQ8LagAED0nJCU6rmzZsXo0aNiokTJ8Znn30WixYtinXr1sXmzZujfPnyUbVq1ahWrVo0a9Ys9t9//2jdunV07969SE5AmT59eowfPz6mTp0aX3zxRXz99dexdu3a2Lx5c5QqVSqqVq0aVatWjRo1akTz5s1j//33j5YtW0aHDh2c0PL/rV+/PkaMGBGjR4+OKVOmxIoVK2LVqlWxdevWqFy5ctSuXTv23XffaNOmTRxzzDFxxBFH7FInPq1duzZGjRoVkydPjk8++SQWLlwYy5Yti02bNsW2bduiUqVKUa1atahatWo0aNAgWrRo8b/ntEuXLlGlSpVCmWv69Onx7rvvxpgxY2L+/PmxatWqWLt2bZQtWzaqVq0aTZo0iZYtW0a3bt3i+OOPj7333rtQ5iC9Nm7cGB999FFMmTIlZs+eHQsXLvzR586WLVuidOnSUaFChahSpUrsscce0bBhw9hnn32idevW0bZt2zjooIPSEngrKebOnRtjx46Njz76KObNmxdff/11rF69OjZv3hzZ2dn/+w6pVq1a7LXXXv/7nG7fvn20a9euSMPDJeU7ZdGiRfHuu+/GhAkTYu7cubFw4cJYs2ZNbN68OcqUKfO/OZs0aRL7779/tGrVKg477LBo3759ob+eJen9Lmpdu3aNiRMn/mitS5cuMWHChGKaCAAAAADg52nPm94q7hGAAlhwX6/iHgEAAKDE2h3/fk1QDSCJK664Ih5//PEc69WqVYtvvvkmKleuXAxTAQCQTrvj/9EHAAAAACiJBNWgZBJUAwAAKLjd8e/XShX3AAC7og0bNsSzzz6bsHb++ecLqQEAAAAAAAAAAAAAAPyAoBpAAs8++2xs3LgxYa1v375FPA0AAAAAAAAAAAAAAMCuTVAN4CcyMzPjL3/5S8Ja165do23btkU8EQAAAAAAAAAAAAAAwK5NUA3gJwYOHBhffvllwtpvfvObIp4GAAAAAAAAAAAAAABg1yeoBvADy5Yti5tvvjlhbe+9947TTz+9iCcCAAAAAAAAAAAAAADY9QmqAfx/CxYsiBNOOCFWrVqVsH7LLbdEmTJlingqAAAAAAAAAAAAAACAXZ/EBfCzMnfu3Jg7d+7//ntmZmYsX7483n///Xj99ddjy5YtCe9r3bp1XHTRRUU0JQAAAAAAAAAAAAAAQMkiqAb8rAwZMiT69euXr3syMjLin//8Z5QuXbqQpgIAAAAAAAAAAAAAACjZShX3AAC7uhtuuCEOP/zw4h4DAAAAAAAAAAAAAABglyWoBpCLc889N+65557iHgMAAAAAAAAAAAAAAGCXJqgGkECNGjXi8ccfj+eeey5KlfJRCQAAAAAAAAAAAAAAkJsyxT0AQHErVapUVKtWLerVqxcHHXRQHHPMMXH22WdHpUqVins0AAAAAAAAAAAAAACAEkFQDfhZufPOO+POO+8s7jEAAAAAAAAAAAAAAAB2K6WKewAAAAAAAAAAAAAAAAAASjZ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pExxDwAAAAAAAAAAAPy8LbivV3GPAAAAAECKnKgGAAAAAAAAAAAAAAAAQEoE1QAAAAAAAAAAAAAAAABIiaAaAAAAAAAAAAD8P/buM8qq+nwf9zMw9CpVAREQFMUgWMFGsxs12PWn2MUWTWIEa6LYUL+xRI2KJSjEiIIaO6IUFUQUQaSoiCggHWfoMDAz/xf5mxXDOcPM7MMMwnWtxQv3s/ez7ymHZdbyzgc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sss7AAAAAAAAAAAA254W171R3hEAANhKfNf/uPKOAABAGXC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FDmBg4cGFlZWZv8adGiRXlH+0VL9T3NysqK0aNHl3c0/n+jR49O+3MCAAAAAAAAAAAA+CVTVAMAAAAAAAAAAAAAAAAgkezyDgAAsLVZs2ZNvPPOO4n3VKxYMWrVqhW1atWK2rVrx0477RQ1a9bMQEIAAAAAAAAAAAAAgK2LohoAwP9YvHhx9OzZM+N7s7KyYtddd4299947OnXqFKeddlo0b9484+8BAAAAAAAAAAAAAChrFco7AADA9qKwsDC++eabGDZsWFx77bXRokWLOOyww+Kll14q72gAAAAAAAAAAAAAAIkoqgEAlJPCwsL44IMP4uSTT44jjzwyvvrqq/KOBAAAAAAAAAAAAABQKopqAABbgREjRsS+++4br7/+enlHAQAAAAAAAAAAAAAoMUU1AICtxOrVq+Pkk0+Od999t7yjAAAAAAAAAAAAAACUiKIaAEAJdOnSJQoLC4v1Z926dbFkyZKYPn16vPDCC/HHP/4xWrRoUeT+vLy8OOuss2LJkiVl8wUBZapr165p/84AAAAAAAAAAAAA+CVTVAMA2EKqVKkSDRo0iD322CNOPfXUuPfee2P27Nnx/PPPR9OmTdM+t2TJkrj11lvLMCkAAAAAAAAAAAAAQDKKagAAZez000+Pjz/+OHbbbbe09wwcODBWrFhRhqkAAAAAAAAAAAAAAEpPUQ0AoBw0bdo0XnjhhahYsWLK+erVq2PEiBFlnAoAAAAAAAAAAAAAoHQU1QAAysnee+8dJ598ctr5+PHjyzANAAAAAAAAAAAAAEDpKaoBAJSj448/Pu3s22+/LcMkAAAAAAAAAAAAAACll13eAQAAtmdt2rRJO1uxYkXG3vP999/H2LFjY8aMGTFjxoyYOXNm5OTkxIoVK2LVqlVRqVKlqF69euy0007RvHnz2HvvveOggw6K7t27R40aNTKWI4nFixfH66+/HqNGjYpp06bF3LlzY+XKlVFYWBh16tSJVq1axd577x1HHXVUHHvssVG1atVSv+ujjz6K4cOHp5xdeeWV0aBBg1LvLsqsWbNi0KBBKWennnpqtGvXbou8tzTy8/Pj/fffjzFjxsSnn34a3377bSxcuDBWr14dhYWFUaNGjWjYsGG0atUq9tlnnzjssMOie/fuUbly5fKOHqtWrYrhw4fH8OHDY8qUKTF79uxYvnx5FBQURM2aNaNp06ax5557xqGHHho9e/aMpk2blnfkEiksLIwpU6bEhAkT4ssvv4wZM2b852tcsWJFrF27NqpWrRq1atWKpk2bRqtWraJjx47RpUuX6NSpU1SsWLG8vwQAAAAAAAAAAADgF0hRDQCgHO2www5pZ1WqVCn13nXr1sVbb70Vr732WowePTpmz55d5P35+fmxbt26+PHHH2PatGnx1ltv/SfDKaecEr///e9j3333LXWeJGbNmhX9+vWLf/7zn7Fhw4aU9yxZsiSWLFkSH3/8cQwYMCDq168fV1xxRfTp06dURbuGDRtGv379orCwcJNZ9erVo0+fPiXeWRwPPPBAPPzww5tcr1q1alx99dVb5J0ltWjRorjvvvti4MCBsXjx4rT35ebmRm5ubsycOTOGDx8ed911V9StWzf+3//7f9GnT59o3rx5RvLccsstceutt25yvUuXLjF69OifXcvJyYn+/fvHY489lrYImpOTEzk5OTF16tR44YUX4uqrr45TTjkl7rjjjmjdunXivKNHj45u3bqlnKX6fSuupUuXxksvvRRvv/12jBkzJn788cci71+zZk2sWbMmFi1aFJ999lkMHTo0Iv79u3/++efH1VdfHU2aNCl1HgAAAAAAAAAAAGD7U6G8AwAAbM9ycnLSzurWrVvifbNmzYpevXpF48aN46STToq///3vmy2pFWX9+vXxj3/8I/bff/84++yzi8y7JTz00EPxq1/9Kp599tm0JbVUli1bFv369Yu2bdvGmDFjSvze1q1bxxFHHJFy9uSTTyYqFKWzdu3aGDx4cMrZaaedVmSpsSxs3Lgx7rnnnmjVqlXcc889RZbU0snNzY1HHnkkWrduHTfeeGOsW7duCyRN7V//+lfssccecc8995TotMKCgoJ44YUX4le/+lU8+eSTWzBh6bz33ntx9NFHx0477RS9e/eOl19+ebMltaIsWbIk7rnnnmjTpk3ccccdkZ+fn8G0AAAAAAAAAAAAwLZMUQ0AoBzNmjUr7aw0pzd98sknMWjQoBIVcYqjsLAw/vGPf8Tee+8dU6dOzejudO+78sor46qrroq1a9eWes+8efOie/fuMWDAgBI/e9lll6W8PnPmzBg1alSpM6UzZMiQyM3NTTnr3bt3xt9XEkuWLIkePXpE3759Y82aNYn3bdiwIe6888446KCDYs6cORlIWLQ777wzevbsGYsWLSr1jnXr1sXFF18cd999dwaTJffiiy/G8OHDY+PGjRndu2bNmrjpppvi8MMPj+XLl2d0NwAAAAAAAAAAALBtUlQDAChHr7/+etrZgQceWIZJimfu3Llx2GGHxYwZM7boe2666aZ45JFHMrKroKAgevfuHY8//niJnjv++OOjWbNmKWcl3VUc6cp0e+21Vxx00EEZf19xzZ8/Pw466KB4//33M7570qRJ0blz55g5c2bGd//kjjvuiBtvvDFjp+Bdd9118fbbb2dk1y/B6NGjo0ePHrF69eryjgIAAAAAAAAAAABs5bLLOwAAwPZq2rRp8eKLL6ac1a9fP7p3757R9zVq1Cjat28f7du3jx133DHq1KkTderUiYKCgli+fHksXrw4Pvvss5gwYUIsWLAg7Z6cnJw4/vjjY/LkyVGzZs2MZoz4d3nvzjvvTDnbf//94/DDD4+mTZtGgwYNYunSpfHDDz/EiBEj4tNPPy1y7xVXXBEtW7aMI488slg5KlasGJdcckn86U9/2mT2yiuvxJIlS6Jhw4bF2rU5X3zxRXz00UcpZ5dccklG3lEaK1eujCOOOCK++eabIu+rXbt2nHDCCbHHHntEkyZNolKlSvHDDz/EzJkz45VXXomlS5emfXb+/PnRvXv3+PTTT6Nx48YZzf/888/HTTfdtMn1ypUrxyGHHBKHHHJING7cOBo0aBCrVq2KBQsWxOjRo+P999+PvLy8tHt79+4dU6dOjVq1amU0byZlZWVFixYtYu+994527dpFvXr1om7dulG7du1Yt25d5Obmxty5c2PixIkxYcKEWLlyZdpdEydOjAsvvDCef/75MvwKAAAAAAAAAAAAgF8aRTUAgHKwaNGiOOOMM2Ljxo0p5xdffHFUqVIl0TsqVaoUXbp0iRNPPDFOOOGEaN68ebGeKygoiBEjRsT9998fw4cPT3nPrFmz4qabbooHHnggUcb/tWbNmrj00ks3uX7SSSdF//79o02bNimfu/POO2PmzJnRp0+feOWVV1Lek5+fH7169Yovvvii2AWziy66KPr167fJzykvLy8GDhwY1157bbH2bE6609SqVasW55xzTkbeURoXXHBBTJ8+Pe28QYMGce+998YZZ5wRVatWTXnPo48+Gq+99lpcffXVMXfu3JT3zJs3L0477bQYNWpUVKiQmUOf582bt0nJr06dOtGnT5/47W9/m7ZkduONN8YPP/wQ1157bfzzn/9Mec+cOXPirrvuSluoLC916tSJY445Jk488cQ45phjok6dOsV6bs2aNfHCCy/EPffck/a0xCFDhsQZZ5wRv/nNbzKYGAAAAAAAAAAAANiWZOa/AgUAoNheeeWVOPDAA2Pq1Kkp5y1btkx5ClRxNWjQIG6++eaYN29ejBgxIq688spil9QiIipUqBBHHXVUvP322/GPf/wjqlevnvK+Rx99NObMmVPqnKksWbIkfvjhh//8c3Z2djzzzDMxbNiwtCW1n7Rp0yZefvnl+Pvf/x4VK1ZMec+iRYuiT58+xc6z0047pS3mPPHEE1FYWFjsXemsXbs2Bg8enHJ2+umnR926dRO/ozRefPHFGDp0aNp5jx49Ytq0aXHeeeelLalF/Ptn2LNnz5g6dWqceuqpae97//334+GHH06U+b/NmjXrZ6eEHXDAAfHVV1/FDTfcsNmT0Jo2bRrPPfdcytP0fvL3v/89bdG0rLVt2zYGDBgQixYtin/+859xxhlnFLukFhFRvXr1OO+882LSpEnRt2/ftPfdcMMNUVBQkInIAAAAAAAAAAAAwDZIUQ0AYAvJy8uLZcuWxVdffRUvvfRSXHfdddG6devo2bNnfP/99ymfadiwYbz66qtRo0aNUr2zW7duMWfOnOjXr180atQoSfyIiDjrrLPitddeS1lEysvLi4ceeijxO9LJysqKp556Knr16lWi584777x4/PHH086feeaZ+Pzzz4u97/LLL095febMmTFq1KgSZUtlyJAhkZubm3LWu3fvxPtLIy8vL6655pq0886dO8err75aot+x2rVrx3PPPRfHHXdc2ntuvvnmyMnJKVHW4ujevXuMGjUqGjduXKLnbr311jjxxBNTzhYuXBhvvvlmJuIlcv3118f06dMzcgpjlSpVon///nHHHXeknM+YMSPeeuutRO8AAAAAAAAAAAAAtl2KagAAJTBmzJjIysoq1p8qVapEgwYNom3btnHyySfH3XffHbNmzUq7+6CDDoqxY8fGXnvtVep8jRs3jmrVqpX6+VS6d+8eN954Y8rZ4MGDt9gJS7/73e9KXFL7yYUXXhhXXnllyllhYWHce++9xd7VrVu3aNu2bcrZgAEDSpXvv6Ur1bVv3z46deqUeH9pPPvsszF37tyUs0aNGsXrr7+e9qS9omRnZ8eLL74Yu+++e8r5ihUr4sEHHyzx3qLsuOOO8fzzz5cqb0TEgw8+mPaEvldffTVJtIzYZZddIisrK6M7b7jhhjj88MNTzp599tmMvgsAAAAAAAAAAADYdmSXdwAAgO1ZxYoVo0uXLnHppZfGySefHBUqbJ3/PwLXXntt/PWvf40lS5b87PrChQtj8uTJsc8++2T0fY0aNYpbbrkl0Y7bbrstnn/++Vi6dOkmsxdeeCEefPDBqF+/frF2XXrppfG73/1uk+svv/xyLFmyJBo2bFiqjF988UWMHz8+5ay8TlOLiPjb3/6Wdnb33XdHvXr1Sr27WrVq8eCDD8bRRx+dcj5gwIC4+eab05bDSurhhx8u9c8n4t9FsMMPPzyGDx++yWzixIlJom3V7r777th33303uf7OO+9EQUFBuf1d1blz54zvnDp1asZ3AgAAAAAAAAAAwPZIUQ0AoJzsueeeceutt8avf/3rqFq1annHKVKVKlXiuOOOi4EDB24ye//99zNeVLvhhhuidu3aiXbUrVs3rr/++rjmmms2mW3YsCFefPHFuPTSS4u169xzz40bbrgh1qxZ87PreXl5MXDgwLj22mtLlTHdaWo1atSIs88+u1Q7k5o+fXpMmjQp5ax9+/Zx7rnnJn7HUUcdFUcddVTK8teCBQvi3XffjaOOOirxe3bdddfo2bNn4j0nn3xyyqzTpk2LvLy8qFy5cuJ3bG322WefaNmyZcyePftn13Nzc2PKlCnRoUOHcsmVrtgJAAAAAAAAAAAAlL+t88gOAIDtwPTp0+PUU0+Nxo0bx3XXXReLFi0q70hFOuigg1JenzJlSkbfk52dHWeddVZGdv2///f/0p7M9eabbxZ7T926dePMM89MOXviiSeisLCwxNnWrFkTgwcPTjk744wzEhf1Squo78v5558fWVlZGXnPBRdcUKoMJXHxxRdn5OSvdKWsDRs2xDfffJN4/9Yq3ellmf7MAwAAAAAAAAAAANsGRTUAgHK2YsWKuPvuu2PXXXeNp556qrzjpNW4ceOU17/66quMvueII46Ihg0bZmRX48aN4/DDD085++CDD6KgoKDYuy677LKU12fOnBmjRo0qcbYhQ4bE8uXLU84uueSSEu/LlHRfS8WKFdOW9UrjhBNOiDp16qScjRw5MiPv6NKlS0b27LXXXmlnOTk5GXnH1qisPvMAAAAAAAAAAADAtiG7vAMAAPyStGvXLm6//fZi37969epYvnx5LF68OCZNmhSffPJJLFiwIO29F110UYwZMyb+/ve/pz0JLBPWrFkTP/zwQyxdujRWrVoV69evj40bNxb5zNSpU1NeT/f1lFamykX/vW/48OGbXM/NzY1vv/02WrduXaw9++67bxxwwAExYcKETWYDBgyI7t27lyjXgAEDUl7v0KFDHHDAASXalUmTJk1Keb1du3Zpi0ulUbVq1Tj00EPj9ddf32Q2Y8aMWL9+fVSpUqXU+6tUqRL77rtvkoj/Ua1atahWrVqsXbt2k9mKFSsy8o4tLScnJxYsWBDLli2LNWvWxPr16zdb1Jw/f37K65n+zAMAAAAAAAAAAADbBkU1AIASaNCgQfzmN78p9fOFhYXx7rvvxgMPPBBvvvlmynsGDRoUWVlZMXDgwMjKyir1u/7b1KlT44033ohx48bFZ599Fj/88EMUFhZmZPeyZcsysucnHTp0KLN906ZNK3ZRLeLfp6qlKqq9/PLLsWTJkmKfBPfFF1/E+PHjU8569+5d7DyZ9lOZKZV99tkn4+/r2LFjyqJafn5+zJgxI9Hvwo477hiVKlVKkO7natWqlbKolu5UvPKUn58fH374Ybz99tsxfvz4+OKLLzL6Oc30Z74kOnXqlPGdU6dOjVWrVmV8LwAAAAAAAAAAAGxvFNUAAMpQVlZWHHHEEXHEEUfEoEGD4pJLLol169Ztct+zzz4b++yzT1x99dWlftfGjRtj4MCB8dBDD8WUKVOSxC5SqvxJtG/fvsz2zZkzp0S7zjjjjLjmmmvixx9//Nn1vLy8GDhwYFx77bXF2vP444+nvF6zZs34f//v/5UoUyYV9f3IdIFwczvnzp2b6J077LBDqZ9NpVq1aimvr1+/PqPvSSInJyfuv//+ePLJJ7foqWeZ/syXxEcffZTxnZ07d05bHAUAAAAAAAAAAACKr0J5BwAA2F6dc8458eyzz6Y9Ne2GG26Ib7/9tlS7x44dG+3atYuLL754i5bUIv5d0sqkxo0bl9m+kpZ5qlatGuedd17K2RNPPFGsU+rWrFkTgwcPTjk788wzo1atWiXKlElFfT923HHHjL9vp512KlWW4qhdu3ai54srUycTJvXkk09Gq1at4rbbbtuiJbWIzH/mAQAAAAAAAAAAgG2DohoAQDk69dRT056gtWbNmrjnnntKvPPRRx+NLl26xNdff500XpmrUaNGVKiQ2X9Fzc7OjurVq6ecrVy5ssT7Lr300pTlwpkzZ8aoUaM2+/yQIUNi+fLlKWe9e/cucZ5MKur7sSWKX3Xq1ClVluJIVwDd1mzYsCHOPffcuPjiiyM3N7dM3rm1lPMAAAAAAAAAAACArYuiGgBAObv55pvTzgYPHpy21JTKE088EZdffnnk5+dnIlqZ21KnYKUrRK1bt67Eu9q0aROHH354ytmAAQM2+3y6e/bdd9/Yd999S5wnk9avX592VtZFtdL8bLZH559/fjz77LPlHQMAAAAAAAAAAABAUQ0AoLzttttusccee6ScrV69OkaOHFmsPVOmTIkrr7yyyHsqVqwYBx54YPz+97+Pp59+OkaNGhUzZsyIRYsWxerVq2PDhg1RWFiY8k9xTgtLakud1FRQUJDRfZdddlnK6y+//HIsWbIk7XNTpkyJ8ePHp5yV92lq/PI89thj8Y9//KPIe6pXrx5HH310/OlPf4rnnnsuxo4dG998800sXbo01q1bFxs3bkz7mf/zn/9cRl8JAAAAAAAAAAAAsC3ILu8AAABEHHbYYTFjxoyUsw8//DB69uy52R2/+93vIi8vL+WsWrVqcd1110Xv3r2jcePGpcpYFqe0rVy5covsXbFiRcrrVatWLdW+448/Ppo2bRo//PDDz67n5eXFwIED49prr035XLrT1GrVqhVnnnlmqbJkUlHfj3TfwySKOi2wtD+b7cXy5cvjhhtuSDtv3rx53HrrrXHaaadF9erVS/WOX+rJjAAAAAAAAAAAAED5cKIaAMBWoFmzZmln06ZN2+zzEydOTHvi2c477xwfffRR/OlPfyp1SS0iIicnp9TPFtfq1aszfvrZxo0bY+3atSlntWvXLtXO7OzsuOSSS1LOnnjiiZTX16xZE4MHD045O+uss6JmzZqlypJJtWrVSjsr66JaaX8224snn3wy7Weya9eu8dlnn8V5551X6pJaRNl85gEAAAAAAAAAAIBth6IaAMBWoH79+mlny5Yt2+zzzz//fMrrFStWjH/+85+x9957lzrbT3788cfEO4pj0aJFZbZvp512KvXeiy66KLKzNz2geObMmSlLg0OGDElbzOrdu3epc2RSUd+PhQsXZvx9Re1M8rPZHqT7zDdp0iSGDRtW5N8pxVVWn3kAAAAAAAAAAABg26CoBgCwFSgsLEw7y83N3ezzo0ePTnn9uOOOi4MPPriUqX5u7ty5GdmzOZ9//nmZ7WvevHmp9zZp0iROPPHElLPHH3+8WNciIvbff//o2LFjqXNk0s4775x2Nnny5Iy/b9KkSaXKsr1bsWJFfPbZZylnf/zjH6NevXoZeU9ZfeYBAAAAAAAAAACAbYOiGgDAVqCoU9MqV6682eenT5+e8vopp5xS6kz/a9y4cRnbVZSyLKq1a9cu0e7LL7885fWXX345li5d+p9/njJlSnz88ccp791aTlOLiNhhhx2iSZMmKWdFlcpKK135LTs7O9q2bZvx920rvvzyyygoKEg5y9RnfsOGDfHpp59mZBcAAAAAAAAAAACwfVBUAwDYCsyZMyftbIcddijy2ZycnFizZk3KWZs2bRLl+snGjRtjwoQJGdm1OWPGjCmTfXXr1o2WLVsm2t29e/fYfffdN7mel5cXAwcO/M8/pztNrXbt2nHGGWckypBp6U53mzZtWixevDhj71m/fn18+OGHKWd77LFHVKlSJWPv2tb88MMPKa9XqVIlYyfRTZw4MdatW5eRXQAAAAAAAAAAAMD2QVENAGArUFQ5q1WrVkU+u3r16rSz+vXrlzrTf3vppZdi1apVGdm1OSNGjPjZaWRJLFq0KN59992Us0MPPTQqVEj+r8OXXnppyusDBgyIiIg1a9bEP/7xj5T3nH322VGjRo3EGTKpe/fuKa9v3Lgxnn/++Yy95/XXX4+cnJyUsx49emTsPduidJ/5TH3eIyKeffbZjO0CAAAAAAAAAAAAtg+KagAA5WzatGkxc+bMtPP99tuvyOeLKjrl5uaWNtbPPPjggxnZUxwbN26M5557LiO7nnvuucjPz085O/bYYzPyjvPOOy+qV6++yfWZM2fGqFGj4vnnn4/ly5enfLZ3794ZyZBJRX1f/vuUuKSefvrpUmUg/Wc+U5/33NxcRTUAAAAAAAAAAACgxBTVAADK2W233Vbk/IgjjihyXrdu3cjOzk45mzp1aqlz/eSVV16JcePGJd5TEnfeeWesXLky0Y7ly5fHXXfdlXKWnZ0dp5xySqL9P6lbt26cccYZKWcDBgz4z8lq/+vAAw+M9u3bZyRDJrVt2zb22WeflLNJkyalPR2uJN5777148803U86aNGmS9lQ3/q1BgwYpr69ZsyZmz56deP8tt9xS5EmNAAAAAAAAAAAAAKkoqgEAlKNBgwbFkCFD0s7322+/2GOPPYrckZWVFU2bNk05Gzp0aKJ8ixYtiosvvjjRjtK+99Zbb020489//nMsWbIk5ezUU09NW/Ypjcsuuyzl9aFDh8bHH3+ccrY1nqb2k8svvzztrE+fPmlPiCuO9evXx1VXXZV2fskll0TFihVLvX97sPPOO6edJf3Mv/vuu/HXv/410Q4AAAAAAAAAAABg+6SoBgBQTp566qm46KKLirznuuuuK9aubt26pbz+5ptvxujRo0saLSIili5dGscdd1wsXbq0VM8ndd9995X69K5nnnkmHnzwwZSzrKysuPbaa5NE28R+++0X+++//ybXN27cmPL+OnXqxOmnn57RDJnUq1evaN68ecrZ/Pnz48QTT4x169aVeG9+fn6ceeaZMX369JTz2rVrF1li499atGgRLVq0SDm7++67Y9myZaXaO3HixDjzzDOjsLAwQToAAAAAAAAAAABge6WoBgBQhgoKCmL48OFx1FFHxUUXXRR5eXlp7+3Ro0ecdNJJxdp71FFHpZ2ddtppaYtB6cycOTO6dOkSEydOLNFzmVRYWBjnn39+ictqgwYNKrIAePbZZ0fHjh2TxttEulPVUjnnnHOievXqGc+QKZUqVYq//OUvaedjxoyJk046qUSFqFWrVsU555wTL7/8ctp7br/99thhhx1KlHV7le4zv2zZsvj1r38dK1asKNG+t956K7p161ZuxVQAAAAAAAAAAADgly+7vAMAAPySLF26NF555ZVi379mzZpYvnx5LFq0KCZNmhQTJkyIhQsXbva5Jk2axDPPPBNZWVnFes9JJ50UzZs3jzlz5mwyW7JkSRxwwAFx1113xUUXXRTVqlVLu2fRokVx3333xQMPPLBJie7QQw+NDz74oFh5Sqthw4ZRuXLl+OGHHyIiYsOGDXH22WfHK6+8EnfddVe0bt067bPffPNN9O3bN1566aW09zRq1CjuvffejOeOiDjjjDPimmuuiZycnM3e27t37y2SIZNOOeWUOOWUU2Lo0KEp52+99Va0a9cu/vKXv8Spp54alStXTnlffn5+vPHGG3H11VfHd999l/Z9hx12WFxxxRWZiL5duOqqq+KJJ56IgoKCTWbjx4+PDh06xEMPPRTHHntskX+PTJs2LW666aZN/l7LysqKgw46KMaOHZvp6AAAAAAAAAAAAMA2SlENAKAEpk2bFj179tyi79hxxx3j7bffjqZNmxb7mcqVK8ef/vSntCeJrV69Oq666qq45ZZb4sgjj4z9998/GjVqFJUrV47FixfHggULYvTo0TF+/PiUxZd99tknbr755jjyyCNL/XUVR/Xq1eOhhx6KE0444WfXhw4dGkOHDo0DDzwwevToEU2bNo0GDRrE0qVL44cffoh33303JkyYUOTuChUqxMCBA6Nx48ZbJHu1atXivPPOi/vvv7/I+w466KDYa6+9tkiGTHv66adj+vTpaU/kW7RoUZx99tlx5ZVXxoknnhht27aNJk2aRMWKFWP+/PnxzTffxCuvvBKLFy8u8j3NmjWLF154ISpUcOBzce25555x1llnxeDBg1POZ8+eHb/+9a9j1113jcMPPzzat28f9erVi4KCgli4cGHMmTMn3nrrrfj6669TPn/llVdGvXr1FNUAAAAAAAAAAACAYlNUAwDYinTv3j2efvrp2GWXXUr87AUXXBBvvfVWDBs2LO09P/74Yzz//PPx/PPPF3tv8+bN49VXX42ZM2eWOFNpHH/88XHDDTfEnXfeucns448/jo8//rhUe//617/GMccckzRekS699NJ44IEHorCwMO09v4TT1H5Sq1atGDFiRHTp0iW++eabtPfl5ubGM888U6p37LTTTjFy5MgtViDclj344IMxfvz4In82s2bNilmzZpVo71FHHRV/+ctf4o477kgaEQAAAAAAAAAAANiOOLIAAGArUK9evXjyySfjvffeK1VJLSIiKysrnn322TjwwAMzlqt169bx7rvvluh0t0y4/fbb4/LLL8/IrgoVKsTf/va3uOKKKzKyryi77bZb9OjRI+18hx12iNNOO22L58ikJk2axNixY+PQQw/N+O4OHTrE+PHjo02bNhnfvT2oV69evPbaa9GwYcOM7Tz22GNj2LBhUalSpYztBAAAAAAAAAAAALYPimoAAOUkKysrunXrFoMGDYp58+bFhRdemHhn9erVY/To0RnZdfLJJ8fHH39cLiWirKyseOSRR+K+++6LqlWrlnpPkyZNYsSIEXHZZZdlMF3RijoxrVevXom+nvLSqFGjGDlyZPTv3z+qVauWeF+lSpXi+uuvj48++iiaN2+egYTbr7Zt28Znn30WnTp1SrSncuXKcfPNN8drr70WNWrUyFA6AAAAAAAAAAAAYHuiqAYAsAVVqlQp6tevH61atYqOHTvGCSecELfeemu89tprsWDBghg5cmScffbZGSn//KRq1arx5JNPxltvvRWHHHJIiZ/v1q1bvP322zF06NCoV69exnKVxu9///v4/PPP48wzz4zs7OxiP1evXr246aab4quvvoru3btvwYSbWrBgQdrZJZdcUoZJMis7Ozv69u0bs2fPjj59+kSjRo1KvKNu3bpx+eWXx8yZM+POO+/8RZb2tkbNmjWL999/Px599NFo1apViZ6tXLlynHPOOfH5559Hv379okIF/xMRAAAAAAAAAAAAKJ2swsLCwvIOAQDAljNp0qR49913Y/To0TFr1qxYtmxZ5ObmRqVKlaJWrVqx8847R9u2beOggw6Ko48+usRFl7KycOHCeO2112LMmDExderUmDdvXqxcuTIKCwujdu3a0apVq+jQoUMceeSRcdxxx2W0/FcS7du3jy+++GKT64ccckh88MEH5ZBoy8jPz48xY8bE6NGjY+LEiTFr1qxYtGhRrF69OgoLC6N69erRqFGj/5Q0DzvssOjRo0dUqVKlvKNv0/Lz82PUqFExcuTIGDt2bMybNy+WLVsWq1atimrVqkWdOnWiVatWseeee0bXrl3jyCOPLPdCannr3LlzjB8//mfXOnXqFB999FE5JQIAAACAbUeL694o7wgAAGwlvut/XHlHAADY6myL//2aohoAAGTIxx9/HJ06dUo5GzRoUJx99tllnAjYnG3xf+gDAAAAwNZCUQ0AgJ8oqgEAbGpb/O/XKpR3AAAA2FY8+uijKa/Xq1cvTjnllDJOAwAAAAAAAAAAAABlR1ENAAAy4Mcff4whQ4aknJ177rlRtWrVMk4EAAAAAAAAAAAAAGVHUQ0AADLggQceiHXr1m1yPSsrK3r37l0OiQAAAAAAAAAAAACg7CiqAQBAQkuXLo2//vWvKWdHHXVU7L777mWcCAAAAAAAAAAAAADKlqIaAAAkdPXVV8fy5ctTzvr06VPGaQAAAAAAAAAAAACg7CmqAQBAKW3cuDGuvfbaeO6551LODznkkOjWrVsZpwIAAAAAAAAAAACAspdd3gEAAGBrtmbNmnjnnXf+88+FhYWxYsWK+OKLL2Lo0KHx/fffp3wuKysr7rnnnrKKCQAAAAAAAAAAAADlSlENAACKsHjx4ujZs2eJn7vggguic+fOWyARAAAAAAAAAAAAAGx9KpR3AAAA2Na0adMm7r///vKOAQAAAAAAAAAAAABlRlENAAAyqFmzZvHmm29GrVq1yjsKAAAAAAAAAAAAAJQZRTUAAMiArKysOOuss2Ly5MnRunXr8o4DAAAAAAAAAAAAAGUqu7wDAADAL1G1atWiXr160bZt2zj44IPjnHPOUVADAAAAAAAAAAAAYLulqAYAAEVo0aJFFBYWlncMAAAAAAAAAAAAANiqVSjvAAAAAAAAAAAAAAAAAAD8simqAQAAAAAAAAAAAAAAAJCIohoAAAAAAAAAAAAAAAAAiSiqAQAAAAAAAAAAAAAAAJCIohoAAAAAAAAAAAAAAAAAiSiqAQAAAAAAAAAAAAAAAJCIohoAAAAAAAAAAAAAAAAAiSiqAQAAAAAAAAAAAAAAAJCIohoAAAAAAAAAAAAAAAAAiSiqAQAAAAAAAAAAAAAAAJCIohoAAAAAAAAAAAAAAAAAiSiqAQAAAAAAAAAAAAAAAJCIohoAAAAAAAAAAAAAAAAAiSiqAQAAAAAAAAAAAAAAAJCIohoAAAAAAAAAAAAAAAAAiSiqAQAAAAAAAAAAAAAAAJBIdnkHAAAAAAAAAABg2/Nd/+PKOwIAAAAAUIac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tnlHQAAAAAAAACAzGtx3RvlHQEAAACArcR3/Y8r7wgAbAec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sA3q2rVrZGVlbfLnlltuKe9okNJ3332X8nc2Kysrvvvuu/KOlzHnnXdeyq/xvPPOK+9oAAAAAAAAAAAAAIkoqgEAAAAAAAAAAAAAAACQSHZ5BwAA+KVZs2ZNvPPOO6V+vkKFClGlSpWoUaNGNGrUKJo2bRo1atTIYEIAAAAAAAAAAAAAgLKlqAYAUEKLFy+Onj17ZmxfVlZWNG/ePPbZZ5/o2rVrnHjiibHLLrtkbD8AAAAAAAAAAAAAwJZWobwDAABs7woLC+P777+Pl19+Oa6++upo2bJl9OjRI4YPH17e0QAAAAAAAAAAAAAAikVRDQBgK1NYWBgjR46Mo48+Oo455piYO3dueUcCAAAAAAAAAAAAACiSohoAwFbs7bffjn322Sc++OCD8o4CAAAAAAAAAAAAAJCWohoAwFZu6dKlccwxx8S4cePKOwoAAAAAAAAAAAAAQEqKagAAGdSlS5coLCws8s/GjRtj8eLFMX369Bg4cGD06tUrqlatWuTe1atXx8knnxwLFy4so68EylaLFi3SfmZatGhR3vEyZuDAgSm/xoEDB5Z3NAAAAAAAAAAAAIBEFNUAAMpYxYoVo2HDhrHHHnvEueeeG88880x899130bt37yKfW7hwYfzhD38oo5QAAAAAAAAAAAAAAMWnqAYAsBVo3LhxPPbYY/HMM89EhQrp/xXtn//8Z0ydOrUMkwEAAAAAAAAAAAAAbJ6iGgDAVqRXr15x2223FXnPww8/XEZpAAAAAAAAAAAAAACKR1ENAGArc/3118eee+6Zdv7yyy9HQUFBGSYCAAAAAAAAAAAAACiaohoAwFYmKysr+vbtm3a+ePHimDFjRhkmAgAAAAAAAAAAAAAoWnZ5BwAAYFO//vWvIysrKwoLC1POP/vss2jXrl1G37lgwYJ49dVXY/To0TF16tSYP39+rFy5MipUqBB16tSJ5s2bR4cOHaJ79+5x/PHHR82aNTP6/s2ZMmVKvPfeezF+/PiYOXNmzJs3L1atWhV5eXlRvXr12GGHHaJFixbRrl27OPTQQ+Ooo46KevXqlWnGn6xcuTLefffdGDt2bHzxxRfx7bffxtKlS2P16tUREVGzZs1o0qRJtG7dOjp16hRHHHFE7LvvvuWS9b+tX78+Ro4cGW+++WZMnjw5vvnmm1i+fHnk5eVFjRo1okmTJrH77rvHwQcfHD179ozWrVuXd+RE8vPzY9y4cTFu3LiYOHFifPvtt//5vVq3bl1Uq1YtateuHfXq1Yvdd9899txzz9hnn32iW7duUadOnfKOn9aqVati3LhxMWXKlJgxY0Z8+eWXsXDhwlixYkWsWLEiCgsLo1q1alGvXr1o1qxZ7LnnnrHffvvFkUceGbvsskt5xwcAAAAAAAAAAAB+oRTVAAC2QvXq1Ys999wzpk2blnL+3XffZexdM2bMiH79+sWLL74Y+fn5Ke9ZvHhxLF68OD799NN48skno2bNmnH55ZfHjTfeGLVr185Ylv+1bt26eOqpp+KRRx4p8hS5lStXxsqVK2POnDnx/vvvx6OPPhqVKlWK4447Lvr27RudOnXaYhn/27hx4+L++++P119/PdatW5f2vpycnMjJyYlp06bFv/71r7j++utjt912i9///vdxwQUXROXKlRNnGThwYJx//vmbXN9ll102+f1Zu3Zt3H///fHggw/G4sWLU+77qeT05Zdfxr/+9a/o06dPHHnkkXHnnXdmpGT33XffRcuWLVPOZs+eHS1atEj8jp98/fXX8eCDD8YLL7wQS5cuTXvfqlWrYtWqVTF//vyYOnVqDBs2LCIisrOz48ADD4zTTz89zjnnnKhbt26x333eeefFM888s8n1c889NwYOHFjSL+U/Jk+eHEOHDo2RI0fGJ598Ehs3bizy/g0bNsSKFSviu+++iw8//DAGDBgQERH77bdfXHHFFXHOOedExYoVS50HAAAAAAAAAAAA2P5UKO8AAACk1rRp07SzJUuWJN5fWFgYt99+e3To0CGef/75tCW1VFatWhX33HNPtGvXLj7++OPEWVJ57bXXYrfddosrr7yyyJJaOhs2bIhXXnklOnfuHCeffHLMnz9/C6T8t5kzZ8ZRRx0VBx98cAwdOrTIklo6X3/9dVx22WWx1157xZgxY7ZAytTGjh0bv/rVr+LGG29MW1JL55133okDDzwwbrvtti2ULrMWLFgQvXr1irZt28bf/va3IktqRdm4cWOMHTs2rrrqqmjSpEk8/vjjGU5afP369Yu2bdtGx44d44477oiPPvposyW1onz66adx/vnnR7t27eKDDz7IYFIAAAAAAAAAAABgW6eoBgCwlapfv37a2Zo1axLtXrt2bZx00klx8803R15eXqn3zJs3L7p16xajR49OlOe/bdy4Ma666qo44YQTYu7cuRnZ+dJLL0X79u1j1KhRGdn335566qlo3759vPPOOxnZN3PmzOjevXvcc889GdlXlGeeeSa6d+8es2bNKvWO/Pz8+NOf/hSXX355BpNl3rBhw2KPPfaIQYMGRWFhYcb2rl27tlRFyky5884746uvvsr43q+++iq6desW9913X8Z3AwAAAAAAAAAAANsmRTUAgK3U+vXr084qVqxY6r0bNmyIU045JV555ZVS7/hva9eujZ49e8bChQsT7/op20MPPZSBZD+3bNmyOOqoozL2dUdEXHPNNXHRRReV6gS1ohQUFETfvn3juuuuy+je/zZo0KA4//zzExUV/9ujjz4ajz32WEZ2Zdptt90Wp5xySixfvry8o/yi5OfnxzXXXBN33313eUcBAAAAAAAAAAAAfgGyyzsAAACpLVu2LO2sZs2apd7729/+Nt58881NrtetWzcOP/zw6NixYzRs2DDq1q0by5Yti++//z6GDx8ekyZNSrszNzc3Lr/88njppZdKnSsi4sILL4x//etfRd6TnZ0dRxxxROy///7RtGnTqFOnTixYsCDmzJkTb775ZpGnS23YsCFOP/30GD58eHTt2jVR1j/84Q9x//33F3lPhQoVokOHDtG1a9do1qxZNGjQICpVqhQLFy6MWbNmxZtvvhnffvtt2ufvvvvuaNKkSVx11VWJsv6vDz/8MC644IJNTharWLFiHHDAAdG1a9fYaaedolGjRrF27dpYvHhxfPjhh/Hee+8VeZpf375949e//nU0a9Yso3mTuPnmm+P222/f7H01atSIbt26RYcOHaJhw4bRqFGjyM/Pj5ycnFi6dGlMnjw5Pvnkk5g/f34ZpE6uatWq0a5du9h7772jVatWUadOnahTp05Uq1YtVqxYEbm5uTF9+vT49NNPY8qUKUWeMnf99ddH+/bt45hjjinDrwAAAAAAAAAAAAD4pVFUAwDYSn399ddpZ02aNCnVzn/9618xefLkn13bdddd44477oiTTz45srNT/+vhXXfdFRMmTIgrrrgiPv3005T3vPzyy/HOO+/EkUceWapsjzzySAwaNCjtPDs7O/r27Ru/+93vokGDBinvue++++LTTz+N3//+9/Hhhx+mvCcvLy9OP/30mDRpUqm/j4899liRJbXatWvHFVdcEb/73e+iUaNGae976KGHYuzYsfGHP/whJkyYkPKeP/7xj9GpU6c44IADSpX1f61evTrOPPPM2Lhx43+uVa1aNa688sro27dv2u9tnz59IicnJ/785z/Hww8/nLLYtGLFiujTp08899xzGcma1N///vfNltQ6dOgQ/fr1iyOPPDKqVKmy2Z2zZs2KIUOGxJAhQ2LKlCmZipoRu+++e5x44onxm9/8Jg444IBin7z47bffxhNPPBEPPvhgrF27dpN5YWFhXHLJJTFjxoxEJVkAAAAAAAAAAABg21ahvAMAALCpr776KhYsWJB23rp161Lt/d+S2sUXXxwzZsyI008/PW1J7ScHHHBAfPDBB0UW0QYMGFCqXN9//3306dMn7bx58+YxYcKEuP3229MWqX6y3377xZgxY6J///5p71m8eHFceeWVpco6bdq0uPrqq9PODznkkPjqq6/izjvvLLKk9pODDz44xo8fH9dff33K+YYNG+KSSy75WbEsiaVLl8a8efP+88+tW7eOKVOmxL333rvZ7+0OO+wQf/3rX+OJJ56IrKyslPe89NJL8eOPP2YkaxJff/11kT/jatWqxdNPPx2fffZZHH/88cUqqUX8u9h5ww03xOeffx5jxoyJI488Mu33oixUrFgxTjrppPjoo4/iyy+/jLvvvjs6d+5c7JJaRESrVq3irrvuiilTpsT++++f8p558+bFww8/nKnYAAAAAAAAAAAAwDZIUQ0AYCs0ePDgIueZOF3ruuuuiwEDBkSlSpWK/UzVqlVj2LBh0bRp05Tz1157LZYuXVriLH379o01a9aknDVs2DBGjBgRHTt2LPa+ChUqRN++feOuu+5Ke8/LL78c7733XomzXnTRRZGXl5dydsYZZ8TIkSNjxx13LNHOrKysuPPOO+O2225LOf/88883+ztRGr/61a9i3Lhx0aZNmxI9d+GFF8ZVV12VcrZ+/fotkrWkLrnkkrS/U3Xr1o133nknzj///EQls8MOOyyGDx8et956a6l3JDV16tQYNmxYdOrUKfGu1q1bx4gRI2K//fZLOX/wwQcjPz8/8XsAAAAAAAAAAACAbVPRx2YAAFDmfvzxxyJPLtprr71ip512SvSOww8/PO68885SPVuzZs3o379/nHPOOZvM8vLy4u23346zzz672Pu++uqrePHFF1POsrKyYtiwYbHbbruVKut1110X06dPj0GDBqWc33bbbdGjR49i73v55Zdj/PjxKWedOnWKgQMHlqj4979uvPHG+PDDD2P48OGbzO66664499xzM3Z6V/Xq1eOFF16Ihg0blur5fv36xaBBg1Kenvbqq6+mLbKVhTfeeCPGjBmTclaxYsV444034qCDDsrY+2rXrp2xXSXVsmXLjO6rU6dOPP/889GuXbtYv379z2YLFy6Md955J4455piMvrMkOnfunPGdU6dOzfhOAAAAAAAAAAAA2B4pqgEAbEUKCgrirLPOitzc3LT3nHHGGYneUaVKlRg4cGCiwtOpp54aV155ZSxfvnyT2cSJE0tUVHv88cejoKAg5axXr15x6KGHljpnRMT//d//xauvvpoy65gxY2L69Omx5557FmtXuhPaKleuHP/4xz+iSpUqibJmZWXFk08+Ga1atYoNGzb8bPb111/HBx98EIcddliid/ykX79+0bZt21I/X7t27Tj11FPj8ccf32T22WefJYmW2L333pt2dt1112W0pLYt2nXXXeOSSy6Jhx56aJPZW2+9Va5FtXRFUQAAAAAAAAAAAKD8VSjvAAAA/NuqVavi9NNPT3ma1k+qV68evXv3TvSes846K5o2bZpoR5UqVeK4445LOStJSamgoCD++c9/ppxVqlQp+vfvX6p8/61Ro0Zx3XXXpZ2nO23tf33++efxySefpJz17t07WrVqVap8/6tZs2Zx6qmnppwNGTIkI++oXbt2XHLJJYn3nHzyySmv5+TkxOzZsxPvL42vv/467WlqLVu2jD//+c9lnOiXKd3P9v333y/jJAAAAAAAAAAAAMAvhaIaAEA527hxYzz77LPRsWPHGDp0aJH33nDDDdGgQYNE70tadPtJhw4dUl6fMWNGsXd89tlnsXDhwpSzY489NnbcccfSRNvEueeeGxUrVkw5e/PNN4u1o6iS2O9+97vSxErrggsuSHl9xIgRGdl/1llnRa1atRLvSfc7EFGy34NMGjZsWNrZpZdeGpUqVSrDNL9cnTt3Tnl9xowZsXHjxjJOAwAAAAAAAAAAAPwSZJd3AACAbcnSpUvjlVdeKfKe/Pz8yMnJiSVLlsQnn3wS77//fixbtmyzuzt37hx9+vRJlK9mzZqx7777Jtrxk7322ivl9dzc3GLvGDVqVNrZ2WefXdJIae20005x+OGHpzyt7osvvoilS5dutgD41ltvpbzeoUOHjJ2m9pNOnTpFdnb2JoWgmTNnFivr5nTp0iXR8z9p2LBhNGrUKBYvXrzJLCcnJyPvKKl0P6cqVarEhRdeWMZpfrkqV64cO+ywwyY/x7y8vJg9e3a0adOmnJIBAAAAAAAAAAAAWytFNQCADJo2bVr07Nkz43vbtm0bL730UuLToA444IDIzs7MvwLWr18/5fUNGzbE2rVro1q1apvdMWnSpLSzHj16lDpbKkcccUTKolphYWFMnjw5Dj/88LTPrlq1Kj7//POUs2OPPTZjGX9So0aN2HPPPWPKlCmbzD7//PPE35uDDz440fP/rX79+imLaitWrMjYO4orPz8/Jk6cmHK23377pf2d3dYVFBTE/PnzY8mSJZGTkxPr16+PvLy8KCwsLPK5dH9XLFiwoNyKap06dcr4zqlTp8aqVasyvhcAAAAAAAAAAAC2N4pqAABbuS5dusQLL7wQjRo1Srxr5513zkCif6tVq1ba2fLly4tVVJs2bVrK6y1atIgddtih1NlS6dixY9rZ1KlTiyyqTZ48OW2pZ88990ycLZV0P+9Zs2YlKqplZWVF06ZNS/38/0r3e7B8+fKMvaO4vv7661izZk3K2ZYoOG2tfvzxx3jzzTdj9OjRMWHChPj6669j/fr1GdtfnBMgt5SPPvoo4zs7d+4c48ePz/heAAAAAAAAAAAA2N4oqgEAbKXq1KkTt9xyS/z2t7+NihUrZmRnJstfRRXRiluKmTNnTsrrHTp0KE2kIhW1c+7cuUU+O3PmzLSztm3bljZSkerVq5fy+g8//JBob506daJChQqJdvy3dL8HmSxGFdfs2bPTzg444IAyTFI+Pvnkk7j33nvjlVdeiQ0bNmyx96xbt26L7QYAAAAAAAAAAAB+uRTVAAC2Mr/61a+iV69ecckll0Tt2rUzujvT+9JJd/rYf1u3bl3k5uamnO24444ZTvTv4lflypUjLy9vk9mCBQuKfHbevHlpZ/vtt1/ibCWRk5OT6Pmt6Xcg04oq8TVp0qQMk5StnJycuOqqq2Lw4MFl8r5UnyEAAAAAAAAAAAAARTUAgDKWlZUVlStXjurVq0ejRo2iWbNm0bZt29hnn32ia9eu0apVqy367q3FypUr0862VJmqTp06sWTJkhJliYhYtmzZFslTGklPs9qafgcybcWKFWlndevWLbsgZejLL7+MY489tsjT5DKtPEqIAAAAAAAAAAAAwNZPUQ0AIIO6dOkSo0ePLu8Yvwjr169POyvrotrmyl9r167dInlKY8OGDeUdYatV1M9pWyyqzZkzJ7p3777ZEwEBAAAAAAAAAAAAyoKiGgAAbMbGjRvLO8J/OM0qvW35tLj/VVBQEGeeeeZmS2rNmzePrl27RseOHaN169bRtGnTaNiwYdSqVSuqV68e2dnZab9vLVq0iO+//35LxAcAAAAAAAAAAAC2QYpqAACUi6pVq6adrVixYou8c/ny5SXOUpw5W4eifk65ubnRrFmzMkyzZQ0aNCjGjRuXdn7cccfFTTfdFJ06dSr1O/Lz80v9LAAAAAAAAAAAALD9UVQDAKBc1KpVK+2srItqtWvXLvK5mjVrpp098sgj0aRJk0S5SqJ58+Zl9q5fmjp16qSd5ebmll2QMvB///d/aWd/+ctf4g9/+EPid+Tk5CTeAQAAAAAAAAAAAGw/FNUAACgXVapUiR122CFlGWbhwoUZf19OTk7k5eWlnO20005FPtu0adO0s3333TcOPPDARNnIjKJOTJs/f34ZJtmypk2bFlOnTk056927d0ZKanl5ebF69erEewAAAAAAAAAAAIDtR4XyDgAAwPYr3elgkydPzvi7Jk2alHa28847F/lsy5Yt086WLVtW6kxkVlE/pwkTJpRhki1r9OjRKa9nZ2fHbbfdlpF3zJ07NyN7AAAAAAAAAAAAgO2HohoAAOWmXbt2Ka9/9913kZubm9F3FVV+22uvvYp8tkOHDmlnM2fOLGUiMq1NmzZRo0aNlLPx48eXcZotZ9q0aSmvH3bYYdGwYcOMvGPcuHEZ2QMAAAAAAAAAAABsPxTVAAAoNx07dkw7GzlyZEbf9e6776a8npWVVWQRLeLfJ641bdo05ey9995LGmqpC5sAAQAASURBVI0MqVChQhxwwAEpZ59++uk2c/rdDz/8kPJ6mzZtMvaOsWPHZmwXAAAAAAAAAAAAsH1QVAMAoNx079497Wzw4MEZe8+iRYvinXfeSTnbe++9o379+pvdcdxxx6W8PmbMmFi3bl2ifGTOMccck/L6+vXr46mnnirjNFvG6tWrU14vzu9xcaxduzaGDh2akV0AAAAAAAAAAADA9kNRDQCActOxY8fYaaedUs7eeOONWLx4cUbe8+yzz0Z+fn7K2bHHHlusHaeeemrK6ytWrIhHH3201NnIrJNOOimysrJSzh577LHYsGFDGSfKvBo1aqS8npubm5H9gwcP3mZOnwMAAAAAAAAAAADKjqIaAADlJisrK84888yUs7y8vLjxxhsTv2Pp0qVx1113pZ2fc845xdrTo0eP2H333VPO+vfvHytXrixVPjJr1113TXtS3+zZs6Nfv35lnCjzGjRokPL61KlTE+9evnx53H777Yn3AAAAAAAAAAAAANsfRTUAAMpV7969o0KF1P9a+vTTT8fHH3+caH/fvn0jJycn5axr167Rtm3bYu3JysqK6667LuVs8eLFcfrpp6c9tY2y1adPn7Szu+66K8aNG1eGaTJv5513Tnl93LhxsWDBgkS7r7zyypgzZ06iHQAAAAAAAAAAAMD2SVENAIBytdtuu8Vpp52WclZQUBA9e/aM2bNnl2r3fffdF08//XTa+c0331yifb169YqOHTumnL311ltx4YUXxvr160u0szg2btwYL774YuIS0vbiyCOPTHuqWn5+fhx33HExduzYjL1vxYoVGdtVHN26dUt5fePGjXHDDTeUeu+tt94agwcPLvXzAAAAAAAAAAAAwPZNUQ0AgHLXv3//qF69esrZggUL4vDDD4+pU6cWe19hYWHcd9998cc//jHtPSeddFLaMlM6FSpUiGeeeSaqVKmScv7MM89Ep06dYvr06SXam86iRYuif//+0bJlyzjttNNi2bJlGdm7PXj88cfT/k7l5ubGEUccEQMHDozCwsJSv+PDDz+Mo48+Ov785z+XekdpHHTQQVGrVq2Us4EDB8b//d//lWjfunXr4re//W3ccsstGUgHAAAAAAAAAAAAbK8U1QAAKHe77LJL3HPPPWnn3377bey7775x6623xo8//ljkrkmTJkW3bt3immuuSVtCatSoUTz00EOlyvqrX/0qHnnkkbTzyZMnR/v27eOUU06J999/PwoKCoq9u6CgIKZOnRr9+/ePgw46KJo0aRLXX399zJs3r1RZt2etW7eOv/3tb2nna9eujfPPPz/23XffeP3114t9Et73338f99xzT+yzzz5x6KGHxvDhwxOV3UqjUqVKcfnll6edX3vttXHGGWds9iTCDRs2xIsvvhh77rlnPPzwwz+btWnTJho3bpyRvAAAAAAAAAAAAMD2Ibu8AwAAQETEFVdcEePHj4/BgwennOfl5cUtt9wSd9xxRxx55JGx//77R5MmTaJ27dqxaNGimDNnTrz55psxY8aMIt9TqVKlGDJkSDRp0qTUWS+88MJYsGBB3HzzzSnn+fn5MWzYsBg2bFjUqVMnOnXqFPvtt180bNgwdthhh6hRo0asXLkyVqxYEcuXL4/vvvsupkyZEtOmTYu1a9eWOhc/d+6558bMmTPjjjvuSHvPpEmT4vjjj48aNWpEjx49Yu+9945GjRpFgwYNoqCgIHJycmLp0qUxZcqU+PTTT2POnDll+BWk16dPn3jsscdi+fLlKedDhgyJF198MQ477LA45JBDomXLllG7du1Yvnx5LFy4ML744ot46623YsWKFZs8m52dHYMGDYrTTz99S38ZAAAAAAAAAAAAwDZEUQ0AgK3G008/HStWrIhXX3017T0bNmyIN954I954440S78/Ozo4hQ4ZE165dE6T8t5tuuilq1aoVf/jDH4o8NW358uUxfPjwGD58eOJ3UnK33357VKhQIW677bYi71u9enW8+uqrRf7ubU3q1asXAwcOjJNOOintiW4FBQUxevToGD16dLH3ZmVlxVNPPRUHHnhghpICAAAAAAAAAAAA24sK5R0AAAB+UqlSpRg2bFhcccUVGd9dv379eOedd6Jnz54Z23n11VfHiBEjomnTphnbSeb169cvnnvuuahRo0Z5R8mo3/zmN3HvvfdmbF92dnY8/vjj0atXr4ztBAAAAAAAAAAAALYfimoAAGxVsrOz4+GHH45//etf0axZs4zs7NmzZ0yZMiW6deuWkX3/rXv37jFt2rTo06dPVK1aNeP7K1WqFMcff3y8+OKL0bZt24zv316ceeaZMW3atPjNb36T0b116tSJjh07ZnRnSVxzzTUxbNiwqF27dqI9LVu2jBEjRsTFF1+coWQAAAAAAAAAAADA9kZRDQCArdIJJ5wQM2fOjIceeij22GOPEj9fqVKlOPHEE2PcuHHx0ksvRZMmTbZAyn+rU6dO3H333fH999/H7bffHrvvvnuiffXr149TTjklHn/88fjhhx/i1VdfjVNOOSWys7MzlHj7tMsuu8TLL78cEydOjLPPPjtq1qxZqj2VK1eO7t27x5NPPhnz58+Pc889N8NJS+akk06KL774Ii677LISlyV33nnn6N+/f0ybNi26du26ZQICAAAAAAAAAAAA24WswsLCwvIOAQDwS5KbmxsPPPBAylmLFi3ivPPOK9M824vPP/883n333fj4449j5syZMXfu3Fi1alVs2LAhqlWrFjvssEO0bNky9tprrzjkkEPi6KOPjnr16pVb3i+//DLGjBkTn376aXz11Vcxd+7c+PHHH2Pt2rVRWFgYtWrVitq1a0ft2rWjZcuWsccee0Tbtm2jQ4cOsffee0dWVla5Zd9erF27NkaOHBljx46NyZMnx+zZs2PRokWxevXqKCgoiBo1akStWrWiYcOGsfvuu0fbtm1jv/32i65du0aNGjXKO35KS5YsibfffjtGjRoVkyZNiiVLlsSyZcsiPz8/atSo8Z+vpUOHDnHEEUfEwQcfHBUrVizv2OWqc+fOMX78+J9d69SpU3z00UfllAgAAAAyp8V1b5R3BAAAAAC2Et/1P668IwDwP7bF/35NUQ0AAIDt1rb4P/QBAADgJ4pqAAAAAPxEUQ1g67Mt/vdrFco7AAAAAAAAAAAAAAAAAAC/bI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SXd4BAAAAAAAAAMi87/ofV94RAAAAAACA7YgT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JLu8AwAAAAAAAADbrhbXvVHeEQAAfvG+639ceUcAAAAA2Cwn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FAKdxyyy2RlZW1yZ+uXbuWdzQAAAAAAAAAAAAAAChz2eUdAAAAMm3lypUxZ86cWL58eaxZsybWrl0b2dnZUbVq1ahdu3Y0btw4GjVqFJUrVy7vqAAAAAAAAAAAAACwTVBUAyAjvvvuu2jZsmWx7h0/fnwceOCBWzTPnDlzomXLllFQULDZe0eNGuUkNPgFW7FiRQwfPjw++uij+OSTT2LatGmRk5Oz2ecqVKgQLVq0iD322CP23Xff6Ny5cxx88MFRq1atMkgNAAAAAAAAAAAAANsWRTUAytzAgQO3eFHtmWeeKVZJDfhl2rhxY7z00kvx97//PUaOHBl5eXkl3lFQUBDffvttfPvtt/HGG29ERETlypXjsMMOi549e8bpp58e9evXz3R0AAAAAAAAAAAAANgmVSjvAABsf55//vlYv379Fn3HM888s0X3A+Vj48aN8fDDD0fLli3j9NNPj7fffrtUJbV08vLy4t13340rrrgimjRpEqeddlpMmDAhY/sBAAAAAAAAAAAAYFulqAZAmcvNzY1XXnlli+3/4IMPYtasWVtsP1A+xowZE+3bt4/f/va3MW/evC3+vry8vHjxxRfjwAMPjB49esQnn3yyxd8JAAAAAAAAAAAAAL9UimoAlIuBAwf+IncDZS8/Pz9uvvnm6N69e8yYMaNcMowcOTIOPPDAeO+998rl/QAAAAAAAAAAAACwtcsu7wAAbJ9GjBgR8+fPjyZNmmR075o1a+LFF1/M6E6g/KxduzZOO+20eP3114t1f4sWLaJr165xwAEHxO677x677LJL1K9fP6pVqxbZ2dmxatWqWLlyZXz//fcxa9asmDhxYnz44YcxefLkKCgoKHJ3YWFhrFy5MhNfFgAAAAAAAAAAAABscxTVANjidt5555g7d+7PruXn58egQYOib9++GX3X0KFDUxZJUmVI4pZbbolbbrklY/uATa1evTqOOeaY+OCDD4q8r0aNGnHuuefGxRdfHB06dCjy3jp16kSdOnWiWbNmcfDBB0evXr0iIv4/9u48TOt5/x/4a6ZNe2lTaTuFhGRtURSqY5d9OVT2nMM5HNvBIRzLOXaOg4pKReFYcsiSytaCkrQgaSEV2vdt5veHH1+Z+55m5r5npqnH47q6LvN+fT6v9+u+P/cMXdc8vWPRokXxwgsvxKBBg2LcuHHpegkAAAAAAAAAAAAAsMPILO4BANj+nXHGGVG6dM5s9MCBA9O+14ABAxKu/xxGAUqGzZs3x5lnnplrSC0zMzMuvPDCmDNnTjzyyCNbDanlpk6dOtGrV68YO3ZsfPjhh3HKKacUuBcAAAAAAAAAAAAA7IgE1QAodLVr146jjz46x/qMGTNiwoQJadtnzpw5MWbMmBzrhxxySDRr1ixt+wCF77rrrotXXnklab1mzZoxYsSI6NOnT9SsWTOtex900EHx3HPPxYQJE6Jdu3Zp7Q0AAAAAAAAAAAAA2ytBNQCKRI8ePRKup/NUtYEDB0Z2dnae9wa2TWPGjIl77703ab1+/foxbty46NKlS6HOcfDBB8d7770X999/f5QvX75Q9wIAAAAAAAAAAACAkk5QDYAiceyxxyY89Wjo0KGxfv36lPtnZ2fHU089lWO9QoUKcdppp6XcHyga69evj549eyYMnUZEVK1aNUaNGlVkpyRmZmbGX/7yl/j4449j9913L5I9AQAAAAAAAAAAAKAkElQDoEiUKVMmzjrrrBzrS5cujZdffjnl/u+++258/fXXOda7desWVapUSbk/UDT+/e9/x5w5c5LWBw4cWCyBsRYtWsRHH30ULVu2LPK9AQAAAAAAAAAAAKAkKF3cAwCw4+jRo0c89NBDOdYHDBiQ8qlnAwYMSLrn9mjVqlXxxhtvxBtvvBFTpkyJ2bNnx/LlyyMrKysqVaoU9evXjxYtWkSHDh2iW7duUb9+/SKdb/78+fHGG2/EBx98EJ9//nnMmTMnVqxYEWvXro1y5cpFlSpVomHDhrH77rvHIYccEl26dInf/e53RTbf3Llz44MPPogZM2bEjBkzYubMmbF06dJYsWJFrFq1KsqUKRMVKlSIunXrRsOGDWPfffeNdu3axeGHHx4VK1Yssjlzs379+hg1alS89tprMXny5Pjqq69i+fLlsWHDhqhYsWLUq1cv9thjjzjkkEOiW7duRXYCWSpWr14dd955Z9L6aaedFieccEIRTrSlKlWqFFnwddWqVfH222/H22+/HdOmTYuvvvoqli1bFqtXr44KFSpEvXr1okOHDtG3b98C9V+5cmWMHDkyPvjgg/jss8/i66+/jh9//DFWr14dERGVKlWKevXqRbNmzaJNmzbRuXPnOOCAA9L5EvPsxx9//GXWadOmxezZs2PJkiWxZs2aKFWqVFSqVCl23XXX2H333aNdu3bRtWvX2HPPPYtl1iVLlsTbb78dEyZMiKlTp8bcuXNj0aJFsWbNmti8eXNUrlw5qlSpEnXr1o0WLVrEXnvtFe3bt48DDzwwMjML7/8hUpKeNwAAAAAAAAAAAFByZWRnZ2cX9xAAlHxz5syJJk2aJKzdfffdcdVVV0VExL777htTpkzZol6qVKn45ptvom7dugXae9WqVbHLLrv88gv3P2vQoEHMmTMnMjMzY8CAAdGzZ8+E948ePTo6duyYrz179+4dt9xyS471ww47LMaMGVNovZYuXRp33XVXPPbYY7FixYo89c/MzIxTTjklbr/99kIPK/3vf/+L++67L955553IysrK172tW7eOK664Ik499dS0BzbWrVsXI0aMiFdeeSXGjBkTs2fPLlCfcuXKxSmnnBJXXHFFWkMcyT6fjRo1ynG62Nq1a+P++++PBx98ML7//vs879GlS5e44447tunwSZ8+feLiiy9OWCtTpkx89dVX0bBhwyKeKnX5eb7ffvtt3HXXXTFw4MBYtWpVrn0T3b81Y8eOjfvvvz/+97//xbp16/J17+677x5XXHFFnHfeeVG2bNl83VsQI0aMiIceeihGjhwZmzZtyte9+++/f1x99dVx2mmnFWoALCIiKysrhg8fHo8++miMGjUq37NGROy8887RpUuX6NmzZ3Tu3DkyMjLSMltJet7FqW3btjF+/Pgt1tq0aRPjxo0rpokAAAC2P42ve7W4RwAAKPHm3HVMcY8AAAAApNn2+PtrhftbmwDwG4lOONu8eXMMGjSowD2ff/75HCG1iIhzzz230AMKRenll1+OPffcM/71r3/lOaQW8VOI4tlnn4199tkn+vXrVyizTZs2LQ455JA47rjjYvTo0fkOqUVETJgwIc4444zYb7/94sMPP0zLXLNmzYpzzz036tSpEyeddFL079+/wCG1iJ9OMRsyZEgcdNBB8Yc//CGWLl2aljnz6oMPPoh99tknbrjhhnyF1CIi3nzzzWjdunXcdttthTRd6h5//PGktTPPPLNEhtTy4+GHH44999wzHnnkka2G1PJr5syZ0bVr1zjkkEPi+eefz3doKSLiyy+/jF69esXee+8d77zzTlrn+7WPP/44Dj744Dj66KPj9ddfL1Dwa9KkSXHmmWfGwQcfnCMcnU4jR46MffbZJ7p16xZvvvlmgWaN+OkktqFDh0bXrl3jd7/7XcybNy+luUrS8wYAAAAAAAAAAAC2H9vPb+8DUCKcffbZUbp06RzrAwcOLHDPAQMGJFxPFIorqe64447o1q1bLFq0qMA91q1bFxdeeGH885//TONkEU899VQccMABMXbs2LT0mzJlSrRr1y4eeOCBlHt99NFHMWjQoHwF+/IiOzs7hgwZEvvuu29MnTo1rb2TGThwYBx++OExa9asAvfYvHlz3HTTTXHppZemcbL0mDVrVkyaNClp/aKLLirCaYrW5s2bo2fPnnH55ZenPaAWEfHEE09Ey5Yt480330xLv5kzZ8bhhx8e//rXv9LS72fZ2dnxj3/8I1q3bh0fffRRWnpOnDgxWrduHYMHD05Lv5+tW7cuLr744ujcuXNMnz49rb3nzJkTS5YsKfD9JeV5AwAAAAAAAAAAANsfQTUAilTt2rXj6KOPzrE+ffr0Ap2iNXv27Hj33XdzrB9yyCHRrFmzAs24rbn99tvjhhtuiOzs7LT0u+666+L1119PS6+77747unfvHuvXr09Lv59t3rw5rrjiirj66qvT2jfdvvnmmzj00ENjxowZhbrPoEGDomfPnrFhw4a09Hv00UfjscceS0uvdPnf//6XtNawYcNo165dEU5TtHr16pU0cJuqv/71r3HBBRcU6ESt3GRlZcW1114b1113XVr6bdq0Kc4444z4+9//XqATGXOzbt26OOecc+LRRx9NS7/FixfHoYceGn369ElLv3QqKc8bAAAAAAAAAAAA2D7lPNIGAApZz549Y/jw4TnWBwwYEAcffHC+eg0YMCBhgKtnz54Fnm9bMnTo0LjxxhtzrJctWzbat28f7du3jzp16kTNmjVj1apVsWDBghgzZky8++67uYaaLr744pg6dWpUrly5wLM98cQTcc0112z1uv333z86d+4c9evXj9q1a8eSJUti/vz58e6778b777+fawDvnnvuierVq8f1119f4DmTqV27drRs2TJatmwZu+yyS1StWjWqVq0aWVlZsXz58vj+++9j0qRJ8eGHH8aCBQuS9lm6dGkcd9xxMXny5KhUqVLa53z//ffjvPPOy/E+lSpVKg4++ODo2LFj1K1bN2rXrh1r166N77//Pt5///14++23Y82aNUn7XnvttXHsscfGrrvumvaZCyK305+6dOkSGRkZRThN0enbt2/07ds3x3pGRkYcdNBB0alTp6hXr17Url07srOz44cffojPPvssT2HTK6+8Mu6///5cr8nMzIxWrVpFx44dY9ddd42aNWtGmTJlYuHChTFr1qx47bXX4uuvv056/z//+c+oV69eXH755Vt/sUlkZWXFmWeeGc8//3yu15UpUyYOOuigOPTQQ6Nu3bpRs2bNyM7OjoULF8bnn38er776aq7fq3/84x+jbt26ceKJJxZ41mXLlkXHjh3zdJJio0aNokuXLtGoUaOoVatWVK9ePVauXBlLly6Nb7/9Nj766KP45JNPcv0+zY+S8rwBAAAAAAAAAACA7ZegGgBF7phjjolatWrFDz/8sMX60KFD4/77749y5crlqU92dnY89dRTOdYrVKgQp512WlpmLU7ffvttXHTRRVusVa1aNa655pq47LLLkobMbrjhhpg/f35cffXV8cwzzyS8Zt68eXHnnXfGHXfcUaDZJk6cGH/84x9zveakk06KO++8M3bfffek13zzzTdx2223JQzq/Ozvf/97HHjggdGlS5cCzfqzMmXKxGGHHRYnnHBCHH/88dGwYcM83ZeVlRVvvfVW3H///fHGG28kvGbWrFlx4403xgMPPJDSjL+1evXqOPPMM2PTpk2/rO20007xpz/9Ka699tqoWbNmwvuuueaaWLp0adx8883x73//O2EYcMWKFXHNNdfE008/ndaZC2rixIlJax07diy6QYrQsmXL4q9//esWa6VLl45LL700rr/++qhTp07Se7OysmL06NFJ64899liuoaUqVarEH//4x/jLX/4StWvXTnrdww8/HB988EFceeWVSU+9vOqqq6JNmzb5Dhr/7Prrr881pFa7du248soro1evXlGlSpWk12VnZ8err74aV111VXzxxRcJ6z169IhPP/00GjVqlO85N2/eHKecckquIbVSpUpFjx494sorr4wWLVrkqeeYMWNi6NCh8cILL8SSJUvyPVdEyXreAAAAAAAAAAAAwPYrs7gHAGDHU6ZMmTjrrLNyrC9dujThSWvJjBkzJubMmZNj/aSTTkrppLBtxaxZs2LlypW/fH3wwQfHF198Eddff/1WX1/9+vXj6aefjptuuinpNf37998iAJVXmzZtivPPPz/Wr1+fsF62bNl4+umn47///W+uIbWIiAYNGkSfPn3i9ddfTxpAycrKigsvvDBWr16d71kjImrWrBl///vf49tvv4233nor/vSnP+U5pBbx0wlEXbt2jddffz2GDBkSFSpUSHjdo48+GvPmzSvQjMn8+OOP8e233/7ydbNmzWLKlClx9913Jw2p/ax69erx0EMPRd++fZOeRpZKMCad5s+fH4sWLUpa33///YtwmqKzfPnyLb7H69evH5MmTYoHH3ww15BaxE+fyyOOOCJhbdq0afHnP/856b3t27ePL774Iu64445cQ0s/O+SQQ2L8+PHxt7/9LWF948aNcdFFFxXo58lbb70V//znP5PWu3XrFl999VVce+21uYbUIn46he7YY4+Nzz77LM4555yE1yxfvnyrIdtk7rzzznj77beT1vfbb7+YPHly9OvXL08htYifgm1HHHFE9O3bN7799tt46KGHokGDBvmaqyQ9bwAAAAAAAAAAAGD7JqgGQLHo0aNHwvUBAwbkuUeya5P1LskOP/zwGD169FbDK791yy23xAknnJCwtnDhwnjttdfyPUu/fv3i008/TVjLzMyMp59+Os4888x89ezatWu8/PLLSU/TmzdvXtx11135nrVTp04xb968uPXWW/MU0Nias846K1555ZXYaaedctQ2bNgQDz/8cMp7JLPPPvvE2LFjY7fddsvXfeeff35cfvnlCWvr16+PwYMHp2O8lCQ6/epnZcqUyfdrLokaNGgQ7777buyzzz4p97rgggtiw4YNCWtnnHFGjBo1KnbZZZd89czIyIg77rgjbrvttoT1Tz/9NN+fpXXr1uU4NfLXrrrqqnjhhRfyHTwuU6ZMDBw4MC688MKE9VdffTXGjBmTr55ffvll3HrrrUnrnTp1infeeSf23nvvfPX9tfLly8dll10Ws2bNij322CPP95WU5w0AAAAAAAAAAABs/wTVACgWrVq1in333TfH+htvvBELFy7c6v2rVq2K//73vznWGzZsGIcffnhaZtxW7LLLLjF06NCkJ3ltzYMPPhilSpVKWMvPCXYRP52mlltg7JZbbomTTz45Xz1/1rFjx/jPf/6TtP7www/H8uXL89WzTp06Ub58+QLNk8zhhx8eN9xwQ8La4MGDIysrK637RURUqFAhnn322ahVq1aB7r/11ltj5513TljL72egMHzzzTdJa7vuumuULl26CKcpehkZGfHUU0/F7373u5R7vfjiizF+/PiEtTZt2sSAAQOiTJkyBe5/ww03RNeuXRPW7rzzzsjOzs5zr0cffTThqZgRP52k9q9//asgI0bET+/pww8/nDT4d8cdd+Sr3w033BAbN25MWGvVqlWMGDEibSd5lilTJs8/t0rS806Xtm3bpv3P1KlTi/x1AAAAAAAAAAAAwPZo+/6tXwC2aT169Igrrrhii7XNmzfHoEGD4uqrr8713meffTZWr16dY/3cc8+NjIyMtM5Z3P79738XOKAUEdGoUaM48sgj44033shRmzhxYr56vfbaazF37tyEtd122y2uueaaAs34s549e8YTTzwRY8eOzVFbvnx5DBkyJC699NKU9kiHq6++Oh566KH44YcftlhfuHBhTJ48Ofbff/+07nfrrbdG8+bNC3x/lSpV4tRTT43HH388R23SpEmpjJYW3377bdJafk+CKol69uwZHTt2TEuvO++8M+F62bJlY8iQIUlPLcyrjIyM6NevX/zud7/LEdz68ssv47333otDDz10q302bdoU99xzT8JajRo1on///in/LC9Xrlz07ds32rRpk6M2cuTImDt3bjRq1Girfb7++uuEweif9xg8eHDK72tBlZTnnU7JgnkAAAAAAAAAAABA8XOiGgDF5uyzz0540svAgQO3eu+AAQMSrvfo0SPFqbYtTZs2jW7duqXcJ9kpZ9OmTYsNGzbkuc/gwYOT1u66664oW7Zsvmf7tYyMjLj33nuT1gcNGpRS/3QpV65cHHPMMQlr7777blr3qlKlSlx00UUp90n2GVi6dGnMnj075f6pWLp0adJaKiHNkuKvf/1rWvp8+umn8dFHHyWsXXzxxWk5sS3ip1PuTj311IS1YcOG5anHq6++Gt99913C2vXXXx9Vq1Yt8Hy/1rp162jXrl2O9ezs7Hj22Wfz1KNfv35JTw676qqrYq+99kppxoIqSc8bAAAAAAAAAAAA2DE4UQ2AYlOrVq04+uij4+WXX95ifdq0afHRRx/FQQcdlPC+WbNmxfvvv59jvX379tG0adNCmbW4XHjhhZGZmXquvFWrVgnXN27cGF999VW0aNFiqz02b94cb775ZsJazZo147jjjktlxF+0adMmWrRoEdOnT89R+/DDD2Px4sVRo0aNtOyVinbt2iUMTE6ZMiWt+5x11llRuXLllPsk+wxERMyYMSOaNGmS8h4FtW7duqS1nXbaKW37fPfdd/Hhhx+m3Kdhw4ZpOzWvdevWefr+y4vcQkN/+ctf0rLHz84777x4+umnc6y/9dZbebo/2azly5ePiy++OKXZfuu8885LeErjW2+9tdXTOyMi6WlqpUuXLtYTHkvS8wYAAAAAAAAAAAB2DIJqABSrHj165AiqRfx0YlqyoNqAAQMSnm6zvZ2mFhFx2GGHpaXP3nvvnbSW22lWvzZp0qRYvnx5wtrpp5+e8HS8gjrnnHPib3/7W471rKysGDNmTNLTwYpSnTp1Eq5/8cUXad0nXZ+BWrVqRe3ateP777/PUcvrZ6Cw5BZUK1euXNr2GTt2bNKTofKje/fuSU91zK9jjz02LX0iIkaMGJFwvVWrVmk7Xetnbdq0idKlS8emTZu2WJ85c2b8+OOPUbNmzaT3ZmVlJQ29du3aNSpWrJjWWdu3b59wfdy4cZGdnR0ZGRlJ7/3666/jyy+/TFg74YQTol69emmZsSBKyvMGAAAAAAAAAAAAdhyCagAUq2OOOSZq1aoVP/zwwxbrQ4cOjfvuuy9HSCU7OzueeuqpHH0qVKgQp512WqHOWtTKlSsXBxxwQFp6lS9fPsqXLx9r167NUVuxYkWeenzyySdJa0cccUSBZ0ukc+fOCYNqP8+R7qDamjVrYv78+fHjjz/GqlWrYv369TkCGb81derUhOsLFixI62yHHHJI2nrVqFEjYVAtr5+BwpJbUCgrK6sIJyl66TqZbdWqVfHpp58mrB199NFp2ePXKlasGC1atEh4guCnn36a68+EGTNmxOLFixPWCmPWPfbYI6pWrZojaLtq1ar4+uuvcz2Jc8KECUlrv//979M2Y36VpOedbm3atEl7z6lTp8aqVavS3hcAAAAAAAAAAAB2NIJqABSrMmXKxFlnnRUPPvjgFutLliyJ4cOH5zj9aNSoUTFv3rwcfU466aSoXLlyoc5a1HbZZZe0nlJWuXLlhEG1ZKek/da0adOS1tIVtvnZ3nvvnfD0nojkAbH8mDp1arz66qsxduzYmDRpUsyfPz/hKX0FkSyAUxAZGRlRv379tPVL9j2S189AYSlfvnzS2vr164twkqK33377paXP5MmTk36GW7RokZY9fqt27doJ12fNmpVrcCm30GthzVqrVq2En/NZs2blGlSbPHly0lphBKbyqiQ973QbN25c2nu2bds2xo8fn/a+AAAAAAAAAAAAsKPJLO4BAKBHjx4J1wcMGJCntdx6lGTVq1dPa79kYaC8BoESBQQjIqpVqxaNGjUq8FyJlCtXLvbcc8+EtW+++aZAPTdt2hT9+vWLfffdN/bZZ5+47rrrYvjw4fHtt9+mLaQWEbFu3bq09apatWpkZqbvP9dS/QwUltyCamvWrCnCSYpWRkZG1KlTJy29Zs6cmbTWvHnztOzxWzvvvHPC9fnz5+d6X0madfbs2QnXK1WqVGiBsLwoSe8hAAAAAAAAAAAAsONwohoAxa5Vq1bRqlWrHCfXvPHGG7Fw4cLYZZddIiJixYoV8cILL+S4v1GjRnH44YcXxahFqkqVKkWyT15DWgsWLEi4/vPzSbe6devGZ599luc5cvPBBx/EeeedF19++WU6RsvVhg0b0tZrW/sMFJZatWolrS1atKgIJylalSpVSlsQ8dtvv01aO/DAA9OyR14tXbo013pus9asWTPd4+Rqa7MmC2HVqVMnrSHS/CpJzxsAAAAAAAAAAADYcThRDYBtQqIT0TZv3hyDBw/+5etnn3024elK5557bmRkZBTmeMViW3tNK1euTLheWGGqqlWr5muOZB599NE47LDDiiSklm7b2megsDRo0CBprSDBxGROOeWUyM7OztOfZCdppVM6v3cWL16ctl6p2tqpgiVp1hUrViRcr1atWiFMk3cl6T0EAAAAAAAAAAAAdhyCagBsE84+++woU6ZMjvWBAwf+8s8DBgzIUc/IyIju3bsX5mj8f+vXr0+4XtRBtfyEIvr27RuXXnppbN68OV1jUQgaNmyYtLZgwYJYvXp1EU5TdEqXTt/hxmvXrk1br1Rt3Lgx1/r2MGtxB9VK0nsIAAAAAAAAAAAA7DgE1QDYJtSsWTOOOeaYHOtTp06Njz/+OGbOnBkffPBBjnr79u2jadOmRTEiJcyUKVPiT3/6U67XlCpVKlq3bh1XXHFFPPnkkzF69OiYMWNGLFq0KFavXh0bN25MeuLW6NGji+iVbP/22muvpKfHZWdnx/Tp04t4opJn06ZNxT3CL7Kzs3Otl6RZt9VTDUvSewgAAAAAAAAAAADsONJ3jAMApKhHjx7x0ksv5VgfMGBA0tO1evToUbhD8Yuddtop4fqKFSsKZb/ly5fna47f+stf/hIbNmxIWCtfvnxcd911cfHFF0edOnUKNJ9T2tKnSpUq0bRp0/jqq68S1sePHx8HHXRQEU9VsuT1+2JbsD3MumzZsqId5DdK0nsIAAAAAAAAAAAA7DgE1QDYZhx99NFRq1at+OGHH7ZYf+aZZ6JChQo5rq9QoUKceuqpRTXeDq9y5coJ14s6qFalSpWt3jtx4sSkJ541aNAgXnnlldh3331Tmm/p0qUp3c+W2rRpkzSoNnr06LjsssuKeKKSpVKlSklrjzzySNSrV6/IZmnYsGGu9dxmfe6556J06aL7K0rz5s1zrScLSRd3UK0kPW8AAAAAAAAAAABgxyGoBsA2o0yZMnH22WfHAw88sMX6kiVLYsmSJTmuP/nkk5OGp0i/unXrJlxfuHBhoeyXrG+yOX5t6NChCddLlSoVzzzzTMohtYhI+Jmk4I4++ugYPHhwwtpbb70Va9eujfLlyxfxVCVH/fr1k9YOOOCAaN26dRFOk7vcZu3QoUOBTzksDLvuumvC9UWLFkVWVlZkZmYW8UQ/KUnPGwAAAAAAAAAAANhxFM9vVgJAEj169CiUa0ldslNzli1bFnPnzk3rXuvXr48ZM2YkrDVo0GCr948ZMybh+jHHHBOHHHJIKqP94ptvvklLH35y1FFHJT1Ja9WqVTF8+PAinqhkadKkSdLa4sWLi3CSrdseZl21alVMnz69iKf5PyXpPQQAAAAAAAAAAAB2HIJqAGxT9t1332jVqtVWr2vUqFF06tSp8AfiF3vttVfS2ieffJLWvaZNmxYbN25MWNt77723en+yAMkpp5yS0ly/Nnbs2LT1IqJatWpx3HHHJa0/9NBDRThNyZPbz82ZM2cW3SB5UJJm3W+//ZLWxo8fX4STbKkkvYcAAAAAAAAAAADAjkNQDYBtTl5OSjv33HMjIyOj8IfhF7kFNkaNGpXWvUaOHFmgOSIili5dGmvWrElY22233VKa62ebNm2KDz/8MC29+D+XXHJJ0trYsWPT/jnbnjRo0CDq16+fsPb2228X8TS5O+CAA6JMmTIJa9varG3atElae/3114twki2VpOcNAAAAAAAAAAAA7DgE1QDY5px99tlJQwwRERkZGdG9e/cinIiInwJi1apVS1gbNmxYbNq0KW17DRo0KOF6ZmZmdOzYMdd7V69enbRWo0aNVMb6xQsvvBCrVq1KSy/+T+fOnaNly5ZJ65dffnnSk/aIOOaYYxKuv/POO7Fu3boinia5ChUqJD0R84033ijiaXLXsGHDaNGiRcLayy+/HN99910RT/R/SsrzBgAAAAAAAAAAAHYcgmoAbHNq1qyZ9BfwIyLat28fTZs2LcKJiIgoVapUdO3aNWHt+++/j1dffTUt+3z00UcxderUhLU2bdrEzjvvnOv9FStWTFpbtmxZKqP94sEHH0xLH7aUkZERd955Z9L6tGnT4vrrry/CiUqWU089NeH6ihUr4tFHHy3iaXKXbNYvv/wyXnzxxSKeJnennHJKwvVNmzYV6/takp43AAAAAAAAAAAAsGMQVANgm/T444/HJ598kvDPsGHDinu8HdbZZ5+dtPa3v/0tLadd/fWvf01aO+ecc7Z6f7Vq1aJ06dIJa8kCcPnx0ksvxdixY1PuQ2JHH310HHXUUUnr99xzT9IT93Z0RxxxROyxxx4Ja3fddVesXLmyiCdK7swzz0x6QuNNN92U1hMaU3XeeedFZmbivzbdfffdMW3atCKe6Ccl6XkDAAAAAAAAAAAAOwZBNQC2SbVr145WrVol/FO3bt3iHm+HddRRR0Xjxo0T1mbMmBEPPPBASv0HDRoU7733XsJa1apV46yzztpqj4yMjKhfv37C2vPPP5/SfIsWLYoLL7wwpR5sXb9+/aJ69epJ6z179owBAwYU3UAlREZGRlx33XUJa99//32cfvrpsXnz5iKeKrGKFSvGn//854S1qVOnxqWXXlrEEyXXqFGjOP300xPW1q9fH3/4wx9i/fr1RTxVyXreAAAAAAAAAAAAwI5BUA0AyLPSpUsnDUZERFx//fXxyiuvFKj3+++/HxdffHHS+uWXXx5VqlTJU69OnTolXH/ttddizJgxBRkvfvzxxzjmmGPixx9/LND95F29evWif//+SU+x2rx5c/Ts2TMuu+yyWLt2bRFPt20799xzY7/99ktYGzFiRJx//vmFEqratGlTPPfcc7FgwYI833P11VcnDZX27ds3brjhhsjKykrXiL9Yt25dPPHEE/l6H2699dYoW7ZswtrkyZPj6KOPTtsJZhs3bszz57okPW8AAAAAAAAAAABg+yeoBgDkywUXXBD77rtvwtqmTZvi9NNPjxdeeCFfPd9+++047rjjkoYzGjZsGNdee22e+3Xt2jVp7bTTTovp06fna76ZM2fGYYcdFhMnTszXfRTcCSecEPfee2+u1/z73/+OFi1axLBhw9J6ctSrr74aZ5xxRtr6FaXMzMwYOHBglCtXLmF94MCB0aZNm3x/DySzaNGiuOuuu6JJkyZx2mmnxeLFi/N8b8WKFeOJJ56IjIyMhPU77rgjOnfuHN9++21aZp0zZ05cf/310aBBg7jgggti48aNeb63WbNmcfPNNyetjxo1Kjp27BjTpk0r8Hzr16+P//znP9GsWbP44osv8nRPSXreAAAAAAAAAAAAwPZPUA0AyJdSpUrFE088kTQYsXbt2jj55JPjjDPOiFmzZuXaa/78+dGrV6/o3LlzLFu2LOE1mZmZ0bdv36hYsWKeZzzppJOiYcOGCWs//PBDHHzwwfHwww9v9dSiRYsWxbXXXht77713jqBHhw4d8jwPBfOXv/wlbrvttlyvmTNnTpxxxhnRtGnT6N27d3z66acF2mvKlClx2223RcuWLePYY4+NCRMmFKjPtmCfffaJRx55JGl98uTJ0bJlyzjllFPi3XffzdepZVlZWTF16tS46667ol27dlGvXr3429/+VuAwWdeuXeOGG25IWh81alQ0a9YszjvvvJg0aVK+em/cuDE++uijuOmmm6JVq1bRpEmTuPPOOwt8KuK1114bRx55ZNL6pEmTYt99940LL7wwZsyYkaeeWVlZ8c4770SvXr1i1113jT/+8Y8xb968fM1Vkp43AAAAAAAAAAAAsH0rXdwDAAAlzwEHHBCPPPJIXHDBBUmvGTZsWAwbNiwOPvjgOOKII6J+/fpRq1atWLJkSXz33Xfx7rvvxrvvvhvZ2dm57nXbbbdFly5d8jVf2bJl46abbko63+rVq+Pyyy+P3r17R5cuXeKggw6K2rVrR9myZeP777+PBQsWxJgxY2L8+PEJQx37779//P3vf8/3XOTfjTfeGDVr1ozLLrssNm3alPS6uXPnxi233BK33HJL7LzzznHQQQfFHnvsEQ0bNoyaNWtG+fLlo1SpUrF69epYtWpVrFy5Mr7++uv4/PPPY8aMGfHDDz/keaZkIchtyfnnnx8LFiyIv//97wnrmzdvjv/+97/x3//+N6pWrRpt2rSJAw88MGrVqhXVq1ePihUrxsqVK2PFihWxfPnymDNnTkyZMiWmTZu21YBnft12222xYMGCeOKJJxLW169fH/3794/+/ftHrVq1ol27dtGqVauoUaNGVK9ePXbaaadYuXJlLF++PJYtWxazZs2KKVOmxOeffx4bNmxI25ylSpWK5557Ljp06BBTp05NeM3mzZujX79+0a9fv2jcuHF06dIlGjVqFLVr145q1arFqlWrYunSpfHtt9/GxIkTY9KkSbFy5cqUZytJzxsAAAAAAAAAAADYfgmqAQAFcv7558fixYvj2muvzfW6Dz/8MD788MMC7fHXv/41rr/++gLde95558WIESPiv//9b9JrlixZEkOHDo2hQ4fmuW/Dhg1j+PDhMXPmzALNRf5dcsklse+++8aZZ54Zc+fO3er1S5YsiTfeeCPeeOONtM7RsGHDeOCBB6Jbt25p7VtYbrzxxqhcuXJceeWVuZ6itXz58kJ5v/Kjb9++Ua1atbj33ntzve6HH36Il19+OV5++eUimmxL1apVi9GjR0fXrl23esLbnDlzok+fPkU0Wcl63gAAAAAAAAAAAMD2KbO4BwAASq5rrrkm+vfvH+XKlUtr31KlSsV9990X99xzT4F7ZGRkxFNPPRWtW7dO21zNmjWLkSNHRv369dPWk7xp27ZtTJkyJf76179G2bJli3TvevXqxUMPPRRffvlliQmp/ezPf/5zvPXWW9v8ZzYjIyPuueeeGDp0aFSrVq24x8lVzZo147333os//OEPxT1KDiXleQMAAAAAAAAAAADbJ0E1ACAlPXr0iIkTJ0a7du3S0q9ly5bxwQcfxBVXXJFyrwoVKsSYMWPi/PPPT7nXySefHBMmTIjddtst5V4UTJUqVeKee+6J6dOnx0UXXRQVKlQo1P3at28fQ4YMidmzZ8dll12W9kBmUTn88MNj2rRpcc0118ROO+2U9v5lypSJ4447Lp577rlo3rx5Sr1OP/30mDFjRlxwwQVRqlSpNE34f8qXLx9nnnlmjBgxIipWrFjgPhUqVIhBgwbFiy++GI0bN07fgBGx9957R82aNQt8f0l63gAAAAAAAAAAAMD2RVANAEjZXnvtFR988EEMHz48OnbsGBkZGfnucfDBB8fTTz8dn3zySVpPQdtpp52iX79+MWLEiGjfvn2+7+/UqVO8/vrr8fzzz8fOO++ctrkouKZNm8bjjz8e3377bTz66KPRpUuXKFOmTMp9K1SoEEceeWTcf//9MXfu3HjvvffirLPOKvIT3ApD1apV45///GfMnTs3/vGPf8Qee+yRUr8aNWrEKaecEo8//njMnz8/hg8fHqecckqULl065Vl32WWX6Nu3b8yaNSuuvfbaaNCgQUr96tWrF+ecc0489dRTsXDhwnj66afj97//fYF+Tv3WiSeeGF9++WUMHDgw2rRpU+CederUiZ49e8Z7770Xn332Wey6664pzVWSnjcAAAAAAAAAAACw/cjIzs7OLu4hAIDty7fffhuvv/56jB07NmbMmBFz586N5cuXx7p166JcuXJRuXLlaNiwYTRv3jzatm0bXbt2jaZNmxbJbJ988kmMHDkyxowZE7NmzYrFixfHsmXLokyZMlG5cuVo0KBBNG/ePNq1axe///3v43e/+12RzEVqVq1aFR9//HF89NFHMW3atJg7d2588803sWzZsli7dm2sW7cuSpUqFTvttFNUqlQpdtlll6hXr140a9Ys9tprr2jZsmXsv//+aQm8lRSff/55vPPOO/Hxxx/HF198Ed98800sWbIk1q5dG9nZ2VG5cuWoUqVKVKlSJZo0aRJ77rlnNG/ePFq1ahX77rtvWoJeefXJJ5/Ee++9FxMnToyvvvpqi2ebmZkZlStXjsqVK0e1atWiadOmv8x6wAEHFOmpX/PmzYuRI0fGuHHj4vPPP4+5c+fG0qVLY+3atVG6dOlf5mzQoEHsueee0aJFi+jQoUO0atWq0N/PkvS8i1rbtm1j/PjxW6y1adMmxo0bV0wTAQAAbH8aX/dqcY8AAFDizbnrmOIeAQAAAEiz7fH31wTVAAAA2GFtj3/RBwAA2NYIqgEApE5QDQAAALY/2+Pvr2UW9wAAAAAAAAAAAAAAAAAAlGy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ktLFPQAAAAAAAACw/Zpz1zHFPQIAAAAAAABFwIl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lK6uAcAAAAAAADYETS+7tXiHgEAAAAAAApszl3HFPcIAGzjnK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2G517NgxMjIycvzp3bt3cY8GAAAAAAAAAAAAALBdEVQDAAAAAAAAAAAAAAAAICWli3sAANhWfPfdd9GnT5+k9caNG0ePHj2KbiCgRHnzzTdjzZo1xbZ/p06domrVqsW2PwAAAAAAAAAAAAA7NkE1APj/+vbtG7fcckvS+k477RQnnHBCVK9evQinAkqKiy66KObOnVts+3/yySfRqlWrYtsfAAAAAAAAAAAAgB1bZnEPAADbguzs7BgwYECu16xbty6efvrpohkIdiA9evSIjIyMHH+cYAiFq3Hjxgm/97b270MAAAAAAAAAAACARATVACAiRo0aFXPmzNnqdU8++WThDwMAAAAAAAAAAAAAACWMoBoARN4DaJMmTYopU6YU8jQAAAAAAAAAAAAAAFCyCKoBsMNbvnx5vPjii3m+/oknnijEaQAAAAAAAAAAAAAAoOQpXdwDAEBxe/rpp2Pt2rV5vn7IkCFx9913R9myZQtxKtJhzJgxxT0CREREdnZ2cY8AAAAAAAAAAAAAAIXKiWoA7PCefPLJhOuNGjVKuL548eJ4+eWXC3MkAAAAAAAAAAAAAAAoUQTVANihTZ06NT7++OOEtTvuuCN23333hLVk4TYAAAAAAAAAAAAAANgRCaoBsEN74oknEq5Xrlw5unXrFueee27C+ptvvhnz588vzNEAAAAAAAAAAAAAAKDEEFQDYIe1cePGGDx4cMLaqaeeGuXLl49zzjknMjIyctSzsrJi4MCBhT0iAAAAAAAAAAAAAACUCKWLewAAKC7Dhw+PH3/8MWHt55PUGjZsGB07dozRo0fnuGbAgAFx/fXXF+qMAMVp48aN8fXXX8eCBQti1apVsdNOO0WVKlWiadOmUaNGjeIeb7vy448/xtdffx3Lly+PDRs2RKVKlWLXXXeNJk2aRGam/78IAAAAAAAAAAAAsO0TVANgh/Xkk08mXG/cuHEceuihv3zdvXv3hEG1mTNnxrvvvrvFtcVl8+bN8f7778f//ve/mDRpUnzxxRexbNmyWLduXVSoUCHq1KkTu+22W7Rt2zZOOOGEaNmyZZHPuH79+nj33Xdj3Lhx8cknn8Ts2bPju+++i9WrV8f69eujYsWKUbly5ahVq1Y0b948WrRoEQcddFAcdthhUb58+SKft6CmTJkSY8aMifHjx8dXX30V8+bNi5UrV8a6deuifPnyUa1atWjSpEnss88+ceihh8ZRRx0VVatWLe6x4+uvv46XX3453n///Zg2bVosWrQoVq1aFWXKlIlq1apF48aN44ADDogjjzwyfv/730e5cuUKtM+PP/4Y77///hZr8+bNS3jtvHnz4qWXXspX/+bNm0fz5s0LNBs/Wbx4cQwaNChefvnlGDt2bGzYsCHhdfXq1YuuXbvG6aefHl27ds1RX7VqVTz//PMJ7z3llFOiUqVKSWeYMWNGDBs2LGHtD3/4QzRr1iwPryT/Fi9eHA8//HDCWufOneOQQw5Jeu+cOXOiSZMmCWuzZ8+Oxo0bb7GWnZ0dI0aMiGeffTbeeOONWLhwYcJ7K1SoEIcddliceuqpccYZZxT45+Hnn38en3/++RZra9asSXjtpEmTolq1avnq3759+6hZs2aBZgMAAAAAAAAAAAC2DxnZ2dnZxT0EABS17777Lho2bBibN2/OUbvxxhvjtttu++XrVatWxS677BKrV6/OcW337t1jwIABaZ1tzJgx0alTp4S13/5re/PmzdGnT5+4++67Y/bs2Xneo3Xr1nH77bfHEUcckdKseTFx4sR48MEH46WXXoqVK1fm+/5y5cpFhw4d4uyzz47TTjstKlSokOd7O3bsGO+8806O9Ztvvjl69+6d71mSWbFiRTz++OPRr1+/+PLLL/N1b7ly5eLkk0+OG264IVq0aJGWeRo3bhxz587Nsd6/f//o0aPHFmsTJkyIW2+9NV577bU8969Zs2ZceeWVceWVV+Y7sJbb5zsd0v1s8yPZ+x6R83t3W7R69eq488474/77708aYEpmn332iQcffHCLZ5vf4NavrVixIurVq5fw526vXr3iP//5T77my6t77703rrrqqoS16dOnx5577pn03vy83rfeeiv+/Oc/x4wZM/I1X82aNeOWW26JSy65JN+nrPXu3TtuueWWfN2TH6NHj46OHTsWWv/C1LZt2xg/fvwWa23atIlx48YV00QAAGzPGl/3anGPAAAAAAAABTbnrmOKewSA7cr2+Ptr+fvtRgDYTgwcODBhSC0i4txzz93i60qVKsVJJ52U8Nrnn3++QOGrdJg+fXocfPDBcemll+YrpBbxUzjpyCOPjEsvvTQ2btxYKPPNnDkzjj322DjwwANj0KBBBX6f1q9fHyNHjoyePXtGvXr14pVXXknzpAWXlZUV//73v6NRo0ZxzTXX5DukFvHT63v66adjn332iT//+c8JgzmFYf369XHZZZdFu3bt8hVSi/jpVLTrr78+9t9//5g5c2YhTUhRmjx5cuy///5x++235zukFhHx2WefxRFHHBFXXXVVZGVlpTxPlSpV4uyzz05YGzJkSIFmzIu+ffsmXD/00ENzDanlVVZWVlxxxRXRpUuXfIfUIn763vvjH/8YRx55ZCxYsCDleQAAAAAAAAAAAADSSVANgB1S//79E663bds2dttttxzr3bt3T3j96tWrY9iwYWmdLS/eeOONaNu2bUyaNCmlPo8++micfPLJsWnTpjRN9pP//Oc/sc8++8Srr6b3/xK+fPnymDVrVlp7FtTChQujY8eOcdlll8WyZctS7peVlRUPPfRQtG3bNt/Bw/xavHhxHHHEEfHvf/87pVDR9OnTo23btjFt2rQ0TkdRGzlyZHTo0KFAQctfy87OjnvvvTfOPvvstITVevXqlXB9xYoVMXTo0JT7/9aYMWPiiy++SFi7+OKLU+6flZUVZ511VjzwwAMp9xo9enS0a9cuvvrqq5R7AQAAAAAAAAAAAKSLoBoAO5z33nsv6SlQvz1N7WedOnWKBg0aJKw9+eSTaZstL0aNGhUnnHBCrFixIi39XnnllbjxxhvT0isrKysuuuii+OMf/xjr169PS89t0eeffx4HHHBAvPfee2nv/dlnn0WHDh0KLZC3YsWK6Nq1a3zwwQdp6bd48eI4/vjjC+2EKwrXhAkT4oQTTohVq1alrefQoUPjuuuuS7lPq1atok2bNglrjz/+eMr9f6tPnz4J12vUqBEnn3xyyv2vvfbatAab58yZE507d45FixalrScAAAAAAAAAAABAKkoX9wAAUNSSBcvKlSsXp59+esJaZmZm/OEPf4g777wzR23cuHHx+eefR/PmzdM6ZyIzZ86ME088MUcILCMjI/bdd9844ogjokGDBlG7du3YtGlTfP/99/HRRx/FG2+8keupX/fee2+cdtppsf/++6c0X48ePWLQoEFbva5atWrRuXPn2HPPPaN27dpRs2bN2LBhQyxZsiS+//77+OSTT+Ljjz+OH374IaV5CsPMmTOjY8eOWw2H1KhRIzp27Bj7779/1KhRI3beeedYvnx5LFy4MD744IMYPXp00jDf/Pnzo0uXLjFx4sSoVq1a2mbPzs6OM844IyZOnJijVrt27ejatWvstddeUatWrahUqVL88MMPMWvWrBgxYkR8/vnnSft+/fXXceONN8Z9992XtlkpfD/88EN069Yt15DhTjvtFEcddVSccsopse+++0bdunWjYsWKsXDhwvjmm29ixIgR8fzzz+c4je3uu++OPfbYI+UZL7300hg/fnyO9Q8//DCmTJkSLVu2THmPiIgff/wxXnjhhYS17t27R7ly5VLqP3LkyLjnnntyrNerVy9OP/30OP7446NRo0ZRt27dWLVqVcyfPz8mTpwYzzzzTIwePTo2b96csO+cOXOiW7du8d5770WpUqVSmhEAAAAAAAAAAAAgVYJqAOxQVq5cGc8991zC2rHHHhvVq1dPem/37t0TBtUifgq//etf/0rLjLk57bTTYuXKlb98XapUqejRo0fcdNNN0bBhw6T3rV27Nv75z3/GXXfdlTActWnTpvjTn/4UY8eOLfBsvXv33mpIrWPHjnHzzTdHhw4d8hSq+Oyzz2Lo0KExbNiwQjthLD+WL18exx13XK4htUMOOSRuvPHG6Nq1a2RkZCS9buXKlXH33XfHPffcE2vXrs1R//rrr6NHjx7x0ksvpWP0iIh46KGHYvLkyVus7bfffnHnnXdGly5dks573333xRtvvBGXXXZZ0tMIH3zwwbjooou2Gtjs2LFjZGdnb7HWo0ePGDhwYI5ru3fvHgMGDMi1HwV38cUXx4IFC5LWu3btGo8++mg0adIkR61Ro0bRqFGjaN++ffzjH/+IRx99NP72t79tcdLjVVddlfKMp556alxxxRWxePHiHLXHH388HnnkkZT3iIgYOHBg0uDoRRddlHL/374XpUuXjuuuuy7+/ve/R9myZbeo7bTTTlGzZs3Yd99947zzzouJEydGjx49YurUqQl7jxs3Lm6//fa46aabcp2hd+/e0bt37y3WGjduHHPnzs1xbf/+/aNHjx5bf2EAAAAAAAAAAAAAv5JZ3AMAQFEaNmxYrF69OmHt3HPPzfXePfbYIw4++OCEtUGDBsWmTZtSnm9rfh0yql27dowdOzb69euXa0gtIqJ8+fLRu3fvePHFF5OeDDRu3LiYNm1ageZ6991347bbbktar1GjRgwfPjxGjx4dHTt2zPPJP/vss0/cfvvtMXPmzHj55ZejdevWBZovXf74xz/GF198kbBWrly56NevX7z//vvx+9//PteQWkRE5cqV49Zbb41PPvkkGjVqlPCal19+OZ5//vmU5/7Zb0NqvXv3jokTJ241VBfxU2hp/Pjxsd9++yWsZ2VlRb9+/dI1KoXszTffjBdffDFp/eqrr47XX389YUjttzIyMuLSSy+Njz/+OHbZZZdf1nM7xTGvdtppp+jZs2fC2uDBg3M9DS4/+vTpk3C9Y8eOaTkZbvny5b/8c/ny5WPkyJFx22235QipJXLAAQfExIkT49hjj016zZ133pkwcAYAAAAAAAAAAABQlATVANihPPnkkwnXa9WqFUcdddRW7+/evXvC9YULF8aIESNSmi0/6tevH2PHjk0anEvmqKOOirvuuitp/Yknnsj3LBs3bozzzz8/srKyEtYbNGgQ7733Xhx33HH57v2zjIyMOP7442P8+PFx3nnnFbhPKl5//fUYMmRIwlrFihVjzJgxcf755+e77x577BEffPBB0rDaddddF5s3b85336157LHH4uabb95qQO3Xdt555xg+fHhUrFgxYX3w4MFFEtgkdTfffHPS2oUXXligEyJ32223GDlyZFStWjWV0XK45JJLEn5OV6xYEUOHDk25/5gxY+LLL79MWLv44otT7v9rpUqVimeffTYOO+ywfN1XtmzZePbZZ+OQQw5JWF+3bl3ccsst6RgRAAAAAAAAAAAAoMAE1QDYYXz++ecxbty4hLUzzzwzypQps9UeZ5xxRtITcJKF4NItMzMzhgwZEk2bNi3Q/ZdddlnSE4KGDx+e7359+vSJr776KmGtUqVKMWrUqNhzzz3z3TeZKlWqpK1XXmVnZ8ff/va3hLWMjIwYNGhQtGnTpsD969evH4MHD0540tysWbNi2LBhBe6dyHnnnVfgAM6uu+4a1113XcLaokWLYvz48amMtt3KyMgo1D9z5szJ8yzjxo1L+pwaNWoUDzzwQIFf51577RX/+Mc/Cnx/Ik2bNo0uXbokrCU7CS0/Hn/88YTrtWrVipNOOinl/r/Wq1evXE9Gy0358uVj8ODBsdNOOyWsDxkyJBYuXJjKeAAAAAAAAAAAAAApKV3cAwBAUcktSHbuuefmqcfOO+8cxx57bLzwwgs5aq+++mp8//33Ubt27QLPmBeXXnppvk/j+bVSpUpFjx49Egavvv7661i+fHmeT0TKzs6Oe++9N2n9/vvvj2bNmhV41m3FiBEjYvLkyQlr559/fnTr1i3lPdq3bx8XXnhhPPbYYzlq/fr1i7POOivlPSIi6tSpEw899FBKPc4777y4+eabE56iN3HixGjfvn1K/SlcTz31VNLafffdFxUqVEipf69evaJv374xZcqUlPr8tucbb7yRY33ChAkxZcqUaNmyZYH6/vjjj/Hiiy8mrPXo0SNpMLkgatSoEbfeemtKPRo3bhzXXHNNwj4bNmyIIUOGxF//+teU9tjWtW3bNu09p06dmvaeAAAAAAAAAAAAsCMSVANgh7Bp06YYNGhQwtpee+0VBxxwQJ57de/ePWFQbePGjTFo0KBCDQlkZmbGlVdemXKfk08+OWFQLTs7OyZNmhSdOnXKU5+33norZs+enbDWvn37uOCCC1Kac1vRt2/fhOvly5eP3r17p22fK664Ih5//PHIzs7eYn3MmDGxaNGiqFOnTsp7XHrppVGxYsWUetSrVy/atGkTY8eOzVGbNGlSSr0pfC+//HLC9fr168eJJ56Ycv9SpUpFr169olevXin3+tmxxx4bDRo0iG+++SZH7fHHH49HHnmkQH0HDBgQ69evz7GekZERF110UYF6JnPRRRdF9erVU+7zl7/8Jf75z38mnPvZZ5/d7oNqTm0EAAAAAAAAAACAbVdmcQ8AAEXhtddei4ULFyasnXPOOfnqddRRR0WtWrUS1vr375/v2fKjS5cu0aRJk5T7NGvWLCpVqpSwNmPGjDz3+e9//5u0dtlll+V7rm3RqlWr4rXXXktYO/XUU6N+/fpp22v33XePQw45JMd6dnZ2vP3222nZI13hm1atWiVcz8/nh6I3ffr0WLBgQcLa2WefHZmZ6fnrwemnn57W08hKlSqV9LM7ZMiQWLNmTYH6JguhHn744Wk/DfLss89OS5/q1avH0UcfnbD28ccfx7Jly9KyDwAAAAAAAAAAAEB+CaoBsEN48sknE65nZmbGH/7wh3z1KlOmTJx55pkJa9OmTYsJEybke768Ouyww9LSJyMjI1q0aJGwtnTp0jz3GTFiRML1XXbZJbp161ag2bY1b7/9dmzYsCFh7aSTTkr7fu3bt0+4nuj0svzaY489Ypdddkm5T0TE3nvvnXA9P58fit6HH36YtHbMMcekbZ/q1atHu3bt0tYvIuKCCy6IMmXK5Fhfvnx5DB06NN/9Ro8eHV9++WXCWrpPU9tzzz1jr732Slu/0047LeF6VlZWjBs3Lm37AAAAAAAAAAAAAORH6eIeAAAK2/fffx+vvvpqwtoRRxxRoBOxunfvHg899FDC2pNPPhmtW7fOd8+8SHTaVkHVqFEj4fqKFSvydP+CBQvim2++SVg74ogjEgZKSqL3338/4XqpUqWiS5cuad/v4IMPTrj+6aefptx7W/r87GhefPHFQu1fu3btPF03derUhOsZGRmx7777pnOkaNWqVYwZMyZt/X4OwD777LM5an369InzzjsvX/369OmTcL127dppD9oeeOCBRdZvypQpcdRRR6V1PwAAAAAAAAAAAIC8EFQDYLv31FNPxaZNmxLWzj333AL13H///WPvvfdOGPoYOnRoPPDAA1G+fPkC9c5NgwYN0tarcuXKCdeXL1+ep/snT56ctNamTZuCjLRN+uSTTxKuN2nSpFCecbLA0axZs1LuvS19fnY0J554YnGPEBERc+bMSbjeuHHjqFq1alr3atWqVVr7RUT06tUrYVBtwoQJMWXKlGjZsmWe+vz4449Jw4M9e/ZMe9A23e9F06ZNo1KlSrFq1aoctS+++CKte21rCuPfL1OnTk34XgIAAAAAAAAAAAD5I6gGwHavf//+CdcrVaoUJ510UoH7nnvuuXHNNdfkWF+xYkU8//zzcc455xS4dzLVq1dPW69kIav169fn6f7Zs2cnrSU7FawkmjlzZsL15s2bF8p+O++8c8L1RYsWxaZNm6J06YL/59u29PmheCxYsCDhekFOltyawujZsWPHaNGiRUyfPj1H7fHHH49HHnkkT30GDBiQ8LOakZERF154Ycpz/tYee+yR1n4ZGRmxxx57xMSJE3PUvvvuu7Tuta0ZN25c2nu2bds2xo8fn/a+AAAAAAAAAAAAsKPJLO4BAKAwjR8/PmGgISLi5JNPjgoVKhS49x/+8IcoVapUwtqTTz5Z4L65qVKlSqH0/bXs7Ow8XTd//vyktXr16qVrnGKVlZWVNNjzv//9LzIyMtL+p0WLFklnWbFiRUqvpyg+P2zbkp14VxifjcL6vF1yySUJ14cMGRJr1qzJU4++ffsmXD/yyCOjadOmBZ4tmXSfVpdbz++//z7tewEAAAAAAAAAAADkhaAaANu13AJj3bt3T6l33bp1o3Pnzglr77zzTq4njhVURkZG2nsWVG6hqWrVqhXdIIVoxYoVsXHjxuIe4xfr1q1L6f5t6fND8Uj2GSpJQbVzzz03KlasmGN9+fLlMXTo0K3eP3r06Pjyyy8T1i6++OKU50ukKN/ftWvXpn0vAAAAAAAAAAAAgLwQVANgu7VmzZoYNmxYwlrDhg2jY8eOKe9x7rnnJlzPzs6O/v37p9x/W5YsDFG6dOmoVKlSEU9TOLa1wMe2FJpj+1IYIcbCCkZWrVo1zjrrrIS1Pn36bPX+ZNfssssucfzxx6c0WzKJgnWF1XPDhg1p3wsAAAAAAAAAAAAgL0oX9wAAUFief/75pKd+7b333vHyyy+nZZ/MzMzIysrKsT5w4MDo3bt3ZGZun7nwHeF0rk2bNhX3CFvIzs4u7hEo4cqVK5dwPbcTEgtq+fLlae/5s169ekXfvn1zrE+YMCGmTJkSLVu2THjfjz/+GC+88ELC2nnnnRdlypRJ65w/W716dZH1LFu2bNr3AgAAAAAAAAAAAMgLQTUAtltPPvlk0tprr70Wr732WqHuP2/evBg5cmR06dKlUPcpLjvttFPC9U2bNsWqVau2i1PVkr1GKKmqVq2acL0wgmqF0fNn++23X7Ru3TomTJiQo/b444/HI488kvC+AQMGJDxxLCMjIy688MK0z/mzonx/y5cvn/a9AAAAAAAAAAAAAPJCUA2A7dKsWbPi3XffLe4x4sknn9xug2rJAi8REcuWLdsugmq5vYYOHTrElVdeWYTTRNSuXbtI92P7U7du3YTr8+fPT/te3333Xdp7/tqll16aMKg2ZMiQuPvuu6NChQo5an369EnYq0uXLtG4ceN0j/iLwjhdLllPPycAAAAAAAAAAACA4iKoBsB26cknn4zs7OziHiNeeumlWLp0aVSvXr24R0m7XXfdNWntu+++y7VeUpQvXz6qV68eS5cuzVGrWLFinHjiiUU/FKQgWRhr9uzZsWLFiqhSpUra9vrkk0/S1iuR0047La644opYsmTJFuvLly+PYcOGRc+ePbdYHz16dMycOTNhr4svvrjQ5oyI+OKLL+KYY45JW7/s7Oz48ssvE9aShREBAAAAAAAAAAAACltmcQ8AAOmWlZUVTz31VHGPERER69evjyFDhhT3GIWiSZMmSWsffvhhEU5SuJK9zsWLFxfxJJC6vffeO+F6dnZ2TJ48Oa17pbvfb+200045wmg/e/zxx/O0FvFTsOu4445L62y/le73YtasWbFy5cqEtebNm6d1LwAAAAAAAAAAAIC8ElQDYLvzxhtvxLffflvcY/ziySefLO4RCsV+++2XtDZ+/PginKRwtWrVKuH6rFmzIisrq2iHgRQdfPDBSWuvvvpq2vZZunRpjBs3Lm39krnkkksiIyMjx/qECRNiypQpv3z9ww8/xIsvvpiwx/nnnx+lSxfuQdMff/xxkfXbZ5990roXAAAAAAAAAAAAQF4JqgGw3cktGDZhwoTIzs4ulD8XXnhhwj0/+eST+PTTTwvr5Rab2rVrJz1t7O23346NGzcW8USFo02bNgnXlyxZUugnRu0oEgWNIn465Yv02muvvWKXXXZJWBsyZEjawpfDhg2L9evXp6VXbpo1axadO3dOWOvTp88v/zxgwIDYsGFDjmsyMzPjggsuKLT5fjZjxoyYPn162vo9++yzCdczMzOjXbt2ee7jew8AAAAAAAAAAABIJ0E1ALYrixcvjuHDhyes7bbbbrmeJpSqs88+O2ntiSeeKLR9i9NRRx2VcH3hwoVJTy8qaY455pikYY7XX3+9iKfZPpUpUybh+rp164p4kh3DiSeemHB9/vz58dJLL6Xcf/PmzfHYY4+l3CevevXqlXB98ODBsWbNmsjOzo6+ffsmvOb3v/99NGrUqDDH22KedFi2bFm89tprCWsHHHBAVKtWLc+9fO8BAAAAAAAAAAAA6SSoBsB2ZfDgwQlPzYnIPUiWDoceemg0aNAgYe3pp59OOldJdsoppyStPfzww0U4SeGpV69e0hOKHn744Vi7dm0RT7T9qVixYsL1VatWFfEkO4Zzzjknae3KK6+MNWvWpNT/0UcfLdJTJI877rjYddddc6wvX748hg0bFqNHj46ZM2cmvPfiiy8u7PF+0bdv31i6dGnKfe6///6kp9Wddtpp+erlew8AAAAAAAAAAABIJ0E1ALYr/fv3T1or7KBaRkZGnHnmmQlrixcvjpdffrlQ9y8OHTt2jGbNmiWsvf/++9vNSXKXXnppwvWFCxfGQw89VMTTbH9q1aqVcH327NlFPMmOoV27dtG6deuEtblz58YVV1xR4N7Tp0+PG2+8scD3F0SpUqXioosuSljr06dP9OnTJ2Gtfv36ccwxxxTmaFv48ccf46abbkqpx5w5c+Jf//pXwlrZsmXz/e8533sAAAAAAAAAAABAOgmqAbDdmDhxYtJTfA4++OCkgap0yi0k8OSTTxb6/kUtIyMjrr766qT1K664ImbNmlWEExWOU089Nenn56abborRo0cX8UTbl8aNGydcnzVrlpOdCsktt9yStNanT5+45ppr8t3zq6++iiOPPDKWL1+eymgFcsEFF0SZMmVyrI8fPz7++9//Jrzn/PPPj1KlShX2aFt49NFH43//+1+B7l27dm2cc845sW7duoT1s846K+rWrZuvnsm+9yZPnpzP6QAAAAAAAAAAAAAE1QDYjuQWBCvs09R+1rJly9h7770T1t58882YP39+kcxRlM4777zYY489EtZWrlwZnTp1is8//zxt+61YsSJtvfKqTJkycffddyesbdiwIU466aQYP358oew9e/bseOGFFwql97aiZcuWCdc3bNiw3b/24tK1a9c48cQTk9bvvvvuOOqoo2LOnDlb7ZWdnR2PPfZYHHjggbFgwYJf1qtWrZqGSfOmbt26SV/Ppk2bcqyVKlUqLrjggkKeKqfNmzfHaaedFu+++26+7tuwYUOcfvrp8f777yeslytXrkCntSX73pswYYJT1QAAAAAAAAAAAIB8E1QDYLuwbt26eOaZZxLWSpUqFaeffnqRzZIsFJeVlRUDBgwosjmKSunSpaNfv36RmZn4Pyu++eabaN++fbz66qsp7fPqq69G27Zti+1kuhNPPDHOPPPMhLVly5ZFhw4d4vbbb4/NmzenvFdWVlaMGjUqunXrFs2aNYunn3465Z7bshYtWkSNGjUS1q655pr48MMPi3iiHUOfPn1yPYHr9ddfjz333DNOPvnkeOaZZ2L69OmxdOnSWL9+fcybNy8++OCDuPHGG6N58+bRq1evHCep3XPPPYX9ErbQq1evPF971FFHRYMGDQpxmi39OrS3du3aOPLII+Pmm2+ODRs2bPXeSZMmxYEHHhivvPJK0muuu+66aNKkSb7nOvTQQxOuZ2Vlxdlnnx0LFy7Md08AAAAAAAAAAABgx1W6uAcAgHR48cUXY+nSpQlrRx55ZNSpU6fIZjnrrLPi+uuvj+zs7By1AQMGxA033FBksxSV9u3bx0033RS9e/dOWF+8eHEce+yx0alTp7jpppuiQ4cOUapUqa32nTFjRgwdOjSGDh0aX375ZUREkYYOf+uxxx6LKVOmxLRp03LUNm3aFDfeeGP07ds3/vSnP0XPnj2Thq8SWbp0aYwZMyaGDx8er776avzwww/pHH2blpmZGSeddFL07ds3R23RokXRpk2baN++fbRv3z6aNm0alStXjrJlyybs1bx582jevHlhj5xvL730UqHvUbNmzWjfvn2er69Vq1a8+OKLcfjhh8eaNWsSXrNu3bp44YUX8n2y3dVXXx1HHnlk0npGRka++uVFp06dYs8994wZM2Zs9dqLL7447fvn5u67746LLrrol683btwYt956a/Tr1y/OOOOMOP7446NRo0ZRt27dWLVqVXz33Xfx8ccfxzPPPBOjRo3KNQDbunXruPHGGws0V8uWLWO33XaLmTNn5qiNGzcumjRpEr///e/jwAMPjF133TUqVaqU9Gd3+/bto2bNmgWaAwAAAAAAAAAAANg+CKoBsF3I7ZStZCecFZaGDRtG+/bt47333stR++qrr+Kdd96Jww47rEhnKgo333xzfPXVVzF48OCk14wePTpGjx4d1atXjy5dusSee+4ZtWrVipo1a8aGDRti6dKl8f3338fkyZPj448/3uZO86lSpUq8/vrr0b59+5g7d27Ca+bOnRtXX311XHPNNbHnnntGu3btolmzZlGtWrWoXr16ZGVlxfLly2P58uWxePHimDZtWkyZMiW++eabIn4125bLL788nnjiicjKyspRy87Ojvfeey/h99Rv3XzzzUkDk8WpW7duhb7HYYcdFmPGjMnXPa1bt46XX345unXrFqtWrUrLHGeccUbcddddMW/evKTXlClTJi17/dYll1wSf/7zn3O9pkGDBnHUUUcVyv7JdO7cOa666qocp8x99913cd9998V9991XoL4NGzaMF198MUqXLvhf66644oq49NJLE9bWrVsXL730Up6ClqNHj46OHTsWeA4AAAAAAAAAAACg5BNUA6DEmzdvXowaNSphrUKFCkUSEPmts88+O2mo5sknn9wug2oRP50YV7p06RgwYECu1y1dujSGDRtWNEOl2a677hoffPBBHHXUUfHZZ58lvS47OzumT58e06dPL8LpSq699947rrzyyhxBHgrfkUceGe+++26cdtpp8dVXXxW4T0ZGRlxxxRVx9913R2ZmZqxYsSLpteXKlSvwPrnp3r17/O1vf0t6QlxExAUXXJCnEx3T7Z///GfMmzcvnn322bT0a9SoUbz55ptRt27dlPpcdNFFMXDgwJgwYUJa5gIAAAAAAAAAAAB2XJnFPQAApKp///4JT2GKiDj++OOjUqVKRTxRxKmnnpr0xKDnn38+Vq5cWcQTFY1SpUpF//7945577knphJ9tXf369WPcuHFx/vnnF/co25W77rorevToUdxj7JD222+/mDx5clx33XVRvnz5fN+/zz77xMiRI+Pee++NzMyf/oqxbNmypNdXrly5oKPmqmrVqnHWWWclrZcqVarYvm8zMzPjmWeeicsvvzzlXoceemiMHTs2dt9995R7lSpVKoYPHx4HHHBAyr0AAAAAAAAAAACAHZugGgAlWnZ2dq6nd5199tlFN8yv7LzzznHUUUclrK1ZsyaGDh1axBMVrb/+9a8xadKk6NChQ1r71qlTJ/bcc8+09iyoihUrRr9+/WLUqFGx3377FcoejRs3jhtvvDH+9a9/FUr/bc3PQccXXnghWrVqVdzj7HAqVqwYd955Z3zzzTdx7733RocOHZIGbiMi6tatGz169IjXXnstPv300zj88MO3qCcLqlWrVi3Kli2bztG3cPHFFyetHXvssVG/fv1C23trMjMz48EHH4w333yzQD/LatSoEQ8//HCMGjUq6tWrl7a5ateuHWPHjo2777475RPaAAAAAAAAAAAAgB3X9nvUCQA7hFGjRsWcOXMS1mrUqBFdu3Yt2oF+5eyzz47hw4cnrD355JNx4YUXFvFERWufffaJd999N0aPHh0PPfRQjBgxItavX5/vPhUrVoxOnTrFOeecE926dcs1OFMcOnXqFBMnToyRI0fGY489FiNGjIi1a9cWqFdmZmbst99+ccQRR8QxxxwTHTp0iIyMjDRPvO3r1q1bdOvWLaZOnRpvvvlmfPzxxzFz5sxYsGBBLFmyJNavX5/0FEVSV6NGjbjyyivjyiuvjI0bN8asWbPiu+++izVr1kTZsmWjatWq0bRp06hZs2aufT777LOE64UdFFuwYEHS2kUXXVSoe+dV586dY9q0afHaa6/FsGHD4q233oqFCxcmvLZ8+fLRoUOHOO200+LMM8+MChUqFMpMZcuWjauuuiquuOKKeP/992P06NExefLkmDVrVixatChWrFgRGzZsiOzs7ELZHwAAAAAAAAAAACj5MrL9piEAUASWL18eI0eOjLFjx8Znn30Ws2fPju+//z7WrFkTGRkZUalSpahcuXLUqVMnmjdvHs2bN482bdpE+/btC/X0pXRbs2ZNjBkzJsaPHx+ffvppzJkzJxYsWBCrVq2K9evXR/ny5aNy5cpRuXLlqF27duyxxx6x5557RosWLaJNmzax8847F/dLgLQ47rjj4n//+1+O9VNOOSWee+65Qtv3+OOPj1deeSXHesOGDWP27NmRmVk4h0rPmTMnmjRpkrA2e/bsaNy4ca73//DDDzFr1qxfAmEVK1aMXXfdNX73u99FqVKlCmFifta2bdsYP378Fmtt2rSJcePGFdNEAABszxpf92pxjwAAAAAAAAU2565jinsEgO3K9vj7a05UAwCKRNWqVePkk0+Ok08+ubhHKVQVKlSIo48+Oo4++ujiHgWKzYYNG2Ls2LEJay1btiy0fefPnx+vvfZawtqFF15YaCG1dKhVq1bUqlWruMcAAAAAAAAAAAAAKLBt9zc1AQCAEmno0KGxZMmShLVDDz200Pbt27dvbN68Ocd66dKl4/zzzy+0fQEAAAAAAAAAAAAQVAMAANIoKysrHnjggYS1KlWqRJs2bQpl302bNkXfvn0T1o477rioW7duoewLAAAAAAAAAAAAwE8E1QAAgLS5/fbb45NPPklY69atW5QrV65Q9n3qqafiu+++S1i75JJLCmVPAAAAAAAAAAAAAP6PoBoAAOygVq1aFZs2bUpbv+HDh8ctt9yStN6rV6+07fVr69evj9tvvz1hrUWLFtG5c+dC2RcAAAAAAAAAAACA/yOoBgAAO6iPP/44dt999+jTp09s2LChwH2ys7PjX//6V3Tr1i02b96c8JojjjgiWrduXeA9cnPrrbfG119/nbB21VVXRUZGRqHsCwAAAAAAAAAAAMD/EVQDAIAd2OzZs+Piiy+OBg0axJ/+9Kd47733Ijs7O0/3rl+/PgYPHhx77713XHvttZGVlZXwujJlysRDDz2UzrEj4qeA3AMPPBB33nlnwnqTJk3inHPOSfu+AAAAAAAAAAAAAORUurgHAAAAit/3338fjzzySDzyyCNRpUqV2G+//WK//faLBg0aRLVq1aJKlSqxevXqWLJkSSxatCjGjRsXEyZMiPXr12+199133x0tWrQo8GwvvfTSFl+vXLkyvvjii3jxxRdj+vTpSe+74447onRpf+UBAAAAAAAAAAAAKAp+axMAANjCihUr4p133ol33nkn5V5/+tOf4s9//nNKPbp165bve4444og444wzUtoXAAAAAAAAAAAAgLzLLO4BAACA7U9mZmb07t07Hn744SLfu2bNmjFgwIAi3xcAAAAAAAAAAABgR+ZENQAA2EFlZhbO/7dir732in//+9/RsWPHQumfm2rVqsUrr7wSu+66a5HvDQAAAAAAAAAAALAjc6IaAADsoA499ND45JNP4oYbboi99torpV4ZGRnRoUOHeOaZZ+LTTz8tlpBa165dY/LkydGmTZsi3xsAAAAAAAAAAABgR+dENQAA2IG1atUqWrVqFf/4xz9i8eLFMW7cuPj4449j1qxZMWfOnJg/f36sXLky1qxZE+vWrYvSpUtH+fLlo3bt2tGwYcPYa6+94qCDDorOnTtHnTp1imzucuXKRfXq1aNZs2bRtm3bOOuss6JVq1ZFtj8AAAAAAAAAAAAAWxJUAwAAIiKiRo0aceyxx8axxx5b3KNsITs7u7hH2KrGjRuXiDkBAAAAAAAAAAAACktmcQ8AAAAAAAAAAAAAAAAAQMkm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CS0sU9AAAAAAAAwI5gzl3HFPcIAAAAAAAAAIXGiW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JLSxT0AAAAAAABQNBpf92pxjwAAAABsR+bcdUxxjwAAAMA2xIl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BAGnTs2DEyMjJy/Ondu3dxjwbbrN69eyf8vunYsWO+e40ZMyZhr4yMjPQPDgAAAAAAAAAAAEAOgmoAAAAAAAAAAAAAAAAApERQDQC2c3PmzEl6ylBBTi2C7d2KFSuiYsWKSb9vvvrqq2Kbbf78+VGqVKmEc5UvXz6WLVtWbLMBAAAAAAAAAAAAsGMTVAMAgF+pUqVKnHzyyUnrAwcOLMJptjRo0KDIyspKWOvWrVtUq1ataAcCAAAAAAAAAAAAgP9PUA0AAH6jZ8+eSWtPPfVUZGdnF+E0/ye3kFxuMwMAAAAAAAAAAABAYRNUAwCA3+jYsWM0btw4YW3evHkxevTooh0oIsaPHx+ff/55wlqDBg3iiCOOKOKJAAAAAAAAAAAAAOD/CKoBAMBvZGRkRI8ePZLWBwwYUGSz5GXP7t27R2am/7QHAAAAAAAAAAAAoPj4bVYAAEige/fukZGRkbD2wgsvxKpVq4pslnXr1sWwYcOS1nML1QEAAAAAAAAAAABAURBUAwCABBo3bhydOnVKWFu9enU899xzRTbLSy+9FMuWLUtYO/TQQ6Np06ZFNgsAAAAAAAAAAAAAJCKoBgAASfTs2TNpbcCAAUU2R2575TYjAAAAAAAAAAAAABQVQTUAAEjipJNOiipVqiSsvffee/H1118X+gzz58+Pt956K2GtUqVKceqppxb6DAAAAAAAAAAAAACwNYJqAACQRIUKFeL0009PWMvOzo6nnnqq0GcYNGhQZGX9P/buPLrK6vof8A6TzBAQGQQBRwRELFbAGbUOKDiLighYFWm1Tl+1rVPR1qK21lpbFWllECuKoharaBVnBhFkkkmcABGUIYSZQH5/dOlPy70hyXuTQHietVhLzz7vPjvhkkuUD2drytq5554bNWrUKPEZAAAAAAAAAAAAAGB7BNUAAKAAffv2TVsbNmxY5Ofnl+j5Q4cOTVsraDYAAAAAAAAAAAAAKE2CagAAUIDOnTtHq1atUtY+/fTTePPNN0vs7AkTJsScOXNS1vbdd9846qijSuxsAAAAAAAAAAAAACiKSmU9AACwa5g0aVL861//ivfffz/mzJkTK1asiHXr1kXVqlWjQYMGsc8++0SnTp3i1FNPjU6dOkVWVlapzJWXlxevvPJKvPzyyzFlypT4+OOPY9WqVZGfnx+1atWKxo0bR5s2beKoo46K7t27R7NmzUplrp3d5s2bY9y4cTF58uT48MMPY86cObFq1apYvXp1rFmzJqpUqRLVqlWL6tWrxx577BEtWrSI5s2bR+vWraNTp07RunXrqFBhx/k7Ffr27Rs33XRTytrQoUPj2GOPLZFzhwwZkrbWp0+fIvXKy8uLDz74ID744IOYPXt2zJkzJ7744ovIycmJ3Nzc2LhxY1SrVi1q164de+65Z+y3335xyCGHxHHHHReHHHJIqf2a3Jnk5ubGf/7zn3j33XdjxowZ8cknn8Q333wTa9eujYiImjVrRpMmTWLfffeNTp06xU9+8pPo0KFDojPHjx8fY8eOTVm78sorY/fdd0/UP50FCxbE8OHDU9bOPffcaNOmTYmcCwAAAAAAAAAAAOw8BNUAgCL57LPPomXLlilrn376abRo0eIHa//85z/j97//fcyYMSPlM2vXro21a9fGZ599Fq+99lr87ne/iwMPPDAGDBgQ5557bqbH/86mTZviwQcfjD/+8Y/x5ZdfptyzfPnyWL58ecycOTNGjhwZv/jFL+L000+P22+/PQ4++OASmeuNN96ILl26pKzl5+dn7Jw+ffrE0KFDt1nv3bt3geGo7fn444/jz3/+czz55JPxzTffpN23fv36WL9+faxYsSIWLVoUU6ZM+UG9Vq1accIJJ8R5550X3bp1ixo1ahR7pkzo1atX/PrXv44tW7ZsUxs1alQ8+OCDGZ9xw4YNMXLkyJS1ChUqxMUXX7zdHosWLYpRo0bFK6+8Em+//XasWbOmwP1r1qyJNWvWxJdffhnvv/9+PPHEExERsddee8Vll10WV155ZdStW7fIH0t5895778Wf/vSnGDNmTGzYsCHtvpUrV8bKlStj1qxZ8fzzz8evfvWr2H///ePaa6+NSy65JKpUqVLksxs0aBB33HFHyq8H1atXjxtvvLHIPQvj/vvvjwcffHCb9apVq8bVV19dImcCAAAAAAAAAAAAO5cd55oKAKBcWbx4cZxwwglx4YUXpg2ppTN79uw477zz4qyzztpusKY4pk2bFu3bt4/rr78+bUgtla1bt8bo0aPj0EMPjdtuuy22bt2a8dl2Vhs2bIjbb7892rZtGw8++GCBIbXCyM3NjdGjR8cFF1xQooHFwmrcuHGcfPLJKWtr1qyJUaNGZfzM5557LlatWpWydsIJJxR4u9/TTz8dRx11VOy1115x7bXXxksvvZTo19IXX3wRt956a+yzzz4xaNCgYvfZ2c2fPz9OOumkOOKII2LUqFEFhtTSmTdvXvTv3z/atm0bb775ZpGf33fffeMnP/lJytrgwYMzGmj91vr16+Pxxx9PWTvvvPMiOzs742cCAAAAAAAAAAAAOx9BNQAg46ZMmRI//vGP47XXXkvUZ/To0XHcccdFbm5uhiaL+Ne//hWdOnWK2bNnF7tHXl5e3HnnnXHuuefGpk2bMjbbzmrNmjVx8sknxx133BEbN27MeP8dJRDYt2/ftLVUt9MlVdDNdgXNEhHx97//Pd55552Mh5ZWrFgR/fr1i/PPP3+Xe+3//e9/j3bt2sUrr7ySkX7z58+P4447Lu65554iP9u/f/+0PceNG5d0tG2MHDkybWiyX79+GT8PAAAAAAAAAAAA2DkJqgEAGTVjxow44YQTYsmSJRnp9/7778dll12WkV7/+te/4qyzzirWLUipPPvss3HppZdmpNfOavPmzXHSSScV62aonU23bt2ifv36KWtvvPFGfP755xk7a/HixfHqq6+mrNWtWzfOOOOMjJ1VHCNHjoyzzjortmzZUqZzlJbrr78+Lr300ox97fjW1q1b46abbopf/vKXRXquW7du0bRp05S1Rx55JBOj/UC6W/Tatm0bhx9+eMbPAwAAAAAAAAAAAHZOlcp6AACg/Pjmm2/izDPPjJUrV25TO+CAA+LEE0+MFi1axB577BEVK1aMpUuXxrRp0+Kll16KpUuXpu07cuTIuPDCC6N79+7Fnm3atGlxwQUXRF5eXoH72rRpE6eccko0a9YsGjZsGCtXrozFixfHW2+9FW+//fY2N1QNHz48OnXqVOy5dnZ//OMf47333itwz1577RVHH3107LfffrHnnntG9erVo3LlyrF69epYvXp1fP311zFjxoyYPn16RsNemValSpXo2bNnPPDAA9vU8vPzY+jQoXHbbbdl5Kzhw4envUnu/PPPj6pVqxarb4UKFWK//faLgw8+OFq1ahXZ2dlRt27dqFmzZqxbty5ycnLik08+icmTJ8fkyZMLDGa9+OKLcfPNN8fAgQOLNcvO4rrrros//elPBe6pUKFCtG/fPo499tho2rRp7L777lG5cuX46quvYsGCBfHvf/87Pvnkk7TP33333dGkSZP4xS9+UaiZKlasGJdffnnK19tzzz0XX3/9dTRo0KBQvbZnxowZMX78+JS1yy+/PCNnAAAAAAAAAAAAAOWDoBoAkDGXXXZZLFq06AdrZ555Zvz2t7+N1q1bp31uy5Yt8be//S1uvfXWyMnJSbnnyiuvjFNPPTUqVqxY5LnWr18fF154YaxduzbtnmOOOSbuv//+aN++fdo9ixYtigEDBsTgwYN/sH7TTTdFo0aNijzXzu6bb76JO++8M239jDPOiFtuuSU6dOhQ6J5Lly6NF198Mf71r3/Fyy+/nPEbrJLq27dvyqBaRMSwYcMyFlQbOnRogTMURYMGDaJbt25x+umnxwknnBDVq1cv1HMrV66MESNGxMCBA2Px4sUp9/zhD3+Ic889t0g/xzuThx9+uMCQWu3atePnP/95XHPNNbHHHnuk3feXv/wl3n333bjuuuti0qRJKff83//9X3Tq1CkOO+ywQs126aWXxh133LFN+HbTpk0xZMiQuOGGGwrVZ3vS3aZWrVq16NWrV0bOAAAAAAAAAAAAAMqHCmU9AABQfnz44Yff/XONGjVizJgx8eyzzxYYUov47+1AV111Vbz22muRnZ2dcs/ChQvjpZdeKtZcAwcOjI8++qjA+rhx4woMqUVENG3aNB599NF48cUXo0aNGt+tr1mzJj7++ONizbYze+6552LdunUpaw888ECMHj26yAGmhg0bxiWXXBKjR4+OL774Iu64445o0qRJJsbNiPbt26d9nSxYsCDefvvtxGdMmDAh5syZk7LWunXrQgeZDjvssBg5cmQsWbIk/v73v0f37t0LHVKLiMjOzo4rr7wyPvroo+jdu3fKPVu2bImbb7650D13JrNmzYqrr746bf3II4+MuXPnxl133VVgSO1bRxxxREyYMCF+9atfpaxv3rw5Lr/88u3e+vitxo0bxxlnnJGy9uijj25z+2NxrF+/Ph5//PGUtR49ekTdunUTnwEAAAAAAAAAAACUH4JqAEDG1axZM95444049dRTi/Rchw4d4h//+EfaekG1dJYsWRL33ntv2vodd9wRN910U2RlZRW6Z9euXWPUqFFRuXLlIs9Tnrzwwgsp13v27BlXXXVV4v4NGjSIW2+9tVg/7yWpoBvNhgwZkrh/QT0Ke5vaQw89FBMnTozzzjuvWLcQfl/t2rXjsccei8svvzxlfezYsTFr1qxEZ+yILr300ti0aVPK2vnnnx+vv/56kW9SzMrKirvuuivtTYTTpk1LGwxL5Wc/+1nK9fnz58e4ceOKNFsqI0eOjFWrVqWs9evXL3F/AAAAAAAAAAAAoHypVNYDAADlz9/+9rc49NBDi/XsGWecEccff3y89tpr29ReeumlyMvLi0qVCv9bmAceeCDWr1+fsnbmmWfGrbfeWqw5Tz755Pj9738f//d//1es58uDefPmpVxPF54pL3r27Bk33HBDyhDT008/HX/5y1+KdHPZ923cuDFGjhyZslapUqXo1atXofq0bNmyWOenk5WVFQ8++GC8/fbbMXv27G3qw4YNi7vvvjujZ5al0aNHx4QJE1LWOnXqFEOGDEkUVL355pvjnXfeibFjx25T+/3vfx+9e/cuVHi2S5cu0apVq5Q38A0aNCiOO+64Ys8YEfHII4+kXG/Xrl106tQpUe/i6ty5c8Z7zpw5M+M9AQAAAAAAAAAAYFckqAYAZNRpp51W6DBNOpdeemnKoNqGDRti1qxZcfDBBxeqT15eXgwePDhlrWrVqnHfffclmvMXv/hFDB48OGVIZFfw1VdfpVxv27ZtKU9SuurXrx/du3ePUaNGbVPLzc2NZ599Ni666KJi9X7uuefS3mB1yimnRMOGDYvVNxMqV64cv/3tb+Pss8/epvbSSy+Vq6Da73//+5TrVapUiREjRsRuu+2WqH9WVlYMHjw49t5779i8efMPavPmzYu33347jj766EL1uuKKK+Kaa67ZZn306NHx9ddfR4MGDYo144wZM9KG9cryNrV0MwEAAAAAAAAAAABlr0JZDwAAlC833HBD4h7du3dPe2valClTCt3n1VdfjW+++SZl7YorrogWLVoUZ7zvVK5cOX73u98l6rEzS3dTXcWKFUt5ktLXt2/ftLUhQ4YUu29BzxZ0Zmk55ZRTUt4WN3PmzFi5cmUZTJR506ZNi/fffz9lrV+/frH33ntn5JymTZvGueeem7KW7la9VHr37p3y52TTpk2JXovpblOrUaNGsYOYAAAAAAAAAAAAQPkmqAYAZEyrVq0KfQtQQapXrx77779/ytrs2bML3eff//532lrv3r2LPFcq3bp1i3r16mWk184m3cc9adKkUp6k9J100knRuHHjlLVx48bFwoULi9zzyy+/jFdffTVlbffdd4/TTjutyD0zrVq1atG+fftt1vPz82PGjBmlP1AJKCgklurmsiQuueSSlOvpXgep1K1bNy644IKUtUcffTTy8/OLPNe6devi8ccfT1k7//zzo3bt2kXuCQAAAAAAAAAAAJR/gmoAQMYcc8wxGevVtm3blOtFubVp3LhxKdcPPPDAlGGb4qhcuXLaW5HKu3Q30t1+++2Rl5dXusOUsooVK8bFF1+csrZ169YYNmxYkXsOHz48tmzZkrJ20UUXReXKlYvcsyQ0bNgw5frcuXNLeZKS8dJLL6Vcb9++fcZuU/tWp06dUt4eOX/+/LS3QabSv3//lOvz589P+3WwICNHjoycnJyUtcsvv7zI/QAAAAAAAAAAAIBdw7Z/KhIAoJiOOOKIjPWqX79+yvXVq1cX6vkNGzakvX0tk4G6b/s98sgjGe25M+jSpUtMmDBhm/W33347unfvHoMGDYqmTZuWwWSlo0+fPnH33XenrA0dOjRuvvnmIvUbOnRo2lrfvn2L1Kuwvv7661i6dGksX7481q9fH5s2bYqtW7cW+MyqVatSri9ZsqQEJixda9asiWnTpqWsde3aNePn1ahRI1q3bh3Tp0/fpjZt2rQ4/vjjC9WnQ4cOcdhhh6W8zXDQoEFx3HHHFWmuQYMGpVxv3759HHbYYUXqlWmdOnXKeM+ZM2fGmjVrMt4XAAAAAAAAAAAAdjWCagBAxjRr1ixjvWrVqpVyPd0tP/9rzpw5aQM3mbpNraT67SzOP//8GDhwYOTn529Te+mll2L//fePHj16RO/eveOoo46KihUrlsGUJadVq1bRuXPnGD9+/Da1+fPnx3vvvReHH354oXpNnDgxbbDyRz/6UbRr1y7RrBERGzdujNdffz1eeeWVmDhxYnz00UeF/vVUGMuXL89Yr7Ly4Ycfpnw9R0S0bt26RM7cY489Uq4vWLCg0EG1iP/eqpYqqDZ69Oj4+uuvo0GDBoXqM2PGjJQB1IiIfv36FXqekpLq11tSnTt3TvsxAwAAAAAAAAAAAIVXoawHAADKj+zs7Iz1qlatWsr1jRs3Fur5zz//PG0tE6Gf79t///2jatWqGe25M2jXrl2cffbZaevr16+PIUOGRJcuXaJhw4Zx/vnnx0MPPRQzZ87c7q1dO4uCbjobMmRIofsUtDfpbWqLFy+Oa665Jho1ahRdu3aN+++/P8aPH5/RkFrEf28x3NnNnz8/ba1Vq1Ylcma9evVSri9evLhIfc4///yUvTZt2lSk12K62yFr1qwZPXv2LNJMAAAAAAAAAAAAwK5FUA0AyJjatWuX+Bnpbjv6X1999VXaWsOGDTM1TkREVKxYMerXr5/RnjuLhx9+OFq2bLndfcuXL4+RI0fGz372szjooIMiOzs7TjzxxLjrrrti/PjxkZeXVwrTZl6PHj3ShiqfeuqpWL9+/XZ7bNy4MZ588smUtd122y0uvPDCYs22ZcuWuOuuu2LfffeNP//5z7Fq1api9SmsTZs2lWj/0rBo0aK0tUMPPTSysrIy/uOpp55Ked7KlSuLNHvVqlWjT58+KWuPPvpoob52rlu3Lh5//PGUtQsuuCDtTZcAAAAAAAAAAAAAEYJqAEAGZWVllfUI31m9enXaWkkE6urUqZPxnjuD+vXrx6uvvhpt2rQp0nOrV6+OV199NW6++eY4/PDDo169etGnT5949dVXY8uWLSU0bebVrl077a1yOTk58dxzz223x3PPPZc2RNa9e/e0N24VJDc3N7p27Ro333xzqd10VtgQ6Y5s+fLlZT3Cd4rz83bFFVek/Do8f/78GDdu3HafHzlyZNqb9vr161fkeQAAAAAAAAAAAIBdi6AaAFAubdy4MW1NUC2z9tlnn5gwYUJce+21sdtuuxWrR25ubgwdOjROPPHEOPDAA2PEiBGxdevWDE9aMi655JK0tSFDhmz3+YL29O3bt8jzbNq0KU4//fR45ZVXivzsrq4wN+CVls2bNxf5mf322y9OOOGElLVBgwZt9/l0ezp06BAdOnQo8jwAAAAAAAAAAADArkVQDQDY5ZTEzU87S6iqpNSsWTPuu+++mDdvXtxwww3RuHHjYveaP39+XHTRRXH44YfH559/nsEpS8axxx4bLVq0SFn7z3/+E4sXL0777JdffhmvvvpqylqTJk3ixBNPLPI8t91223Zvz6pbt26cfvrp8dvf/jaeeuqpmDBhQnz66aexfPny2LBhQ+Tl5UV+fn7KH7179y7yTDuLvLy8sh7hO8X9OtW/f/+U66NHj46vv/467XPTp0+PCRMmpKy5TQ0AAAAAAAAAAAAoDEE1AKBcKuhmr9zc3Iyft3r16oz33Bnttddecc8998TChQvjjTfeiNtuuy2OOuqoYt20NnHixDjkkENi2rRpJTBp5mRlZUWfPn1S1rZu3RrDhw9P++zw4cNjy5YtKWu9evWKihUrFmmWBQsWxB//+Me09TZt2sQzzzwTy5Yti+eeey5uvvnmOPfcc6Njx47RokWLqFevXuy2224Fnptu3vKgatWqZT1CYt26dYs999xzm/VNmzYVeHtfutvUatWqFRdccEGmxgMAAAAAAAAAAADKsUplPQAAQEmoXbt22trq1atj9913z+h5O1tQrSRulfu+ihUrxjHHHBPHHHNMDBgwIDZu3BiTJk2Kd95557sfhfmcrVy5Mk499dT44IMPomHDhiU6cxK9e/eOAQMGpPy8Dh06NH75y1+mfG7o0KFpe6YLvxXk/vvvT3srWI8ePeKxxx6LatWqFbnv961cuTLR8zuymjVrpq399a9/jSZNmpTaLHvttVexnqtUqVJcfvnlcfvtt29Te/TRR+OGG27YZn3dunXx+OOPp+x34YUXFvh5AQAAAAAAAAAAAPiWoBoAUC41btw4bW3p0qWx9957Z+ysLVu2xPLlyzPWrzTk5OSU6nm77bZbHHXUUXHUUUdFxH8/Z+PHj4/nn38+nnzyyVi0aFHaZxcvXhwDBgyIv/3tb6U1bpG1aNEiunTpEq+//vo2tTlz5sSECROiU6dOP1ifOHFizJ49O2W/zp07R6tWrYo0Q35+fowcOTJlrV27djF06NBi3Wz3v1asWJG4x44q1U1k3+rQoUN07NixFKcpvksvvTTuvPPObUKL8+fPj3HjxkWXLl1+sD5y5Mi0XxP69etXYnMCAAAAAAAAAAAA5UuFsh4AAKAkFHQb0bRp0zJ61ty5c2PDhg0Z6VVQkGjjxo0ZOSOi7MNGFStWjCOPPDLuvffe+Oyzz+Kpp54qMDw4ePDg+Prrr0txwqLr27dv2lqqm9OGDBlSrF7pfPTRR2k/R7/5zW8yElKLiFi4cGFG+uyIWrZsmba2M4VRmzRpEqeffnrK2iOPPFKotYiIH//4x3HIIYdkdDYAAAAAAAAAAACg/BJUAwDKpVatWkWFCql/q5PpoFom+9WpUydtLTc3N2PnFHSDWWmrWLFinHvuufHBBx+kDcVs3rw5/vOf/5TyZEVz1llnRe3atVPWnnzyyR8EDTdu3BhPPvlkyr3VqlWLHj16FPn8WbNmpVyvXr16dO3atcj9Ulm4cOEO9drJtPbt26etzZ8/v/QGyYCf/exnKddHjx4d33zzzXf/Pn369Jg4cWLKvW5TAwAAAAAAAAAAAIpCUA0AKJeqVq0arVu3Tll78803M3pWJvulCzpFxA/CJUksWbIkPv3004z0yqS6deumvHnsW++9914pTlN01atXTxswW7VqVTz33HPf/ftzzz0Xq1atSrn37LPPLvB1kM7ixYtTrjdr1ixjt6m9++67Gemzo2rWrFnsueeeKWuvvfZaKU+TzHHHHRcHHHDANuubNm36wW1+6W5Tq127dpx//vklNR4AAAAAAAAAAABQDgmqAQDl1rHHHptyffbs2fHhhx9m5IzNmzfH008/nZFeERHZ2dlpazNnzszIGZkO6mXSQQcdlPZWq6VLl5buMMXQt2/ftLXvh/C+HxQqSo+CrF27NuV6/fr1i9UvlWHDhmWs147q1FNPTbn+5ptvxoYNG0p5mmSuuOKKlOuDBg2KiIh169bFiBEjUu656KKLokaNGiU2GwAAAAAAAAAAAFD+CKoBAOVW165d09YyFbgZM2ZMrFixIiO9IiJq1KgRzZo1S1mbMmVKRs546KGHMtKnpOy3334p11euXFnKkxRd586do1WrVilrr7zySixZsiS+/PLLePXVV1PuadGiRXTp0qVYZ6cLFaW7ua2o5s2bFy+//HJGeu3Izj333JTrq1ev3uF/7fyvPn36RPXq1bdZnz9/fowbNy6efPLJyMnJSflsv379Sno8AAAAAAAAAAAAoJwRVAMAyq0TTjgh7W1SDz/8cHz++eeJ+ufl5cUtt9ySqEcqHTp0SLk+evToxL0nTZoUb731VuI+JWnjxo0p16tVq1bKkxRPuhvRtmzZEsOHD4/hw4fHli1bUu7p3bt3ZGVlFevc3XffPeX6J598EuvWrStWz++78cYbIz8/P3GfHd3xxx8fBxxwQMrawIEDIzc3t5QnKr66devG+eefn7I2aNCg725W+18dO3aMdu3aleRoAAAAAAAAAAAAQDkkqAYAlFuVK1eOSy+9NGVt/fr1cf311yfq/+CDD8ZHH32UqEcq6YJqc+bMiXfeeafYfdevX582RLWj2Lp1a0ydOjVlrUWLFqU7TDH16tUrKlasmLI2dOjQGDp0aMpaVlZW9O7du9jnpruJb8OGDfHiiy8Wu29ExN///vd4/vnnE/XYWWRlZcUvf/nLlLVly5ZFjx490gYNd0T9+/dPuT5q1KiYOHFiyprb1AAAAAAAAAAAAIDiEFQDAMq1X/ziF1G1atWUtWeeeSbuuuuuYvV99dVX46abbkoyWlrdu3dPW7v66qtj69atRe65ZcuWuOyyyzIWrJs0aVJce+218cUXX2Sk37eefPLJWLhwYcpax44dM3pWSWncuHGcfPLJKWsfffRRzJ49O2Xt2GOPjZYtWxb73E6dOqV9rd92221pb6rbnpdeeimuuuqqYs+1M7r44ovjkEMOSVl76aWX4qc//WmxP58FycvLi6effjqWLFmSsZ6HHnpo/PjHP055Vip16tSJHj16ZOx8AAAAAAAAAAAAYNchqAYAlGtNmjQp8Oa0m2++Of7whz9Efn5+oXuOHTs2zjrrrNi0aVMmRtxGu3bt4tBDD01ZmzJlSlx66aVFCqutWbMmTj/99BgxYkSmRox169bF/fffH/vss09cdNFFMX78+CJ9DlN58803097+VL169ejatWui/qWpODfXJb3trmrVqnHMMcekrM2ZMycuuOCCIr9mhwwZEqeffnqsX78+0Ww7mwoVKsTQoUNjt912S1kfOnRodOrUKWPBz6VLl8bAgQOjZcuWcd5558Xy5csz0vdb6X5dpdKrV6+oXr16Rs8HAAAAAAAAAAAAdg2CagBAuffrX/86WrVqlbZ+ww03xPHHHx/Tp08vsM/ixYujX79+cfLJJ8eaNWu+W69Zs2bsu+++GZs3IqJfv35pa4899lh07do15s2bV2CPjRs3xsMPPxz77bdfvPjii9+tV6xYMdq0aZOROfPy8mLEiBFx+OGHR/PmzeO6666Ld955JzZs2FDoHp9//nlcddVVccIJJ8Tq1atT7rnssssiOzs7IzOXhm7dukX9+vULvb9WrVpx9tlnJz73mmuuSVsbPXp0dOzYMd59993t9pkwYUIcc8wx0bdv39i8efN367vttlvK27nKo4MOOij++te/pq1/+OGH0a5duzjnnHPirbfeKlJ4dOvWrTFz5swYOHBgHH744dGkSZP41a9+FYsWLcrE6Ns4//zzC/3rp6CvPQAAAAAAAAAAAAAFqVTWAwAAlLTq1avHE088EUceeWSsW7cu5Z5x48bFwQcfHG3bto2uXbtG06ZNo2HDhrFy5cr48ssv46233kobRhk4cGA8/fTT8fHHH2ds5r59+8ajjz4akyZNSlkfO3ZstG7dOjp37hwnnHBC7LnnnlGnTp1YuXJlLFu2LCZOnBivv/56yo/3zjvvjLlz58asWbMyNm9ExMKFC+NPf/pT/OlPf4pKlSpFmzZtokOHDtG8efPIzs6OevXqRdWqVWPt2rWxfPnymDt3bkyaNCmmTp1aYN+99torbr/99ozOWtKqVKkSPXv2jAceeKBQ+3v06JGRW6xOPvnkOPLII+Odd95JWf/www/jyCOPjLZt28Zxxx0XrVu3juzs7Ni4cWN89dVX8cknn8SLL74YCxcuTPn8XXfdFdOnT4/3338/8aw7g5/+9KexZMmSuPXWW1PWt2zZEs8880w888wzUadOnejUqVMceuih0aBBg8jOzo4aNWpEbm5urF69OnJycuKzzz6L6dOnx6xZs0r1lrpq1apFnz594k9/+lOB+w4//PBo27ZtKU0FAAAAAAAAAAAAlDeCagDALuGQQw6JESNGxDnnnBNbtmxJu2/mzJkxc+bMQvft1atX/PznP4+nn346E2N+p2LFivGPf/wjfvSjH8WmTZtS7tmyZUu88847aUNJqVxyySXxq1/9Kvr06ZOhSVPLy8uLadOmxbRp0xL1qVOnTowePXqnuk3tW3379i10UK1v374ZO3fo0KHRsWPH+Oabb9LuKerrPOK/oa3rrruuxF87O5pbbrklatWqFdddd12Bt6bl5OTE2LFjY+zYsaU4XeFdccUVcf/990d+fn7aPW5TAwAAAAAAAAAAAJKoUNYDAACUljPOOCNGjRoVu+22W0b6nXnmmTF48OCM9EqlTZs2MWzYsKhYsWJG+v30pz+NQYMGZaRXaWjWrFmMGzcufvSjH5X1KMXSvn37aN++/Xb37b///nH44Ydn7Ny99947nn322ahRo0bGev70pz+NRx55JGP9djZXX311vPrqq7HnnnuW9SjFtv/++8fxxx+ftp6dnR3nnXdeKU4EAAAAAAAAAAAAlDeCagDALuWMM86I8ePHxwEHHFDsHhUrVoxf/epXMWrUqKhSpUoGp9tWjx49YsyYMVG/fv1i96hevXo88MADMXjw4IyF3ho3bhyHHHJIRnr9r8qVK8f1118fs2bNKrEzSkthbkrL5G1q3zrqqKNi4sSJiV7nERE1a9aMBx98MKOvnZ3VcccdF7NmzYobb7wxqlatmvH+lStXjm7dusXTTz8drVq1ynj/iIJvTLv44otL5OMCAAAAAAAAAAAAdh2CagDALueQQw6J6dOnx7333huNGzcu9HNZWVlx2mmnxaRJk+Kuu+6KChVK57dSJ598csyePTv69+9fpCBJ5cqVo3fv3jFz5sy46qqrMjrTAQccEFOmTIlFixbFww8/HGeeeWbsscceiXo2adIkrr/++pg5c2b84Q9/iFq1amVo2rLTs2fPAsOMFSpUiF69epXI2W3atIkPPvggBg4cGA0bNizSszVr1oyf/exnMXv27Pj5z39eIvPtjOrUqRN33313fP755/Hb3/42cRCwfv36cc4558QjjzwSixcvjhdeeCHOOeecqFSpUoYm/qElS5akrV1++eUlciYAAAAAAAAAAACw68jKz8/PL+shAADKSl5eXowdOzZefvnl+OCDD+Ljjz+OnJycyM/Pj5o1a0aTJk2idevWcdRRR0X37t2jefPmZTrvypUr4/nnn49x48bF9OnT44svvojc3NyIiKhVq1Y0bdo02rZtG126dInu3bsnDo8V1YIFC2LChAkxe/bsWLBgQSxYsCCWLl0aa9asidzc3MjKyopatWpF7dq1o379+tGmTZto3759HHrooXH44YeXWvhvV7Nhw4Z49dVXY9y4cTF+/Pj46quvYvny5bFu3bqoXr16ZGdnx7777htt2rSJ448/Po4//vioWbNmWY+9U5gzZ068+eabMXny5Jg7d24sXLgwVqxYEevXr4/8/PzvXu+1a9eOli1bxoEHHhitWrWK9u3bx8EHHxxZWVmlNmu7du1ixowZ26wfeeSR8fbbb5faHDuazp07x4QJE36w1qlTpxg/fnwZTQQAULJa/PLFsh4BAAAAKEc+G3hqWY8AAACw0yqPf35NUA0AAKCcmzhxYnTq1Cllbfjw4XHRRReV8kQ7jvL4jT4AQEEE1QAAAIBMElQDAAAovvL459dcWQEAAFDOPfTQQynX69WrF+ecc04pTwMAAAAAAAAAAACUR4JqAAAA5diKFSti5MiRKWu9e/eOqlWrlvJEAAAAAAAAAAAAQHkkqAYAAFCO3X///bFhw4Zt1rOysqJfv35lMBEAAAAAAAAAAABQHgmqAQAAlFPffPNNPPDAAylrJ510UhxwwAGlPBEAAAAAAAAAAABQXgmqAQAAlFNXX3115OTkpKzdeOONpTwNAAAAAAAAAAAAUJ4JqgEAAJQzeXl5ccMNN8QTTzyRsn7kkUdGly5dSnkqAAAAAAAAAAAAoDyrVNYDAAAAUHTr1q2LV1555bt/z8/Pj9WrV8eMGTNi1KhR8fnnn6d8LisrK+65557SGhMAAAAAAAAAAADYRQiqAQAA7ISWLVsWZ555ZpGfu+SSS6Jz584lMBEAAAAAAAAAAACwK6tQ1gMAAABQOvbbb7/405/+VNZjAAAAAAAAAAAAAOWQoBoAAMAuoGnTpvHvf/87atWqVdajAAAAAAAAAAAAAOWQoBoAAEA5lpWVFRdeeGF8+OGHse+++5b1OAAAAAAAAAAAAEA5VamsBwAAACBzqlWrFvXq1YtWrVrFEUccEb169RJQAwAAAAAAAAAAAEqcoBoAAMBOqEWLFpGfn1/WYwAAAAAAAAAAAABERESFsh4AAAAAAAAAAAAAAAAAgJ2b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BIpbIeAAAAAAAAKB2fDTy1rEcAAAAAAAAAoJxyox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VQq6wEAAABgRzLli5XR4pcvlvUYAAAAALBT+mzgqWU9AgAAAABQRty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lcp6AAAA2FHk5OTE8uXLY9WqVZGTkxNr166NatWqRY0aNaJmzZqxxx57xB577FHWYwIAAAAAAAAAAADADkdQDQCAXdacOXPixRdfjEmTJsX7778fn3766XafqV69erRo0SL23nvvOOSQQ+LQQw+NQw89NJo0aVIKEwMAAAAAAAAAAADAjklQDQCAXcrmzZvjqaeeikGDBsVbb71V5OfXrVsXH330UXz00UcxZsyY79abNWsWJ510Upx88slxwgknRJ06dTI5NgAAAAAAAAAAAADs0ATVAADYZbz//vtxySWXxMyZMzPee+HChTF48OAYPHhwVKpUKd5///1o3759xs8BAAAAAAAAAAAAgB1RhbIeAAAAStrWrVvj17/+dXTu3LlEQmr/Ky8vLzZs2FDi5wAAAAAAAAAAAADAjsKNagAAlGtbt26Nnj17xpNPPlnWowAAAAAAAAAAAABAuSWoBgBAuXbdddcVKqR22GGHRdeuXaNdu3bRunXryM7Ojlq1akXFihVjxYoVsWLFili6dGlMnTo1Jk+eHJMnT4758+eXwkcAAAAAAAAAAAAAADs+QTUAAMqtl156Kf785z+nrVeoUCF69eoVt99+e7Rs2TLtvkaNGkWjRo2idevW0aVLl+/WP/nkk3jmmWfi2WefjYkTJ0Z+fn5G5wcAAAAAAAAAAACAnUWFsh4AAABKwpYtW+Lqq69OW8/Ozo5x48bFkCFDCgypFWTvvfeOG264IcaPHx+ffvpp/N///V9kZ2cXd2QAAAAAAAAAAAAA2GkJqgEAUC49++yzMX/+/JS1qlWrxrhx4+Loo4/O2HnNmzePe++9NxYtWhQPPfRQ1K9fP2O9AQAAAAAAAAAAAGBHV6msBwAAgJIwfPjwtLUBAwbEwQcfXCLnVq9ePa644ooS6Q0AAAAAAAAAAAAAOyo3qgEAUO7k5eXFG2+8kbJWrVq16N+/f+kOBAAAAAAAAAAAAADlnKAaAADlzvz58yM3NzdlrUuXLlGrVq1SnggAAAAAAAAAAAAAyrdKZT0AAABk2qeffpq21qJFi9IbhB/46quvYsyYMfHGG2/ErFmzYtGiRbF69eqoWLFiZGdnx3777RcdO3aM8847Lzp06FCsM2bPnh3PPvtsvP/++zFr1qxYvnx55ObmRpUqVaJRo0bRunXr6NKlS/To0SP23HPPDH+EBcvPz4+JEyfGW2+9Fe+//34sWLAgFi1aFGvWrIlNmzZFtWrVol69erHPPvvEwQcfHMccc0ycdNJJUa1atVKdM9XcH3zwQYwdOzY++OCDmDt3bnz11VexZs2ayMrKit133z3233//+Otf/xoHHnhgmc4KAAAAAAAAAAAAlB1BNQAAyp2cnJy0tbp165beIEWQlZWVcn3cuHFx7LHHZuSMIUOGRN++fbdZb968eXz22WdF6vWb3/wmBgwYsM36McccE2+88cYP1ubNmxd33HFHjBw5MvLy8lL2W79+fXz55Zfx5ptvxj333BMdO3aMP//5z9GxY8dCzfPyyy/H7bffHpMmTUpZz8vLi08++SQ++eSTGDNmTNx4443Ru3fvGDhwYDRo0KBQZxTXsmXL4oEHHohhw4bFwoUL0+5bs2ZNrFmzJr744osYN25c3H///VGrVq3o2bNn/PKXv4zmzZtnZJ7Cvtby8vJi8ODB8ec//znmzJmTtt/ixYtj8eLFsXTpUkE1AAAAAAAAAAAA2IVVKOsBAACgNK1YsaKsR9il3HfffXHwwQfHiBEj0obUUpk4cWJ07tw5fve73xW4b+XKlXHOOefEKaeckjaklsqWLVviH//4Rxx00EExYcKEQj9XFBs3bowBAwZEixYt4ne/+12BIbV0cnNz4+GHH44DDjggfvvb3xbpc5jEhx9+GB06dIj+/fsXGFIDAAAAAAAAAAAA+JagGgAA5U79+vXT1qZOnVqKk+y6tm7dGj/96U/j+uuvjw0bNhSrR35+ftxyyy1x/fXXp6x/+umn0aFDh3jmmWeKPefSpUvj+OOPj4kTJxa7Ryrz5s2LDh06xG9+85tYv3594n4bN26MW2+9NX7yk5/EN998k4EJ03vhhRfiyCOPjOnTp5foOQAAAAAAAAAAAED5IqgGAEC506BBg7S1999/PxYsWFCK0+yarrrqqvjHP/6RkV733XffNr0+//zzOProo+PTTz9N3H/dunVx5plnRk5OTuJeERHvvPNO/PjHP45Zs2ZlpN/3vfHGG9GlS5cSC6uNGzcuzj333Fi7dm2J9AcAAAAAAAAAAADKr0plPQAAAGTagQceGFWrVk15k9fWrVvjmmuuieeffz4qVPD3NpSEQYMGxd/+9rdt1rOzs+Pkk0+Odu3aRaNGjaJq1aqxbNmymDFjRrz44ouxZMmStD2vvfbaOPXUU6Nhw4axfv36OPPMM2PRokXb7GvVqlWcfPLJ0bx582jYsGFs3rw5lixZEm+++Wa8/vrrsXHjxpT9lyxZEjfffHM8+OCDxf/AI2L8+PFx8sknbzfo1aRJk+jSpUscdNBBUb9+/ahTp06sWLEilixZEuPGjYt33303tmzZkvLZmTNnxmmnnRZvvfVWVKlSJdG83/fVV1/FlVdeGZs2bdqmtueee8Ypp5wS++67bzRs2DBq1qwZOTk5MX/+/HjzzTczfiMdAAAAAAAAAAAAsPMRVAMAoNypWrVqHHHEEfHaa6+lrI8ZMyb69OkTf/vb36JmzZqlPF35tnDhwrjuuut+sNa0adMYOHBg9OjRIypVSv0tSF5eXjzwwANxyy23xPr167epr169On7zm9/EQw89FNddd11MnTr1B/VTTjkl7rnnnmjbtm3K/jfddFMsWrQorrzyynj++edT7nnooYeif//+0aZNm8J8qNv44osv4owzzigwpNa1a9e45ZZbonPnzmn3/OY3v4mvv/46BgwYEA8//HDKwNrEiRPjxhtvjPvvv79Ys6Zyww03xPLly3+w1qlTp7j33nvjyCOPLPDZOXPmRI0aNTI2CwAAAAAAAAAAALDzcYUEAADl0tlnn11gffjw4dGmTZt44IEHIjc3t5SmKv8++eSTHwS1TjvttJgzZ0707NkzbUgtIqJSpUpx3XXXxXPPPRe77bZbyj3Dhg2LF198MR555JEfPPfYY4/Fv//977QhtW81bdo0Ro8eHb17905Z37p1a/z9738vsEc6+fn5cdFFF8WyZctS1uvWrRv/+te/4sUXXywwpPatBg0axIMPPhhvv/12ZGdnp9zzl7/8JSZNmlSseVP5/g11WVlZcd9998V777233ZBaxH9vsmvWrFnGZgEAAAAAAAAAAAB2PoJqAACUS5dcckk0bdq0wD1ffPFFXH311dGwYcPo1q1bPPLIIzFr1qzYunVrKU1Zvp111lkxevToIt20deKJJ8ZNN92UsrZu3bo466yzIj8/PyIiKlSoEE8//XT06dOn0P2zsrJi0KBBsffee6esjxgxIvLy8grd71uPPPJIvP322ylrjRo1ikmTJsVpp51W5L6dO3eOt99+O+rUqbNNbevWrXHjjTcWuWdhDBo0KK699trIysoqkf4AAAAAAAAAAABA+ZP+SgMAANiJ7bbbbnH33XdHz549t7t3/fr1MWbMmBgzZkxERNSuXTsOPfTQH/xo2bJlSY9crjRv3jwee+yxAm9RS+fGG2+Mv/zlL7Fy5cptaps2bfrun6+77ro444wzity/SpUqMWDAgOjVq9c2tWXLlsX48ePjqKOOKnS/9evXx4ABA1LWqlatGs8991zst99+RZ7zW23atImHHnooLrzwwm1qb775Zrz33ntx+OGHF7v//+rTp09ceumlGeuXSYW5ja6oZs6cmfGeAAAAAAAAAAAAsCsSVAMAoNy68MILY+rUqfGHP/yhSM+tXr06Xn/99Xj99de/W2vQoEEcffTRccwxx8TRRx8dBx98cKbHLVf++te/Ru3atYv1bI0aNaJ79+4xdOjQtHuaN28ev/vd74o7Xpx55plRrVq1WL9+/Ta1KVOmFCmo9thjj8VXX32VsnbLLbdEx44diz3nty644IIYNmxYvPzyy9vUBg8enLGg2u677x5//OMfM9KrJEyYMKGsRwAAAAAAAAAAAADSqFDWAwAAQEm6++6744orrkjc5+uvv45nnnkmfvGLX0T79u1jv/32i9/+9rfx+eefZ2DK8qVVq1bRtWvXRD229/zPfvazqFKlSrH716hRI44++uiUtalTpxap16OPPppyvVGjRnHNNdcUdbS0rrvuupTrzzzzTOTl5WXkjL59+0a9evUy0gsAAAAAAAAAAADYtQiqAQBQrlWoUCEeeuihGDZsWEYDOB9//HHceuut0bJly+jZs6fA2vf89Kc/jaysrEQ92rRpk7aWlZUVl1xySaL+ERFt27ZNuf7RRx8Vuse8efPiww8/TFm7/PLLo0aNGsUZLaWf/OQn0bRp023WV69eHZMmTcrIGZn4vAIAAAAAAAAAAAC7JkE1AAB2Cb169Yr58+fHDTfcELVq1cpY3/z8/HjiiSeiVatWcfvtt8fWrVsz1ntnle6msqLYf//904bdWrduHbvvvnviM1q1apVyfeXKlYXu8dJLL6WtnXXWWUWeaXuOPPLIlOvvvfde4t777LNP2s8JAAAAAAAAAAAAwPZUKusBAACgtNSrVy/uueeeuOWWW2LEiBHx+OOPx/jx4yM/Pz9x7w0bNsQdd9wRkydPjn/+859Ru3btDEy886latWoccsghiftUrlw5qlevHmvXrt2m1rlz58T9IyLq1q2bcj0nJ6fQPd55552U602aNImDDz64OGMV6LDDDosnn3xym/Vp06Yl7v2jH/0ocY+S1qlTp4z3nDlzZqxZsybjfQEAAAAAAAAAAGBXI6gGAMAup3bt2tG/f//o379/fPXVV/HKK6/E66+/HuPHj4/58+cnCq79+9//jmOPPTbeeeedqF69egan3jk0atQoKleunJFeNWvWTBlUa9q0acb6p7J69epC95g6dWrK9datWxdrpu3ZY489Uq4vWLAgce9MBAxL2vjx4zPes3PnzjFhwoSM9wUAAAAAAAAAAIBdjaAaAAC7tEaNGsXFF18cF198cUT89zatqVOnxpQpU2LKlCkxefLkmDt3bpF6Tp06NS699NJ44oknSmLkHVp2dnbGelWtWrVEz0jXf+PGjYV6Pi8vLz777LOUtVatWhV3rALVq1cv5frixYsT927UqFHiHgAAAAAAAAAAAMCuS1ANAAC+p06dOnHsscfGscce+93a0qVL44033ohnnnkmxowZE+vXr99un3/+85/RrVu3uOCCC0pw2h1PrVq1ysUZhbFkyZLYsmVLytqDDz4YDz74YKnNsnLlysQ96tSpk4FJAAAAAAAAAAAAgF1VhbIeAAAAdnQNGzaMHj16xFNPPRVLly6Nu+66K+3NVt935513xtatW0thwh1HVlZWuTijMJYvX17WI3xnw4YNiXvUrl07A5MAAAAAAAAAAAAAuypBNQAAKIJatWrFr371q5gzZ06cdNJJBe6dPXt2vPDCC6U0GaWtMDfrlZbNmzcn7lGpkgu3AQAAAAAAAAAAgOITVAMAgGJo0KBBvPjii3HaaacVuO/f//53KU1EacvLyyvrEQAAAAAAAAAAAAB2GIJqAABQTBUrVowRI0bE7rvvnnbP66+/XooTUZqqVq1a1iMAAAAAAAAAAAAA7DAqlfUAAACwM6tdu3Zcd9118etf/zplfcGCBbFmzZqoWbNmKU+2rfz8/LIeoVwp6Of07LPPjosuuqgUpwEAAAAAAAAAAAAoW4JqAACQUPfu3dMG1SIivv766x0iqJaTk1PWI5Qre+65Z9pagwYN4owzzii9YQAAAAAAAAAAAADKWIWyHgAAAHZ2bdq0icqVK6etf/PNN9vtUaVKlZTrGzduLPZc/2vFihUZ68V/b9OrV69eytry5ctLeRoAAAAAAAAAAACAsiWoBgAAGVC/fv20tc2bN2/3+Tp16qRcz83NLfZM/2vRokUZ68V/tW/fPuX6/PnzS3cQAAAAAAAAAAAAgDImqAYAABmwdu3atLUaNWps9/natWunXC/MbWyF9e6772asF//VqVOnlOvTpk3L6M8dAAAAAAAAAAAAwI5OUA0AABJas2ZNgTefNW3adLs9srOzU67PnDmz2HN935IlS2LevHkZ6cX/d9ppp6Vcz8/Pj1deeaWUpwEAAAAAAAAAAAAoO4JqAACQ0Ouvv562Vq9evahfv/52exx44IEp16dMmVLsub7v4YcfzkgffqhTp07RrFmzlLV777038vPzS3kiAAAAAAAAAAAAgLIhqAYAAAkNHz48be3II48sVI8OHTqkXJ84cWJ8+eWXxZrrW2vXro2HHnooUQ9Sy8rKiiuuuCJl7cMPP4ynnnqqlCcCAAAAAAAAAAAAKBuCagAAlDuzZs2Kbt26xYwZM0r8rFdffTVGjRqVtt69e/dC9UkXVNu6dWv84x//KNZs37ryyivj66+/TtSD9Pr37x/Z2dkpa/369YuPPvqolCcCAAAAAAAAAAAAKH2CagAAlDv5+fkxZsyYaN++fZxzzjkxefLkEjln2rRp0atXr7T1WrVqxbnnnluoXp06dYo99tgjZe3uu++ORYsWFWvGhx9+OIYMGVKsZymc7OzsuO2221LWcnJyomvXrjF37twSOXvmzJnxyiuvlEhvAAAAAAAAAAAAgKIQVAMAoNzaunVrPPPMM/HjH/84jjjiiBg2bFisW7cucd/8/PwYMWJEHHPMMbF06dK0+6677rqoXbt2oXpWqlQpLr744pS1NWvWRPfu3WPFihVFmnHAgAHRv3//Qj9D8V111VVx5JFHpqx9/vnn0aFDhxg8eHBGztq8eXM8//zzcfzxx8dBBx0kqAYAAAAAAAAAAADsEATVAADYJbz33nvRu3fvaNCgQZx33nkxbNiwWLx4cZF65OTkxLBhw6JTp05x0UUXRU5OTtq9Bx54YPzyl78sUv9LL700KlasmLI2derUOPzww7cbSsrPz4+xY8dGhw4d4je/+c0PagcffHCR5qHwKlasGE888UQ0btw4ZX3t2rVx2WWXRdu2beORRx6J3NzcIvVftmxZPPHEE9GjR4/Yfffd44wzzojXX389E6MDAAAAAAAAAAAAZESlsh4AAABK07p16+Lpp5+Op59+OiIimjVrFu3bt4/9998/mjVrFvXq1Yvq1atHXl5e5ObmRk5OTsydOzemT58eH374YWzcuHG7Z2RnZ8eoUaOiatWqRZrtgAMOiGuuuSb++Mc/pqzPnTs3TjrppDjwwAOja9eusc8++8Tuu+8ea9eujWXLlsWsWbNi7NixKW95O+mkk6JHjx5xySWXFGkmCq9Zs2bx8ssvx7HHHhsrV65MuWfWrFlxxRVXxM9//vNo165dHH744dG8efPIzs6OunXrxqZNmyInJydycnJi2bJlMXPmzJg+fXqBN/cBAAAAAAAAAAAA7AgE1QAA2KUtXLgwFi5cmLF+DRs2jDFjxkTr1q2L9fydd94Zzz//fHz88cdp98yePTtmz55d6J7t27ePkSNHxujRo4s1E4XXrl27eOedd+Lkk08u8HW1ZcuWmDp1akydOrUUpwMAAAAAAAAAAAAoORXKegAAAMi0ihUrlsm5xxxzTEyaNCkOPfTQYveoVq1avPDCC9GgQYOMzHTYYYfF2LFjo06dOhnpx/a1bt06Pvjgg+jWrVtZjwIAAAAAAAAAAABQagTVAAAodw488MBYsGBB/OEPf4gjjjgiKlQo2d/2tmzZMoYMGRLjxo2LvfbaK3G/Aw88MMaPHx/t2rUrdo+srKy47LLL4o033og99tgj8UwUTYMGDeKFF16IUaNGxT777FMiZ7Rp0yYGDhwY119/fYn0BwAAAAAAAAAAACgKQTUAAMqlvffeO66//vp45513YsmSJTF8+PC4/PLLo3Xr1pGVlZW4f61ateLcc8+NF154IT7++OPo3bt3Rvp+a5999onJkyfHPffcEw0bNizSs126dIk33ngjBg0aFNWqVcvYTBTd2WefHXPnzo1Ro0bFiSeeGJUrVy52r8qVK8cRRxwRt912W0yePDlmzpwZN910UzRu3DiDEwMAAAAAAAAAAAAUT1Z+fn5+WQ8BAAClacWKFTF58uSYN29ezJ8/P+bNmxeLFi2K1atXR25ubuTm5kZ+fn5UqVIlatasGQ0aNIhGjRrFvvvuG23atImOHTvGj370o0Sho6LYtGlTvPLKKzF27NiYMmVKfPrpp7FixYrIy8uLGjVqxB577BGtW7eOI444Ik4//fQ44IADSmUuim7VqlXx+uuvx6RJk2LGjBnx+eefx1dffRVr166NTZs2RfXq1aN27dpRq1ataNy4cRxwwAFx4IEHRps2baJTp05Rs2bNsv4Qyp3OnTvHhAkTfrBWpckB0bjXH8toIgAAAADYuX028NSyHgEAAAAAdgqp/vxap06dYvz48WU0UXKVynoAAAAobfXq1YsTTzwxTjzxxLIepVCqVKkSp512Wpx22mllPQoJ1a1bN84666w466yzynoUAAAAAAAAAAAAgIyqUNYDAAAAAAAAAAAAAAAAALBzE1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JFKZT0AAAAA7Eh+tFd2jB94almPAQAAAAAAAAAAADsVN6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ZOXn5+eX9RAAAABQFho2bBjLli37wVrNmjWjbdu2ZTQRAAAAAAAAAAAAu4KZM2fGmjVrfrC2xx57xNKlS8toouQE1QAAANhl1apVa5tv9AEAAAAAAAAAAKAs1KxZM3Jzc8t6jGKrUNYDAAAAAAAAAAAAAAAAALBzE1QDAAAAAAAAAAAAAAAAIBFBNQAAAAAAAAAAAAAAAAASqVTWAwAAAEBZ2XPPPWPx4sU/WKtevXrsvffeZTQRUBgzZ86MNWvW/GCtZs2a0bZt2zKaCADKL++7AFA6vOcCQOnxvgsApcN7LsD2ffLJJ7Fu3bofrO25555lNE1mCKoBAACwy5ozZ05ZjwAUQ+fOnWPChAk/WGvbtm2MHz++jCYCgPLL+y4AlA7vuQBQerzvAkDp8J4LsGuqUNYDAAAAAAAAAAAAAAAAALBzE1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JGs/Pz8/LIeAgAAAAAAAAAAAAAAAICdlxv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ikUlkPAAAAAACZsG7dupg/f36sXLky1qxZE1WrVo06derEPvvsE/Xq1Svr8baRl5cXCxYsiGXLlkVubm5UrFgxatWqFc2aNYtmzZqV9XgpLVy4MBYuXBi5ubmxZcuWqFWrVuyxxx6xzz77RKVK/lMjQFHk5ubGokWLIicnJ9atWxfr1q2L3XbbLerWrRt16tSJ3XfffYd8/4rwnlsavOcCZFZubm58+eWXsWrVqli1alVERGRnZ0d2dnbUq1cv6tevX7YDFsD7bsnzvgtARMTq1atj/vz5332fXr169ahbt27su+++Ubt27bIebxsbN26Mjz/+OL755ptYs2ZNVKlSJWrVqhUtWrSIRo0alfV429i6dWt89tlnsWTJkli9enVERNSuXTsaN24cLVq0iAoV3LkAUB75fgtg1+QrPAAAAACFdskll8Rjjz1W4J7HHnss+vTpUyrzvPvuu/HUU0/F2LFjY968eZGfn59yX+PGjeP444+PM844I04//fQy+x8fCxYsiMcffzxeeumlmDp1amzatCnlvlq1asWRRx4Zp512WvTs2TPq1KlTypP+16pVq+KJJ56IMWPGxDvvvBO5ubkp91WpUiUOOeSQ6Nq1a1x00UWx9957l/KkADuuhQsXxtSpU2PGjBkxY8aM+Oijj+KLL76InJyc7T675557RocOHeLQQw+Ns846K9q0aVMKE6fmPbdkec8FyJy1a9fG22+/HW+++WZMnz49Zs6cGV988UWBzzRp0iQ6deoUnTt3jm7dusUBBxxQStOm5n23ZHnfBSgZK1asiMmTJ//gx8KFC1Pubd68eXz22WelO+D/yM/Pj7Fjx8azzz4br7zySnz++edp9zZv3jxOPPHEOPvss+PEE0+MrKysUpz0/5s2bVr885//jJdffjlmzpwZW7ZsSbmvXr160aVLl+jevXuce+65Ua1atVKe9L+WLFkSI0aMiBdffDEmTpwY69evT7mvWrVq0bFjxzj11FPjoosu2iGDdgAUju+3AIiIyMpP9180AQAAAOB7XnvttTjhhBO2u680gmr/+c9/4qabboopU6YU+dmmTZvGzTffHJdffnmp/S2t8+fPjxtvvDFeeOGF2Lp1a5GerVGjRvTr1y9uv/32Uvube3NycmLAgAExaNCgWLt2bZGerVChQpx++ulx7733xj777FNCEwLs2B566KF4++234913393uH4wvisMOOywuu+yy6NOnT6n9QXTvuSXLey5AZsydOzeefvrpGDt2bEycODE2b95c7F5ZWVlxwgknxJVXXhmnnXZaqd7u4X23ZHnfBcic1atXxwcffPCDUNonn3xS6OfLOqg2cuTIuPXWW2P+/PlFfnb//fePO++8M84777wSmCy1Dz74IG644YYYN25ckZ+tX79+XHvttfF///d/sdtuu5XAdNv66quv4te//nU8/vjjRf59WZUqVaJnz57x+9//Pho2bFhCEwKQab7fAuD7BNUAAAAA2K5169bFQQcdVKg/bFCSQbV169ZF//79Y9iwYYl7HXbYYfHUU09F8+bNMzBZevfdd1/8+te/jo0bNybq07hx4xgxYkR06dIlQ5Ol9p///CcuuuiiWLp0aaI+VatWjd///vdxzTXXZGYwgJ1I1apVE3/dL8jBBx8cgwYNisMOO6zEzvCe6z0XYEe3fPnyePjhh+Opp56K6dOnl8gZRx99dAwZMiRatmxZIv2/5X3X+y7AzmDVqlVx5ZVXxuTJkwu88bMwyiqotnz58ujZs2eMHTs2ca9TTjklHn/88ahXr14GJktty5Yt8ctf/jLuu+++IofC/9f+++8fTz/9dLRr1y5D06X2xBNPRP/+/WP16tWJ+tSpUycefvjhOP/88zM0GQAlxfdbAPwvQTUAAAAAtuv666+P++67r1B7SyqotmzZsjjppJPiww8/zFjP3XffPcaMGRMdO3bMWM9vbdmyJfr27RvDhw/PWM9KlSrFX//617j88ssz1vP7Hnroobjqqqtiy5YtGevZp0+f+Pvf/16qtxAAlLWSDqpF/Pdvmb3llltiwIABGe/tPdd7LsDO4OWXX45TTjmlxM+pWbNm/OUvfymxv5DF+673XYCdxWeffZax8HZZBNXmzZsXJ510UkbPbdmyZbzyyiux7777Zqznt9atWxenn356/Oc//8lYz+rVq8eTTz4Z3bp1y1jP77v55pvjrrvuymjPW2+9Ne64446M9gQgc3y/BUAqvoIDAAAAUKD3338//vznP5fpDCtXroyf/OQnGf2DexER33zzTZx88skZ75ufn5/xP7gXEZGXlxdXXHFFDBkyJKN9IyIGDx4cP//5zzP6P5IiIoYMGRKXXnppRnsCELF169a444474uc//3lG+3rP/S/vuQD/r737DpOqsPoHfnaXDgKCKAKCUUQMiKjYiRJBFCtilGDBXkhsYPIG2ytiixqJwV4S1ARbLCQWikYRa1BEwIKIBRuCFIUFljq/P/jxWnbusLMzu+zK5/M8/DPnzrmH1We+e5l7ZlinuLg4Tj755Ljuuuvy3lvuriV3Aahon3zySXTv3j3vy3Eff/xxdO/ePT799NO89l2+fHnel9Qi1i6/HX300TFu3Li89o1Yu1CW7yW1iIgrrriiQj6kB4Dcud4CIIlFNQAAAAASrVy5Mk477bS8v8GQjVQqFccdd1xMnTo18ZhGjRrFwIED47nnnouvv/46Vq5cGd98801MnDgxrrnmmthmm20Sn/vNN99E7969Y8GCBXmb+dprr814415RUVH8+te/jscffzw+++yzWL58eRQXF8d7770Xd911V+yzzz6Jz02lUnHGGWfEa6+9lrd5X3rppRgwYECkUqnEY7p27Rp33313TJ8+PZYsWRLLly+PTz/9NB577LHo27dvFBUVJT53xIgRccMNN+RtXoDqqG7durHvvvvGwIED49Zbb41nn302Pvjgg/jqq69i6dKlsWLFipg3b17MnDkznnjiiRg6dGjssssu6+176623xo033piXGWXuD8lcgOpvxx13jHPPPTf+/ve/x8SJE2POnDmxbNmyKCkpiS+++CJee+21uO6666Jr167r7fWHP/whrwtacveH5C4AFaWkpCSOPPLI+PzzzxOPad68eVxyySXx8ssvx8KFC2PlypWxYMGCeOmll+Liiy+OLbbYIvG5n376aRx11FGxYsWKvM183nnnZVxSq1OnTpx++ukxevTomD17dqxYsSIWLVoUU6dOjb/85S/RqVOnxOcuX748jjnmmPjoo4/yNu+DDz4YV155ZcZjDj744Lj//vvjo48+imXLlsXSpUvjww8/jJEjR673W3KHDBkSjz76aN7mBSB3rrcAyCgFAAAAAAmuvPLKVESU+tOtW7e0j0dEasSIEXmdYdiwYYnniojU0UcfnZo3b17GHitWrEhdccUVqcLCwsQ+ffr0ycu8EydOTBUVFSWeZ8cdd0xNmzZtvX0ee+yx1KabbprYp3Xr1qni4uKc5120aFGqVatWiedp0qRJ6vHHH19vn2nTpqU6duyY2KdGjRqpSZMm5TwvQHVQu3btVGFhYWrPPfdMXXPNNalXX301tWLFinL1euutt1K//OUvM2ZhrVq1Uh988EHOc8tcmQtQnYwePTrt62Dnzp1TN9xwQ+rzzz/Pqt8rr7yS2mWXXTJmYf369VMzZ87My/xyV+4CVDcff/xxxuxa96dFixapww8/PDV06NDUZpttlvaYNm3aVNrc5557bsZ5zz777PVmT3Fxcerss8/O2GfQoEF5mfexxx7LeJ799tsvNWvWrIw91qxZk7rjjjtSderUSeyz2267pVavXp3zvLNmzUptsskmGbP9xRdfXG+fCRMmpLbaaqvEPg0bNkx99tlnOc8LQO5cbwGwPhbVAAAAAEhr+vTpqdq1a5d6U+CUU05JXXbZZYlvGuRzUe2LL77I+Cb3Oeeck1W/hx56KOONdaNHj85p3tWrV6e6dOmS2H/vvfdOLV68uMz93n333dTmm2+e2O8Pf/hDTvOmUqnUoEGDEvtvvvnmqXfffbfMvRYvXpzaa6+9EvvtueeeqTVr1uQ8M0BVd++996bmzJmT155Dhw7NeKNav379cuovc2UuQHXz/UW1oqKiVL9+/VKvvvpqTj1LSkpSp512WsbM7d27d86zy125C1AdpVtUa968eeqQQw5JXXbZZal///vfqdmzZ//gOW3atEn72llZi2qTJ0/OmJE33HBDVv1uuOGGxF41atQo09J2JkuWLMm4rHXkkUemVq5cWeZ+EyZMSNWrVy+x32233ZbTvKlUKtWnT5/E/u3atSv1/0QmX375Zapdu3aJ/fr27ZvzvADkzvUWAOtTkEpl+M5NAAAAADZKqVQq9t1333jppZd+8HizZs1i+vTpMXz48Lj88svTPnfEiBFx0kkn5WWOM888M+688860tQMPPDBGjx4dBQUFWfW8+uqr4+KLL05b69ixY0ydOjXrnus88MADceyxx6attWjRIqZMmRKbbbZZVj0nTJgQ+++/f6xevbpUrVatWvHRRx9Fy5YtyzXvp59+Gm3bto2VK1eWqhUVFcXzzz8fv/jFL7Lq+fXXX0fnzp3jyy+/TFt/+OGH4+ijjy7XvAAbu0GDBsWf//zntLWaNWvG7Nmzo2nTpuXqLXNlLkB1M2bMmDjkkEOif//+cfHFF0fbtm3z0jeVSsWxxx4bDz74YOIx77zzTvz85z8v9znkrtwFqI6+/PLLOOWUU6JLly7/96dVq1YZn7P11lvHrFmzSj3epk2b+OSTTypo0u8ceOCBMW7cuLS1M844I+64446se55xxhlx1113pa0dfPDB8dRTT2Xdc51rrrkmLrroorS1Tp06xX//+9+oU6dOVj3vv//+OO6449LWNttss5g1a1bUq1cv61kjIl599dXYe++909YaNGgQkyZNinbt2mXV8/33348uXbpEcXFx2vrEiRNjt912y3pWAPLD9RYAZVG4oQcAAAAAoOq5/fbbSy2pRUQMGzYsmjRpUikzfPXVV3HvvfemrdWvXz/++te/lusmu8GDB0fnzp3T1t5+++148skns+65zrXXXptYu+WWW7K+cS8iYt99943f/va3aWsrVqyIYcOGZd1znRtuuCHtG0kREWeffXbWbyRFrF1mvPnmmxPrmX5GAGR25ZVXJt6wvXLlyhg7dmy5+srctWQuQPXStm3bmDp1aowYMSJvS2oREQUFBfHXv/4145LUfffdV+7+cnctuQtQ/bRo0SLGjBkTV155ZfTu3Xu9S2ob2uTJkxOX1Fq2bFnurBk2bFi0aNEibe3pp5+OadOmlatvSUlJ/OUvf0lbKywsjBEjRmS9pBYRceyxx8bhhx+etjZv3rz461//mnXPdf74xz8m1q644oqsl9QiIrbffvsYOnRouc4JQMVzvQVAWVhUAwAAAOAHPv/88xg8eHCpx3v06BHHH398pc1x1113xfLly9PWzj333HJ/snphYWHGNzRuuummcvV98cUXY8qUKWlre+21V/Tu3btcfSMiLrvssqhfv37a2t133x0lJSVZ91y6dGn87W9/S1urX79+/O///m/WPdc58sgjY6+99kpbmzRpUrzyyivl7g2wMatXr1707ds3sT5p0qRy9ZW535G5ANVH27Zto0OHDhXSu169ejFkyJDEenmXwyPk7vfJXQAqUqYb3v/3f/83MYPWp0GDBnHZZZcl1subuf/85z9jzpw5aWt9+/aNXXbZpVx9I9be4J+0CJ/p55TJrFmz4oknnkhba926dZx99tnl6huxdtGhdevWaWujRo2Kzz//vNy9ASg/11sAlJVFNQAAAAB+YMCAAbFo0aIfPFanTp24/fbbK3WOf/zjH2kfr1GjRpxzzjk59e7Zs2fiDY3PPfdczJ49O+uef//73xNrgwYNyrrf9zVp0iROPPHEtLVFixbFv//976x7jho1KoqLi9PWTjrppJy/OW/gwIGJtaT/tgCsX/fu3RNrH3/8cbl6ytzvyFwA1jnqqKOiRo0aaWtTp05NXDZbH7n7HbkLQEUpKSmJRx55JG2tadOm0b9//5z69+/fP5o2bZq29sgjj5Tr94SKzNz27dtHr1690tZmzJgREydOzLrnyJEjI5VKpa2dc845ib9HlUXNmjUTF93WrFkT999/f7l7A1B+rrcAKCuLagAAAAD8nwcffDCefPLJUo9feumlse2221baHFOmTIkZM2akrR1wwAGx5ZZb5nyOpG+HW716dTz66KNZ9VqzZk3icxo3bhyHH3541vP92AknnJBYe/jhh7Pu989//jOxluuNGhERhx9+eDRq1Cht7ZFHHkm8iQGAzFq0aJFYW7x4cdb9ZG5pMheAiIhNN900dtppp7S1NWvWxCeffJJ1T7lbmtwFoCKMHTu21IexrXPMMcdEnTp1cupfp06d+NWvfpW2tnDhwnjmmWey6rdgwYJ47rnn0tZ22GGH6NKlS9Yz/lhlZW5hYWHi7yPZOO6446KwMP3treWZF4Dcud4CoKwsqgEAAAAQEWvfDD/vvPNKPd6hQ4f4/e9/X6mzjBs3LrHWp0+fvJwjU59M509n0qRJsWDBgrS1Qw45JGrVqpVVv3T23HPPxOWE//znP7F69eoy91q1alXijQ8tW7aM3XffvVwzfl/t2rXj4IMPTlv7+uuvY/LkyTmfA2BjVLt27cRavXr1su4nc0uTuQCsk2lB/Jtvvsm6n9wtTe4CUBGqW+Zmyrx8zXvYYYdFzZo109aynXfu3LkxZcqUtLW99tormjdvnvV8P9aiRYvYY4890tbefPPNmDdvXs7nAKDsXG8BkA2LagAAAABERMTAgQNj7ty5P3isoKAg7rjjjsQ3sCvKf/7zn8Rajx498nKOdu3aRevWrdPWxo8fn9XNcJUxb0RE9+7d0z7+zTffxKRJk8rc54033kj8ROF8zpup17PPPpu38wBsTL766qvEWrNmzbLuJ3PTk7kARERssskmibVVq1Zl3U/upid3Aci3pAyrU6dOdO3aNS/n+MUvfpH4YTLZ5kFlZG79+vVjzz33TFubNm1azJkzp8y9nnvuucRvtamMzE2lUonLEgBUDNdbAGTDohoAAAAAMW7cuLjvvvtKPX7GGWfEPvvsU+nzvP7662kfb968eWy99dZ5O0/SG/OLFy+O9957r8x9Jk6cmFjba6+9sp6rPL0yzZDNsVVxXgC+88orryTWdt5556z7ydzse8lcgI3H/PnzE2sNGjTIup/czb6X3AUgW99++23MmDEjba1z585Rp06dvJynbt26sdNOO6WtTZ8+PRYvXlzmXkn5UVRUlJdvqFknU4Yl/Z6SjswF2Ph47QcgGxbVAAAAADZyS5YsiTPPPLPU482bN48//vGPlT7PrFmzYsGCBWlru+yyS17P1aVLl8Tam2++WeY+kydPTvt4gwYNol27dlnPlaSi543I7894++23T7x5M5t5AVhrzZo18cADDyTW999//6z6ydxkMheAiLXfLpKkTZs2WfWSu8nkLgD59NZbbyV+21dlZW4qlcqYS9+3cuXKeOedd9LWtt9++6hXr1655/ux6pa5+ZoXgNy53gIgGxbVAAAAADZyl1xySXzyySelHr/xxhujcePGlT5P0pvyERE77LBDXs+1/fbbl2uO71uyZEnan9+6/gUFBeUZLbFfkrLOu75j27dvn9VMmRQWFsZ2222Xtvbxxx/H0qVL83YugI3BLbfckvgavt9++2WdkzI3mcwFYNq0afHll1+mrbVq1Srr62W5m0zuApBP1S1zP/jgg1ixYkXaWlWcN9OxTZs2jWbNmmU9V5JmzZrFpptumtUMAFQM11sAZMOiGgAAAMBG7L///W8MHz681OMHHXRQ9O3bdwNMFPHRRx8l1tq2bZvXc2Xq9/HHH5epR6bj8j1vw4YNE9/oL+u8Eck/4y222CI22WSTcs2WJNPPIOmmRwBKe+ihh2LQoEFpawUFBTFkyJCse8rcZDIXgPvuuy+x1q1bt6z7yd1kcheAfKpumVvd5i0uLo6vv/466/7lldRz7ty5sWTJkryfD4D0XG8BkA2LagAAAAAbqZUrV8Zpp50Wa9as+cHj9erVi9tuu20DTZX5DfGWLVvm9VyZ+uXj5r18z5up59dffx3FxcXrff7ixYtj/vz5WfXORT5+xgAbs9mzZ8cpp5wS/fr1i1WrVqU95txzzy3XDfMyNzOZC7DxWrhwYdx1112J9aOPPjrrnnI3M7kLQL7I3GT16tVL/FbYqjjv+npaVgCoHK63AMiWRTUAAACAjdQ111wTb7/9dqnHhwwZEltvvXXlD/T/ffXVV4m15s2b5/VcjRo1irp162Y9R1mPy/e8ERFbbrllYm3OnDnrfX5VmresP2OAjUEqlYrFixfHF198ES+88EIMHz48evXqFa1bt44RI0ZEKpVK+7y+ffvGDTfcUK5zytzMZC7Axuvyyy+Pb7/9Nm1tq622il69emXdU+5mJncByJfKzIR85EFVybB58+YlfkDO91WVedc3CwD547UfgGxZVAMAAADYCL333ntx1VVXlXp8p512ioEDB26Aib6T9Il8ERFNmzbN+/maNGmS9RxlPa4y513fLGU5pirOC/BT06NHjygoKCj1p7CwMBo2bBitWrWKbt26xXnnnRdjxoxJvEmssLAwLrzwwhg5cmQUFRWVa5aqkgkyNz9kLkB+/Pe//42bb745sT548OCoWbNm1n2rSi7I3fyQuwBVV2VmQj7yoCpl2IIFC9b7/Ko0r8wFqBxe+wHIlkU1AAAAgI3MmjVr4rTTTosVK1b84PHCwsK44447okaNGhtosrUWLlyYWGvYsGHez5fUc9myZVFSUrLe51eVeSPKdiNBdZsXgNIOPPDAePXVV+Pqq68u95JaRNXJBJmbHzIXIHeLFy+O/v37x+rVq9PWO3ToEGeccUa5eleVXJC7+SF3AaqupEyoX79+FBbm93bJGjVqJH6LaVnzoLplWHWbF4Dcee0HIFsb9q4jAAAAACrdrbfeGq+88kqpx3/zm9/EHnvssQEm+qGlS5cm1urXr5/382XquXTp0qhTp07G51e1edenus0LwFqbbbZZDBgwII4++ujYcccd89KzqmWCzM2NzAXI3WmnnRYzZsxIWyssLIzbb7+93B/uUtVyQe7mRu4CVF1Jr8MVkQfr+i5btqzMc2RzXFXMsOo2LwC589oPQLZ8oxoAAADARuTTTz+NCy+8sNTjLVq0iKuuumoDTFTaj7/p7fsq4tveatasWa5ZynKMeXOfF4C15s2bF/fdd1/cfvvtMXXq1Lz0rG6ZYN7MZC5Abq655pp4+OGHE+sXXHBBdO3atdz9q1sumDczuQtQdSW9DldEHkQkZ0JZ86C6ZVh1mxeA3HntByBbFtUAAAAANiIDBgyI4uLiUo/fdNNN0bBhww0wUWkrV65MrFX2mx2ZZinLMebNfV4AvjNr1qy49dZbY6eddoqDDz44Zs6cmVO/6pYJ5s1M5gKU36OPPhoXX3xxYn2PPfaIK6+8MqdzVLdcMG9mcheg6kp6Ha7sRbWy5kF1y7DqNi8AufPaD0C2KubqCwAAAKCauf7662Ps2LEbeowyad68efzjH//I+nn3339/PP3006UeP+yww6JPnz75GC0vCgoKEmupVCpjvTzWrFlTrlnKckwqlSrXTJlsbPMCPz0bQ+ZmMnTo0Dj77LNLPb5y5cpYuHBhLFy4MN55552YOHFizJgxI/G1efTo0dG5c+cYPnx4nHLKKeWaReZmtrHNC/w0bey5WxYvvfRSHH/88YmvzZtttlk8/PDDUatWrZzOI3cz29jmBX56ZG7VUVBQkPa1vyLyICI5E8qaB9Utw6rbvADkzms/ANmyqAYAAAAQEe+880785z//2dBjlEmbNm2yfs68efPivPPOK/V4gwYN4pZbbsnHWHmT6ea/VatW5XxzYLqe5ZmlLMdk6l1eG9u8wE/PTz1z12fvvfcu87EfffRR3H777XHnnXfGt99+W6q+ZMmSOPXUU2PRokVx/vnnZz2LzM1sY5sX+Gna2HN3faZNmxaHHXZYlJSUpK3Xr18/nnjiiWjdunXO55K7mW1s8wI/PTK36qhVq1babK+IPMjUt6x5UN0yrLrNC0DuvPYDkK3CDT0AAAAAABXv/PPPj3nz5pV6/IorroitttpqA0yULNMbDCtWrMj7+TL1zPWNefPmPi/AxmybbbaJ6667Lt55553o1atX4nEDBw6Mhx9+OOv+1S0TzJuZzAXIzgcffBAHHHBAfPPNN2nrtWvXjscffzz23HPPvJyvuuWCeTOTuwBVV9LrcEXkQaa++VhUq4oZVt3mBSB3XvsByJZFNQAAAICfuDFjxsTIkSNLPb7LLrvEOeecswEmyqxBgwaJteLi4ryfb/HixeWapSzHVPa8m2yyyXqfX93mBSCiZcuW8dRTT8XJJ5+ceMyAAQNi9uzZWfWtSpkgc3MncwHK7tNPP40ePXrEnDlz0tZr1KgRDz30UBxwwAF5O2dVygW5mzu5C1B1JWVCReRBRHImlDUPqluGVbd5Acid134AsmVRDQAAAOAnrLi4OM4888xSjxcVFcWdd94ZRUVFG2CqzJo2bZpYW7RoUd7Pl9SzUaNGUaNGjfU+v6rMu75ZynJMVZwXgLUKCgrirrvuih49eqStL1iwIK6++uqselaVTJC5+SFzAcpm9uzZ0b179/j000/T1gsLC+O+++6LI444Iq/nrSq5IHfzQ+4CVF1Jr8PLly/P+7e+lJSUxMqVK7OaI5vjqmKGVbd5Acid134AsmVRDQAAAOAn7KKLLkp7890555wTu+666waYaP0yvcEwd+7cvJ5rzZo1MX/+/LS1Jk2alKlHZc67vp5lmbm6zQvAd4qKiuKmm26KmjVrpq2PGDEivvnmmzL3k7mZyVyAn5558+ZFjx49YubMmWnr6xbD+/Xrl/dzy93M5C4A+VKZmZCPPKgqGVZUVBSNGjVa7/OryrwRMhegsnjtByBbFtUAAAAAIuKee+6JVCpVLf588sknZfo7TZo0KW655ZZSj2+11VZxxRVX5PknmD8tW7ZMrH311Vd5Pdf8+fNj1apVaWutWrUqU4/KnDciYs6cOWkfLyoqii233HK9z99yyy2jsDD9PwtW5rwRZf8ZAz8tP8XMrUzt27dP/IaXJUuWxLhx48rcS+ZmJnOBnwK5+52FCxdGjx494t133008Zvjw4XHKKadUyPnlbmZyF6juZG7VUZkZlo88qCqZ26JFiygoKFjv86vKvBEyF6CyuN4CIFs1NvQAAAAAAFSMadOmxZo1a0o9fuihh8azzz6bU+/p06cn1t58881o3Lhx2tq2224bO+64Y8be22yzTWJt1qxZZZqvrDL1yzRHWY/L97wRkfYb8iLWvjGT9A0731erVq1o2bJlfPbZZ2XunYt8/IwB+KFDDz00HnnkkbS1F198MY455pgy9ZG5mclcgJ+ORYsWxYEHHhhTpkxJPOb666+Ps88+u8JmkLuZyV0A8mV9GdalS5e8nau6Ze68efNi6dKlWc/xfW3atInCwsK07z1UxO8IST2LioqidevWeT8fAKW53gIgWxbVAAAAADYyt912W9x2220V1v+mm26Km266KW3tvPPOixtvvDHj87fddtvE2syZM3MZLat+ZX2jo3Xr1lGzZs1YuXJlVv3L46uvvori4uK0tWzemNl2223Tvpm0ePHimDNnTmyxxRblnvHHkn4GNWvW9KmHAOW0++67J9bee++9MveRuclkLsBPR3FxcfTq1Stef/31xGOGDh0av/vd7yp0DrmbTO4CkE/VLXOr27w1a9aM1q1bp/1mvg8//DBSqVSZvpmtLFKpVHz44Ydpa61bt44aNdz+ClBZXG8BkI3038MJAAAAABtIp06dEmvTpk3L67ky9dtpp53K1KNGjRqxww47pK3NnDkzSkpKyjVbOvmYN6LyfsbLli1LfDOpQ4cObiQAKKdMb/rPnz+/zH1kbjKZC/DTsGzZsjj00EPjlVdeSTzmwgsvjEsvvbTCZ5G7yeQuAPlU3TK3devW0ahRo6z7l0dFZ+6yZcsSF8vKI9PvHNnMC0DuXG8BkA2LagAAAABUKZtuumlsvfXWaWtvvfVWrFmzJm/nmjRpUmJtl112KXOfpGNXrVoVU6ZMyXquJBU97/rOka0pU6bE6tWrs54BgMzq16+fWFu8eHGZ+8jcZDIXoPorKSmJI444Il544YXEYwYOHBhXX311pcwjd5PJXQDyqWPHjlGrVq20tXzmQaZ+tWvXjg4dOpSpR0FBQey8885pa1988UXMmTOn3PP9WHXL3HzNC0DuXG8BkA2LagAAAABUOfvss0/ax5csWZK3NztWrVqV+Kn6W221VWy11VZl7pU0b0TEhAkTsp4tSaYbLDPNkM2xVXFeAH7o66+/TqzVq1cvq14yNz2ZC1C9rVixIo466qh45plnEo/5zW9+E8OGDavEqeRuErkLQD7VrFkzdtttt7S1999/P+bOnZuX88yZMyfef//9tLXdd989q2982dAZVrt27dh1113L3GdDz7u+GQDIP6/9AGTDohoAAAAAVU6PHj0Sa+PGjcvLOV599dXEb5054IADsupVGfOWlJTEiy++mLa2zTbbxDbbbFPmXm3bto02bdqkrU2YMCGWL19erhl/LNPfPdufMQDfmT17dmJts802y6qXzC1N5gJUb6tWrYq+ffvG008/nXjMqaeeGjfffHMlTrWW3C1N7gJQEZIyLJVKZVxkz0Y+86AyMvezzz6L6dOnp63ts88+WX3wTdeuXaNOnTppa/maNyIS/1vVrVvXsgJAJXO9BUA2LKoBAAAA/ESddNJJkUqlKuTPZZddlnjeESNGJD7vxhtvLNPsPXv2jMLC9P909fDDD5fnx5FVn169emXVa+utt4727dunrY0fPz7jN9+U1VNPPRVLlixJW8t23kzPKS4uznhDZ1nNmTMn8VMPO3TokNWn+APwQ88//3xirW3btln1krmlyVyA6mv16tVx3HHHxahRoxKPOeGEE+LOO++MgoKCyhvs/5O7pcldACpCpgypipm79957R8OGDdPWHn/88Vi5cmVW/dLJ57x16tSJbt26pa3NnDkzJk+enFW/dCZNmhQffvhh2tr+++8ftWvXzvkcAGTH9RYAZWVRDQAAAIAqp0WLFrHffvulrU2dOjVef/31nPovXbo0HnjggbS1hg0bxqGHHpp1z379+qV9fNWqVXHPPfdk3e/H7r777sTasccem3W/pHnXd66yuueee2L16tVpa+WZF4Dv/Otf/0qs7b777ln1krmlyVyA6mnNmjVx8sknZ7wJu2/fvjFixIjEZbGKJndLk7sAVIQ99tgj8Vs5R48eHV988UVO/T///PMYO3Zs2lq7du2iS5cuWfWrVatWHHXUUWlr8+fPz7iEXxapVCr+9re/pa0VFhbGr3/966x7VnTm5vt3BABy53oLgLKyqAYAAABAlXTiiScm1v74xz/m1Pvuu++O+fPnp60dc8wxUadOnax7nnDCCYk3O/7lL3+JZcuWZd1znSlTpsSYMWPS1rbbbrvYe++9s+75i1/8IuPNGlOmTMm65zrLli2L4cOHp60VFRXF8ccfX+7eABu7sWPHxiuvvJJY79GjR9Y9Ze53ZC5A9ZRKpeKss86Kv//974nHHHnkkfGPf/wjioqKKnGy0uTud+QuABWpf//+aR9fuXJlDBs2LKfew4YNS/yWs6Tzrk+m3xGuvfbaSKVS5eobEfHEE0/Eu+++m7a2//77R6tWrbLu2adPn9hkk03S1u65556YM2dO1j3X+eqrr+Lee+9NW2vYsGH07t273L0BKD/XWwCUlUU1AAAAAKqkfv36xZZbbpm29thjj8X48ePL1Xf+/PkxdOjQtLWCgoIYOHBgufr+7Gc/S3yD/Isvvohrr722XH1TqVScf/75ifVBgwaVq29BQUFi31QqFQMHDiz3zQ/XXnttfPnll2lrv/rVr6J169bl6guwsfv222/j3HPPTax37do1tt5666z7yty1ZC5A9XXeeefFXXfdlVg/5JBD4sEHH4waNWpU4lTpyd215C4AFW3AgAGJS9o333xzzJgxo1x9Z8yYEbfcckvaWr169eKss84qV9/99tsvdt1117S1SZMmJS5urc/y5cvj97//fWL9ggsuKFffBg0axOmnn562tnTp0vjDH/5Qrr4REYMHD05chh8wYEDUq1ev3L0BKD/XWwCUlUU1AAAAAKqkWrVqxe9+97vEev/+/WPevHlZ9VyzZk2ceOKJiZ8wf+SRR8bPf/7zrHp+30UXXRQFBQVpa1dddVW8/PLLWfe8/vrrE29UbNGiRZx00klZ91zn1FNPjS222CJt7fnnn4/rr78+654vv/xyXHXVVWlrhYWFMXjw4Kx7AlQXDzzwQIwaNapCen/77bfRs2fPjDfSZcrNTGTuWjIXoHoaPHhw3HTTTYn1nj17xqOPPhq1atWqxKmSyd215C4AFW3zzTdPXKRasWJF9OvXL0pKSrLqWVJSEv369YsVK1akrZ911lnRtGnTrGdd56KLLkqsnXfeeTFz5sysew4cODDx3xJ22WWXOOigg7Luuc6gQYOibt26aWv33ntvPPzww1n3fOihhxKX8urVq5dx0R2Aiud6C4CysKgGAAAAQJV19tlnx/bbb5+29tlnn0XPnj3j66+/LlOvVatWxamnnhpPPfVU2nqdOnXK9ebJ9+26666JN9OtWrUqDjvssHj99dfL3O/OO+/M+ObLn/70p8RPBS6LevXqxXXXXZdYHzx4cMZvJfixiRMnxmGHHRarVq1KWz/ttNOic+fO2Y4JUG28//77ceSRR0aXLl1i1KhRiTeuZWvcuHHRpUuXmDhxYuIx++23XxxxxBHlPofMlbkA1dEVV1yR8Ru9fvnLX8aoUaOidu3alTjV+slduQtA5RgyZEji4tibb74ZvXv3jiVLlpSp15IlS6J3797x5ptvpq1vvvnmcemll5Z71oiIPn36xC9/+cu0tUWLFkWPHj3iww8/LHO/Sy+9NG677ba0tYKCgozL/mXRsmXLjJnev3//xN9R0nnyySfjxBNPTKxfcskl0bx586xmBCC/XG8BUBYFqfJ+xyYAAAAAG60hQ4bE5ZdfnrY2YsSInD75/McmTJgQ+++/f6xevTptvWXLljF8+PDo06dPYo8333wzfvvb38Zrr72WeMy1114b//M//5PzvPPmzYtOnTrF7Nmz09Zr164dl19+eZx//vmJN0t+9dVXMXjw4MRPjo2I6NWrVzz99NM5z5tKpeLAAw+MZ555JvGYk046Ka655prEmwBKSkrixhtvjCFDhsTy5cvTHtOyZcuYOnVqNGnSJOeZAaqqH+dj48aN48gjj4yjjz469tlnn2jYsGGZey1btixGjRoV9957b4wdOzbjsY0bN44333wzfvazn5V79giZm0TmAlRNd955Z5x55pmJ9SZNmsTw4cOjfv36FXL+9u3bR/v27cv9fLmbntwFqNqWLl0a48aNK/PxZ5xxRtrl62bNmsWdd95Z5j69e/cu87E/NnLkyDj++OMT6+3bt49bb701cUEsIuK5556L3/72tzF9+vTEYx588MHo27dvuedc5/33349dd901cYGuUaNG8ac//SlOPvnkKCoqSnvMzJkz4/zzz8+4JDZgwIC49dZbc563pKQkdtttt3j77bfT1gsLC2PQoEFxySWXRKNGjdIe8+2338aVV14Zw4YNizVr1qQ9ZqeddoqJEydWmW/JBdiYud4CYH0sqgEAAACQtcpcVIuIuOqqq+KSSy7JeEzbtm3j0EMPjY4dO0bjxo1j6dKlMWPGjHj22Wcz3rQXEXHwwQfHk08+GQUFBXmZ94UXXoju3bsn3nAYsfamycMPPzy6dOkSm2++eaxatSo+++yzeOmll2Ls2LEZv4WnVatWMXny5Nhss83yMu/cuXNj5513ji+//DLxmFq1asVBBx0UXbt2jVatWkWNGjVi7ty58frrr8e///3vWLhwYeJza9SoEePHj4999tknL/MCVFWZ8rGgoCC22Wab2HnnnWP77bePxo0bR+PGjaNRo0axatWqWLRoUSxatChmzpwZkydPjmnTpkVJScl6z1m7du0YM2ZMdOvWLS9/B5n7QzIXoOo66aSTMi48VbTLLrsshgwZklMPuftDcheg6vvkk09y/pCU8sj1FsfTTz897r777ozHdOrUKXr16hU77LBDNGjQIBYvXhzvvfdejB49OqZNm5bxuWeddVbiN5eVx/qW6yIiWrRoEUcccUR07tw5mjRpEsuXL4+PP/44xo8fH88//3ziwldEROfOnePVV1/N6RtMv2/69Omx2267RXFxceIx9evXj8MOOyz23HPP/1tamD17drz22mvx5JNPZvxmu4YNG8Ybb7wR2223XV7mBSB3rrcAyMSiGgAAAABZq+xFtYi1b/bfcccdee+75557xjPPPBMNGjTIa9+RI0dG//79M94QUB7NmjWL8ePHx89//vO89n377bejW7duMX/+/Lz2LSoqipEjR+bl04QBqrpM+VgRNt100xg1alTsu+++ee0rc9eSuQBV209hUS1C7q4jdwGqh+q6qLZy5cro06dPPPnkk3ma6Du9e/eOf/7zn1GjRo289r3mmmvioosuymvPiLVL8BMmTIgtt9wyr32fe+65OPTQQ2PZsmV57VuvXr0YPXp03v/tA4Dcud4CIEnhhh4AAAAAAMritttui9/97nd57dmzZ88YM2ZM3m/ci4g47rjj4oEHHoh69erlrec222wTzz//fN5v3IuI6NixYzz//POx9dZb561n/fr148EHH/RGEkAF2HfffWPy5MkVcqOWzJW5AFQeuSt3Aah4NWvWjEceeSSOPfbYvPY94YQT4qGHHsr7klpExIUXXhh//vOfo6ioKG89d9lll3j++efzvqQWEbH//vvH008/HU2bNs1bz2bNmllSA6jCXG8BkMSiGgAAAADVQkFBQVx//fXxyCOP5PxGep0Fs8WfAAAIBUlEQVQ6dWLo0KExevToaNSoUZ4mLO2YY46JV199NXbdddece/Xr1y/eeOON6NChQx4mS2/HHXeMN954Iy9v/uy2227x2muvxa9+9as8TAZQPbRp06ZCbgj/vnbt2sX9998f48ePjzZt2lTIOWSuzAWg8shduQtA5ahdu3aMHDkybr311pxzslGjRnH77bfHfffdF7Vq1crThKWdf/758eyzz8Z2222XU5+ioqI455xz4uWXX45WrVrlabrSunXrFpMmTYoePXrk3Ktnz57xxhtvWFIDqOJcbwGQjkU1AAAAAKqVo446KqZPnx6XX355bLHFFlk9t27dunH66afHO++8E5deemkUFlb8P4916tQpJk6cGPfcc0/suOOOWT23oKAgevXqFS+88ELcf//9semmm1bQlN9p2rRpPPjggzF+/Pg46KCDoqCgIKvnd+rUKe6555547bXXomPHjhU0JUDVdPLJJ8f8+fPj2WefjQsuuCC6dOkSNWvWzLlvw4YN49hjj42nnnoqpk+fHv369cv69bk8ZG7FkrkAfJ/crVhyF4B1BgwYEO+//34MGjQo64W1xo0bxwUXXBAzZsyIM888s4Im/KFu3brFtGnT4sYbb4yf/exnWT23Ro0a0bdv35g0aVIMHz486tSpU0FTfqdNmzbxzDPPxKhRo2LvvffO+vn77LNP/Otf/4qxY8dG69atK2BCAPLN9RYAP1aQSqVSG3oIAAAAACiPlStXxoQJE2Ls2LHx1ltvxYwZM2LBggWxZMmSqFOnTjRs2DC23Xbb6NixY3Tv3j169uxZoZ8qXxaTJ0+O0aNHx8SJE+O9996LuXPnRnFxcRQVFcUmm2wSrVq1ig4dOkTXrl3jkEMOia222mqDzvvpp5/G008/HS+99FK888478fnnn8fixYtj9erV0aBBg9hiiy2iffv2sccee0SvXr2ic+fOG3RegKpm+fLlMXny5HjzzTdj5syZ8dFHH8Unn3wS8+fPj+Li4liyZEmsXr06ateuHfXr149mzZrFlltuGW3bto0OHTrEXnvtFTvvvHPUqFFjg/49ZG7Fk7kArCN3K57cBSAiYunSpfHcc8/FM888E1OmTImZM2fGN998E8uWLYu6detG48aNY7vttotOnTrFAQccEN27d4+6detusHnXrFkTr732WowZMyYmTZoU06dPj3nz5sWSJUuiZs2a0bBhw2jTpk107NgxunXrFgcddFBsvvnmG2zeiIj3338/nn766XjllVfivffei9mzZ8fixYsjImKTTTaJFi1axA477BB77713HHzwwdGuXbsNOi8AuXO9BYBFNQAAAAAAAAAAAAAAAAByUrihBwAAAAAAAAAAAAAAAACgerO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/h8MIVK7KMc8rQAAAABJRU5ErkJggg=="/>
        <xdr:cNvSpPr>
          <a:spLocks noChangeAspect="1" noChangeArrowheads="1"/>
        </xdr:cNvSpPr>
      </xdr:nvSpPr>
      <xdr:spPr bwMode="auto">
        <a:xfrm>
          <a:off x="0" y="2775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130628</xdr:colOff>
      <xdr:row>14</xdr:row>
      <xdr:rowOff>119744</xdr:rowOff>
    </xdr:from>
    <xdr:to>
      <xdr:col>4</xdr:col>
      <xdr:colOff>464440</xdr:colOff>
      <xdr:row>36</xdr:row>
      <xdr:rowOff>15162</xdr:rowOff>
    </xdr:to>
    <xdr:pic>
      <xdr:nvPicPr>
        <xdr:cNvPr id="3" name="Slika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28" y="2710544"/>
          <a:ext cx="6397155" cy="3966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Timeline_of_Roman_history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.imgur.com/1xhMsws.jpg" TargetMode="External"/><Relationship Id="rId1" Type="http://schemas.openxmlformats.org/officeDocument/2006/relationships/hyperlink" Target="https://en.wikipedia.org/wiki/Timeline_of_Roman_histor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ummer_Olympic_Games" TargetMode="External"/><Relationship Id="rId3" Type="http://schemas.openxmlformats.org/officeDocument/2006/relationships/hyperlink" Target="https://en.wikipedia.org/wiki/Ancient_Carthage" TargetMode="External"/><Relationship Id="rId7" Type="http://schemas.openxmlformats.org/officeDocument/2006/relationships/hyperlink" Target="https://i0.wp.com/thinkafrica.net/wp-content/uploads/2021/02/africa-9000-5000-bp-1-location-of-lakes-and-rivers.png?resize=1832%2C2048&amp;ssl=1" TargetMode="External"/><Relationship Id="rId2" Type="http://schemas.openxmlformats.org/officeDocument/2006/relationships/hyperlink" Target="https://spaceplace.nasa.gov/galaxies-age/en/" TargetMode="External"/><Relationship Id="rId1" Type="http://schemas.openxmlformats.org/officeDocument/2006/relationships/hyperlink" Target="https://en.wikipedia.org/wiki/Big_Bang" TargetMode="External"/><Relationship Id="rId6" Type="http://schemas.openxmlformats.org/officeDocument/2006/relationships/hyperlink" Target="https://en.wikipedia.org/wiki/African_humid_period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i.imgur.com/1xhMsws.jpg" TargetMode="External"/><Relationship Id="rId10" Type="http://schemas.openxmlformats.org/officeDocument/2006/relationships/hyperlink" Target="https://upload.wikimedia.org/wikipedia/commons/thumb/c/c2/Leonhard_Euler_-_edit1.jpg/1920px-Leonhard_Euler_-_edit1.jpg" TargetMode="External"/><Relationship Id="rId4" Type="http://schemas.openxmlformats.org/officeDocument/2006/relationships/hyperlink" Target="https://en.wikipedia.org/wiki/Ancient_Carthage" TargetMode="External"/><Relationship Id="rId9" Type="http://schemas.openxmlformats.org/officeDocument/2006/relationships/hyperlink" Target="https://en.wikipedia.org/wiki/Chernobyl_disaste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ummer_Olympic_Games" TargetMode="External"/><Relationship Id="rId3" Type="http://schemas.openxmlformats.org/officeDocument/2006/relationships/hyperlink" Target="https://en.wikipedia.org/wiki/Ancient_Carthage" TargetMode="External"/><Relationship Id="rId7" Type="http://schemas.openxmlformats.org/officeDocument/2006/relationships/hyperlink" Target="https://i0.wp.com/thinkafrica.net/wp-content/uploads/2021/02/africa-9000-5000-bp-1-location-of-lakes-and-rivers.png?resize=1832%2C2048&amp;ssl=1" TargetMode="External"/><Relationship Id="rId2" Type="http://schemas.openxmlformats.org/officeDocument/2006/relationships/hyperlink" Target="https://spaceplace.nasa.gov/galaxies-age/en/" TargetMode="External"/><Relationship Id="rId1" Type="http://schemas.openxmlformats.org/officeDocument/2006/relationships/hyperlink" Target="https://en.wikipedia.org/wiki/Big_Bang" TargetMode="External"/><Relationship Id="rId6" Type="http://schemas.openxmlformats.org/officeDocument/2006/relationships/hyperlink" Target="https://en.wikipedia.org/wiki/African_humid_period" TargetMode="External"/><Relationship Id="rId5" Type="http://schemas.openxmlformats.org/officeDocument/2006/relationships/hyperlink" Target="https://i.imgur.com/1xhMsws.jpg" TargetMode="External"/><Relationship Id="rId10" Type="http://schemas.openxmlformats.org/officeDocument/2006/relationships/hyperlink" Target="https://upload.wikimedia.org/wikipedia/commons/thumb/c/c2/Leonhard_Euler_-_edit1.jpg/1920px-Leonhard_Euler_-_edit1.jpg" TargetMode="External"/><Relationship Id="rId4" Type="http://schemas.openxmlformats.org/officeDocument/2006/relationships/hyperlink" Target="https://en.wikipedia.org/wiki/Ancient_Carthage" TargetMode="External"/><Relationship Id="rId9" Type="http://schemas.openxmlformats.org/officeDocument/2006/relationships/hyperlink" Target="https://en.wikipedia.org/wiki/Chernobyl_disaster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hkLbEilJbl630IG68q-aQJlUjuTFm9b_12nQMVd1sZ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zoomScale="55" zoomScaleNormal="55" workbookViewId="0">
      <selection activeCell="K68" sqref="K68"/>
    </sheetView>
  </sheetViews>
  <sheetFormatPr defaultRowHeight="14.6" x14ac:dyDescent="0.4"/>
  <cols>
    <col min="1" max="1" width="53.61328125" customWidth="1"/>
    <col min="2" max="2" width="44.921875" customWidth="1"/>
    <col min="3" max="3" width="25.921875" customWidth="1"/>
    <col min="4" max="4" width="76.921875" customWidth="1"/>
    <col min="5" max="5" width="19.69140625" customWidth="1"/>
    <col min="6" max="6" width="24" customWidth="1"/>
    <col min="7" max="7" width="21.921875" customWidth="1"/>
    <col min="8" max="8" width="25.69140625" customWidth="1"/>
  </cols>
  <sheetData>
    <row r="1" spans="1:9" ht="15.9" x14ac:dyDescent="0.4">
      <c r="A1" s="45" t="s">
        <v>291</v>
      </c>
      <c r="B1" s="45" t="s">
        <v>354</v>
      </c>
      <c r="C1" s="45" t="s">
        <v>22</v>
      </c>
      <c r="D1" s="45" t="s">
        <v>137</v>
      </c>
      <c r="E1" s="45" t="s">
        <v>307</v>
      </c>
      <c r="F1" s="45" t="s">
        <v>104</v>
      </c>
      <c r="G1" s="45" t="s">
        <v>388</v>
      </c>
      <c r="H1" s="45" t="s">
        <v>309</v>
      </c>
      <c r="I1" s="45" t="s">
        <v>55</v>
      </c>
    </row>
    <row r="2" spans="1:9" x14ac:dyDescent="0.4">
      <c r="A2" s="3"/>
      <c r="B2" s="1"/>
      <c r="C2" s="1" t="s">
        <v>460</v>
      </c>
      <c r="D2" s="1" t="s">
        <v>126</v>
      </c>
      <c r="E2" s="1"/>
      <c r="F2" s="1"/>
      <c r="G2" s="1" t="s">
        <v>461</v>
      </c>
      <c r="H2" s="1" t="s">
        <v>310</v>
      </c>
      <c r="I2" s="1"/>
    </row>
    <row r="3" spans="1:9" x14ac:dyDescent="0.4">
      <c r="A3" s="3"/>
      <c r="B3" s="1"/>
      <c r="C3" s="1" t="s">
        <v>462</v>
      </c>
      <c r="D3" s="1" t="s">
        <v>152</v>
      </c>
      <c r="E3" s="1"/>
      <c r="F3" s="1"/>
      <c r="G3" s="1" t="s">
        <v>461</v>
      </c>
      <c r="H3" s="1" t="s">
        <v>312</v>
      </c>
      <c r="I3" s="1"/>
    </row>
    <row r="4" spans="1:9" x14ac:dyDescent="0.4">
      <c r="A4" s="4" t="s">
        <v>267</v>
      </c>
      <c r="B4" s="1"/>
      <c r="C4" s="1" t="s">
        <v>463</v>
      </c>
      <c r="D4" s="1" t="s">
        <v>128</v>
      </c>
      <c r="E4" s="1"/>
      <c r="F4" s="1"/>
      <c r="G4" s="1" t="s">
        <v>461</v>
      </c>
      <c r="H4" s="1" t="s">
        <v>311</v>
      </c>
      <c r="I4" s="1"/>
    </row>
    <row r="5" spans="1:9" x14ac:dyDescent="0.4">
      <c r="A5" s="4" t="s">
        <v>285</v>
      </c>
      <c r="B5" s="1"/>
      <c r="C5" s="1" t="s">
        <v>463</v>
      </c>
      <c r="D5" s="1" t="s">
        <v>125</v>
      </c>
      <c r="E5" s="1"/>
      <c r="F5" s="1"/>
      <c r="G5" s="1" t="s">
        <v>461</v>
      </c>
      <c r="H5" s="1" t="s">
        <v>314</v>
      </c>
      <c r="I5" s="1"/>
    </row>
    <row r="6" spans="1:9" x14ac:dyDescent="0.4">
      <c r="A6" s="4"/>
      <c r="B6" s="1"/>
      <c r="C6" s="1" t="s">
        <v>464</v>
      </c>
      <c r="D6" s="1" t="s">
        <v>129</v>
      </c>
      <c r="E6" s="1"/>
      <c r="F6" s="1"/>
      <c r="G6" s="1" t="s">
        <v>461</v>
      </c>
      <c r="H6" s="1" t="s">
        <v>315</v>
      </c>
      <c r="I6" s="1"/>
    </row>
    <row r="7" spans="1:9" x14ac:dyDescent="0.4">
      <c r="A7" s="4"/>
      <c r="B7" s="1"/>
      <c r="C7" s="1"/>
      <c r="D7" s="1" t="s">
        <v>134</v>
      </c>
      <c r="E7" s="1"/>
      <c r="F7" s="1"/>
      <c r="G7" s="1" t="s">
        <v>461</v>
      </c>
      <c r="H7" s="1" t="s">
        <v>314</v>
      </c>
      <c r="I7" s="1"/>
    </row>
    <row r="8" spans="1:9" x14ac:dyDescent="0.4">
      <c r="A8" s="4"/>
      <c r="B8" s="1"/>
      <c r="C8" s="1" t="s">
        <v>465</v>
      </c>
      <c r="D8" s="1" t="s">
        <v>236</v>
      </c>
      <c r="E8" s="1"/>
      <c r="F8" s="1"/>
      <c r="G8" s="1" t="s">
        <v>461</v>
      </c>
      <c r="H8" s="1" t="s">
        <v>314</v>
      </c>
      <c r="I8" s="1"/>
    </row>
    <row r="9" spans="1:9" x14ac:dyDescent="0.4">
      <c r="A9" s="5"/>
      <c r="B9" s="1"/>
      <c r="C9" s="1" t="s">
        <v>466</v>
      </c>
      <c r="D9" s="1" t="s">
        <v>293</v>
      </c>
      <c r="E9" s="1"/>
      <c r="F9" s="1"/>
      <c r="G9" s="1" t="s">
        <v>461</v>
      </c>
      <c r="H9" s="1" t="s">
        <v>314</v>
      </c>
      <c r="I9" s="1"/>
    </row>
    <row r="10" spans="1:9" x14ac:dyDescent="0.4">
      <c r="A10" s="6" t="s">
        <v>286</v>
      </c>
      <c r="B10" s="1"/>
      <c r="C10" s="1" t="s">
        <v>467</v>
      </c>
      <c r="D10" s="1" t="s">
        <v>235</v>
      </c>
      <c r="E10" s="1"/>
      <c r="F10" s="1"/>
      <c r="G10" s="1" t="s">
        <v>461</v>
      </c>
      <c r="H10" s="1" t="s">
        <v>314</v>
      </c>
      <c r="I10" s="1"/>
    </row>
    <row r="11" spans="1:9" x14ac:dyDescent="0.4">
      <c r="A11" s="6" t="s">
        <v>287</v>
      </c>
      <c r="B11" s="1"/>
      <c r="C11" s="1" t="s">
        <v>468</v>
      </c>
      <c r="D11" s="1" t="s">
        <v>238</v>
      </c>
      <c r="E11" s="1"/>
      <c r="F11" s="1"/>
      <c r="G11" s="1" t="s">
        <v>461</v>
      </c>
      <c r="H11" s="1" t="s">
        <v>314</v>
      </c>
      <c r="I11" s="1"/>
    </row>
    <row r="12" spans="1:9" x14ac:dyDescent="0.4">
      <c r="A12" s="6"/>
      <c r="B12" s="1"/>
      <c r="C12" s="1" t="s">
        <v>469</v>
      </c>
      <c r="D12" s="1" t="s">
        <v>136</v>
      </c>
      <c r="E12" s="1"/>
      <c r="F12" s="1"/>
      <c r="G12" s="1" t="s">
        <v>461</v>
      </c>
      <c r="H12" s="1" t="s">
        <v>314</v>
      </c>
      <c r="I12" s="1"/>
    </row>
    <row r="13" spans="1:9" x14ac:dyDescent="0.4">
      <c r="A13" s="7" t="s">
        <v>288</v>
      </c>
      <c r="B13" s="1"/>
      <c r="C13" s="1" t="s">
        <v>470</v>
      </c>
      <c r="D13" s="1" t="s">
        <v>140</v>
      </c>
      <c r="E13" s="1"/>
      <c r="F13" s="1"/>
      <c r="G13" s="1" t="s">
        <v>461</v>
      </c>
      <c r="H13" s="1" t="s">
        <v>314</v>
      </c>
      <c r="I13" s="1"/>
    </row>
    <row r="14" spans="1:9" x14ac:dyDescent="0.4">
      <c r="A14" s="7" t="s">
        <v>289</v>
      </c>
      <c r="B14" s="1"/>
      <c r="C14" s="1" t="s">
        <v>471</v>
      </c>
      <c r="D14" s="1" t="s">
        <v>133</v>
      </c>
      <c r="E14" s="1"/>
      <c r="F14" s="1"/>
      <c r="G14" s="1" t="s">
        <v>461</v>
      </c>
      <c r="H14" s="1" t="s">
        <v>314</v>
      </c>
      <c r="I14" s="1"/>
    </row>
    <row r="15" spans="1:9" x14ac:dyDescent="0.4">
      <c r="A15" s="7"/>
      <c r="B15" s="1"/>
      <c r="C15" s="1" t="s">
        <v>472</v>
      </c>
      <c r="D15" s="1" t="s">
        <v>141</v>
      </c>
      <c r="E15" s="1"/>
      <c r="F15" s="1"/>
      <c r="G15" s="1" t="s">
        <v>461</v>
      </c>
      <c r="H15" s="1" t="s">
        <v>314</v>
      </c>
      <c r="I15" s="1"/>
    </row>
    <row r="16" spans="1:9" x14ac:dyDescent="0.4">
      <c r="A16" s="8" t="s">
        <v>274</v>
      </c>
      <c r="B16" s="1"/>
      <c r="C16" s="1" t="s">
        <v>473</v>
      </c>
      <c r="D16" s="1" t="s">
        <v>474</v>
      </c>
      <c r="E16" s="1"/>
      <c r="F16" s="1"/>
      <c r="G16" s="1" t="s">
        <v>461</v>
      </c>
      <c r="H16" s="1" t="s">
        <v>314</v>
      </c>
      <c r="I16" s="1"/>
    </row>
    <row r="17" spans="1:9" x14ac:dyDescent="0.4">
      <c r="A17" s="9" t="s">
        <v>290</v>
      </c>
      <c r="B17" s="1"/>
      <c r="C17" s="1" t="s">
        <v>475</v>
      </c>
      <c r="D17" s="1" t="s">
        <v>144</v>
      </c>
      <c r="E17" s="1"/>
      <c r="F17" s="1"/>
      <c r="G17" s="1" t="s">
        <v>461</v>
      </c>
      <c r="H17" s="1" t="s">
        <v>314</v>
      </c>
      <c r="I17" s="1"/>
    </row>
    <row r="18" spans="1:9" x14ac:dyDescent="0.4">
      <c r="A18" s="9" t="s">
        <v>275</v>
      </c>
      <c r="B18" s="1"/>
      <c r="C18" s="1" t="s">
        <v>476</v>
      </c>
      <c r="D18" s="1" t="s">
        <v>154</v>
      </c>
      <c r="E18" s="1"/>
      <c r="F18" s="1"/>
      <c r="G18" s="1" t="s">
        <v>461</v>
      </c>
      <c r="H18" s="1" t="s">
        <v>314</v>
      </c>
      <c r="I18" s="1"/>
    </row>
    <row r="19" spans="1:9" x14ac:dyDescent="0.4">
      <c r="A19" s="9" t="s">
        <v>276</v>
      </c>
      <c r="B19" s="1"/>
      <c r="C19" s="1" t="s">
        <v>477</v>
      </c>
      <c r="D19" s="1" t="s">
        <v>155</v>
      </c>
      <c r="E19" s="1"/>
      <c r="F19" s="1"/>
      <c r="G19" s="1" t="s">
        <v>461</v>
      </c>
      <c r="H19" s="1" t="s">
        <v>314</v>
      </c>
      <c r="I19" s="1"/>
    </row>
    <row r="20" spans="1:9" x14ac:dyDescent="0.4">
      <c r="A20" s="9" t="s">
        <v>277</v>
      </c>
      <c r="B20" s="1"/>
      <c r="C20" s="1" t="s">
        <v>478</v>
      </c>
      <c r="D20" s="1" t="s">
        <v>239</v>
      </c>
      <c r="E20" s="1"/>
      <c r="F20" s="1"/>
      <c r="G20" s="1" t="s">
        <v>479</v>
      </c>
      <c r="H20" s="1" t="s">
        <v>239</v>
      </c>
      <c r="I20" s="1"/>
    </row>
    <row r="21" spans="1:9" x14ac:dyDescent="0.4">
      <c r="A21" s="9"/>
      <c r="B21" s="1"/>
      <c r="C21" s="1" t="s">
        <v>480</v>
      </c>
      <c r="D21" s="1" t="s">
        <v>156</v>
      </c>
      <c r="E21" s="1"/>
      <c r="F21" s="1"/>
      <c r="G21" s="1" t="s">
        <v>461</v>
      </c>
      <c r="H21" s="1" t="s">
        <v>314</v>
      </c>
      <c r="I21" s="1"/>
    </row>
    <row r="22" spans="1:9" x14ac:dyDescent="0.4">
      <c r="A22" s="10" t="s">
        <v>278</v>
      </c>
      <c r="B22" s="1"/>
      <c r="C22" s="1" t="s">
        <v>481</v>
      </c>
      <c r="D22" s="1" t="s">
        <v>123</v>
      </c>
      <c r="E22" s="1"/>
      <c r="F22" s="1"/>
      <c r="G22" s="1" t="s">
        <v>461</v>
      </c>
      <c r="H22" s="1" t="s">
        <v>314</v>
      </c>
      <c r="I22" s="1"/>
    </row>
    <row r="23" spans="1:9" x14ac:dyDescent="0.4">
      <c r="A23" s="10"/>
      <c r="B23" s="1"/>
      <c r="C23" s="1" t="s">
        <v>482</v>
      </c>
      <c r="D23" s="1" t="s">
        <v>158</v>
      </c>
      <c r="E23" s="1"/>
      <c r="F23" s="1"/>
      <c r="G23" s="1" t="s">
        <v>461</v>
      </c>
      <c r="H23" s="1" t="s">
        <v>314</v>
      </c>
      <c r="I23" s="1"/>
    </row>
    <row r="24" spans="1:9" x14ac:dyDescent="0.4">
      <c r="A24" s="10" t="s">
        <v>279</v>
      </c>
      <c r="B24" s="1"/>
      <c r="C24" s="1" t="s">
        <v>483</v>
      </c>
      <c r="D24" s="1" t="s">
        <v>117</v>
      </c>
      <c r="E24" s="1"/>
      <c r="F24" s="44" t="s">
        <v>484</v>
      </c>
      <c r="G24" s="1" t="s">
        <v>461</v>
      </c>
      <c r="H24" s="1" t="s">
        <v>314</v>
      </c>
      <c r="I24" s="1"/>
    </row>
    <row r="25" spans="1:9" x14ac:dyDescent="0.4">
      <c r="A25" s="11" t="s">
        <v>280</v>
      </c>
      <c r="B25" s="1"/>
      <c r="C25" s="1" t="s">
        <v>485</v>
      </c>
      <c r="D25" s="1" t="s">
        <v>120</v>
      </c>
      <c r="E25" s="1"/>
      <c r="F25" s="1" t="s">
        <v>486</v>
      </c>
      <c r="G25" s="1" t="s">
        <v>461</v>
      </c>
      <c r="H25" s="1" t="s">
        <v>314</v>
      </c>
      <c r="I25" s="1"/>
    </row>
    <row r="26" spans="1:9" x14ac:dyDescent="0.4">
      <c r="A26" s="11" t="s">
        <v>281</v>
      </c>
      <c r="B26" s="1"/>
      <c r="C26" s="1" t="s">
        <v>487</v>
      </c>
      <c r="D26" s="1" t="s">
        <v>159</v>
      </c>
      <c r="E26" s="1"/>
      <c r="F26" s="1" t="s">
        <v>488</v>
      </c>
      <c r="G26" s="1" t="s">
        <v>461</v>
      </c>
      <c r="H26" s="1" t="s">
        <v>316</v>
      </c>
      <c r="I26" s="1"/>
    </row>
    <row r="27" spans="1:9" x14ac:dyDescent="0.4">
      <c r="A27" s="11" t="s">
        <v>282</v>
      </c>
      <c r="B27" s="1"/>
      <c r="C27" s="1" t="s">
        <v>489</v>
      </c>
      <c r="D27" s="1" t="s">
        <v>114</v>
      </c>
      <c r="E27" s="1"/>
      <c r="F27" s="1" t="s">
        <v>490</v>
      </c>
      <c r="G27" s="1" t="s">
        <v>461</v>
      </c>
      <c r="H27" s="1"/>
      <c r="I27" s="1"/>
    </row>
    <row r="28" spans="1:9" x14ac:dyDescent="0.4">
      <c r="A28" s="12" t="s">
        <v>271</v>
      </c>
      <c r="B28" s="1"/>
      <c r="C28" s="1" t="s">
        <v>491</v>
      </c>
      <c r="D28" s="1" t="s">
        <v>492</v>
      </c>
      <c r="E28" s="1"/>
      <c r="F28" s="1" t="s">
        <v>493</v>
      </c>
      <c r="G28" s="1" t="s">
        <v>461</v>
      </c>
      <c r="H28" s="1" t="s">
        <v>317</v>
      </c>
      <c r="I28" s="1"/>
    </row>
    <row r="29" spans="1:9" x14ac:dyDescent="0.4">
      <c r="A29" s="12" t="s">
        <v>283</v>
      </c>
      <c r="B29" s="1"/>
      <c r="C29" s="1" t="s">
        <v>494</v>
      </c>
      <c r="D29" s="1" t="s">
        <v>119</v>
      </c>
      <c r="E29" s="1"/>
      <c r="F29" s="1" t="s">
        <v>495</v>
      </c>
      <c r="G29" s="1" t="s">
        <v>461</v>
      </c>
      <c r="H29" s="1"/>
      <c r="I29" s="1"/>
    </row>
    <row r="30" spans="1:9" x14ac:dyDescent="0.4">
      <c r="A30" s="12"/>
      <c r="B30" s="1"/>
      <c r="C30" s="1" t="s">
        <v>496</v>
      </c>
      <c r="D30" s="1" t="s">
        <v>497</v>
      </c>
      <c r="E30" s="1"/>
      <c r="F30" s="1" t="s">
        <v>498</v>
      </c>
      <c r="G30" s="1" t="s">
        <v>461</v>
      </c>
      <c r="H30" s="1"/>
      <c r="I30" s="1" t="s">
        <v>3</v>
      </c>
    </row>
    <row r="31" spans="1:9" x14ac:dyDescent="0.4">
      <c r="A31" s="12"/>
      <c r="B31" s="1"/>
      <c r="C31" s="1" t="s">
        <v>499</v>
      </c>
      <c r="D31" s="1" t="s">
        <v>150</v>
      </c>
      <c r="E31" s="1"/>
      <c r="F31" s="46" t="s">
        <v>500</v>
      </c>
      <c r="G31" s="1" t="s">
        <v>461</v>
      </c>
      <c r="H31" s="1"/>
      <c r="I31" s="1"/>
    </row>
    <row r="32" spans="1:9" x14ac:dyDescent="0.4">
      <c r="A32" s="12"/>
      <c r="B32" s="1"/>
      <c r="C32" s="1" t="s">
        <v>499</v>
      </c>
      <c r="D32" s="1" t="s">
        <v>501</v>
      </c>
      <c r="E32" s="1"/>
      <c r="F32" s="1" t="s">
        <v>500</v>
      </c>
      <c r="G32" s="1" t="s">
        <v>461</v>
      </c>
      <c r="H32" s="1"/>
      <c r="I32" s="1"/>
    </row>
    <row r="33" spans="1:9" x14ac:dyDescent="0.4">
      <c r="A33" s="12"/>
      <c r="B33" s="1"/>
      <c r="C33" s="1" t="s">
        <v>502</v>
      </c>
      <c r="D33" s="1" t="s">
        <v>111</v>
      </c>
      <c r="E33" s="1"/>
      <c r="F33" s="1" t="s">
        <v>503</v>
      </c>
      <c r="G33" s="1" t="s">
        <v>461</v>
      </c>
      <c r="H33" s="1"/>
      <c r="I33" s="1"/>
    </row>
    <row r="34" spans="1:9" x14ac:dyDescent="0.4">
      <c r="A34" s="12"/>
      <c r="B34" s="1"/>
      <c r="C34" s="1" t="s">
        <v>504</v>
      </c>
      <c r="D34" s="13" t="s">
        <v>108</v>
      </c>
      <c r="E34" s="1"/>
      <c r="F34" s="1" t="s">
        <v>505</v>
      </c>
      <c r="G34" s="1" t="s">
        <v>461</v>
      </c>
      <c r="H34" s="1"/>
      <c r="I34" s="1"/>
    </row>
    <row r="35" spans="1:9" x14ac:dyDescent="0.4">
      <c r="A35" s="12" t="s">
        <v>272</v>
      </c>
      <c r="B35" s="1"/>
      <c r="C35" s="1" t="s">
        <v>506</v>
      </c>
      <c r="D35" s="13" t="s">
        <v>106</v>
      </c>
      <c r="E35" s="1"/>
      <c r="F35" s="1" t="s">
        <v>507</v>
      </c>
      <c r="G35" s="1" t="s">
        <v>461</v>
      </c>
      <c r="H35" s="1"/>
      <c r="I35" s="1"/>
    </row>
    <row r="36" spans="1:9" x14ac:dyDescent="0.4">
      <c r="A36" s="12" t="s">
        <v>284</v>
      </c>
      <c r="B36" s="1"/>
      <c r="C36" s="1" t="s">
        <v>508</v>
      </c>
      <c r="D36" s="1" t="s">
        <v>509</v>
      </c>
      <c r="E36" s="1"/>
      <c r="F36" s="1" t="s">
        <v>510</v>
      </c>
      <c r="G36" s="1" t="s">
        <v>461</v>
      </c>
      <c r="H36" s="1"/>
      <c r="I36" s="1"/>
    </row>
    <row r="37" spans="1:9" x14ac:dyDescent="0.4">
      <c r="A37" s="12"/>
      <c r="B37" s="14" t="s">
        <v>20</v>
      </c>
      <c r="C37" s="1" t="s">
        <v>511</v>
      </c>
      <c r="D37" s="1" t="s">
        <v>512</v>
      </c>
      <c r="E37" s="1"/>
      <c r="F37" s="1" t="s">
        <v>513</v>
      </c>
      <c r="G37" s="1" t="s">
        <v>461</v>
      </c>
      <c r="H37" s="1"/>
      <c r="I37" s="1"/>
    </row>
    <row r="38" spans="1:9" x14ac:dyDescent="0.4">
      <c r="A38" s="12"/>
      <c r="B38" s="15"/>
      <c r="C38" s="1" t="s">
        <v>514</v>
      </c>
      <c r="D38" s="1" t="s">
        <v>515</v>
      </c>
      <c r="E38" s="1"/>
      <c r="F38" s="47" t="s">
        <v>516</v>
      </c>
      <c r="G38" s="1" t="s">
        <v>461</v>
      </c>
      <c r="H38" s="1"/>
      <c r="I38" s="1"/>
    </row>
    <row r="39" spans="1:9" x14ac:dyDescent="0.4">
      <c r="A39" s="16" t="s">
        <v>269</v>
      </c>
      <c r="B39" s="15"/>
      <c r="C39" s="1" t="s">
        <v>517</v>
      </c>
      <c r="D39" s="1" t="s">
        <v>518</v>
      </c>
      <c r="E39" s="1"/>
      <c r="F39" s="1" t="s">
        <v>519</v>
      </c>
      <c r="G39" s="1" t="s">
        <v>461</v>
      </c>
      <c r="H39" s="1"/>
      <c r="I39" s="1"/>
    </row>
    <row r="40" spans="1:9" x14ac:dyDescent="0.4">
      <c r="A40" s="16" t="s">
        <v>273</v>
      </c>
      <c r="B40" s="15"/>
      <c r="C40" s="1" t="s">
        <v>520</v>
      </c>
      <c r="D40" s="1" t="s">
        <v>521</v>
      </c>
      <c r="E40" s="1"/>
      <c r="F40" s="1" t="s">
        <v>522</v>
      </c>
      <c r="G40" s="1" t="s">
        <v>461</v>
      </c>
      <c r="H40" s="1"/>
      <c r="I40" s="1"/>
    </row>
    <row r="41" spans="1:9" x14ac:dyDescent="0.4">
      <c r="A41" s="16" t="s">
        <v>161</v>
      </c>
      <c r="B41" s="15"/>
      <c r="C41" s="1" t="s">
        <v>523</v>
      </c>
      <c r="D41" s="1" t="s">
        <v>80</v>
      </c>
      <c r="E41" s="1"/>
      <c r="F41" s="1" t="s">
        <v>522</v>
      </c>
      <c r="G41" s="1" t="s">
        <v>461</v>
      </c>
      <c r="H41" s="1"/>
      <c r="I41" s="1"/>
    </row>
    <row r="42" spans="1:9" x14ac:dyDescent="0.4">
      <c r="A42" s="16"/>
      <c r="B42" s="15"/>
      <c r="C42" s="1" t="s">
        <v>524</v>
      </c>
      <c r="D42" s="1" t="s">
        <v>525</v>
      </c>
      <c r="E42" s="1"/>
      <c r="F42" s="1" t="s">
        <v>526</v>
      </c>
      <c r="G42" s="1" t="s">
        <v>461</v>
      </c>
      <c r="H42" s="1"/>
      <c r="I42" s="1"/>
    </row>
    <row r="43" spans="1:9" x14ac:dyDescent="0.4">
      <c r="A43" s="17"/>
      <c r="B43" s="15"/>
      <c r="C43" s="1" t="s">
        <v>527</v>
      </c>
      <c r="D43" s="13" t="s">
        <v>231</v>
      </c>
      <c r="E43" s="1"/>
      <c r="F43" s="1" t="s">
        <v>528</v>
      </c>
      <c r="G43" s="1" t="s">
        <v>529</v>
      </c>
      <c r="H43" s="1"/>
      <c r="I43" s="1"/>
    </row>
    <row r="44" spans="1:9" x14ac:dyDescent="0.4">
      <c r="A44" s="17"/>
      <c r="B44" s="15"/>
      <c r="C44" s="1" t="s">
        <v>530</v>
      </c>
      <c r="D44" s="1" t="s">
        <v>531</v>
      </c>
      <c r="E44" s="1"/>
      <c r="F44" s="47" t="s">
        <v>532</v>
      </c>
      <c r="G44" s="1" t="s">
        <v>461</v>
      </c>
      <c r="H44" s="1"/>
      <c r="I44" s="1"/>
    </row>
    <row r="45" spans="1:9" x14ac:dyDescent="0.4">
      <c r="A45" s="16"/>
      <c r="B45" s="15"/>
      <c r="C45" s="1" t="s">
        <v>533</v>
      </c>
      <c r="D45" s="1" t="s">
        <v>2</v>
      </c>
      <c r="E45" s="1"/>
      <c r="F45" s="1" t="s">
        <v>534</v>
      </c>
      <c r="G45" s="1" t="s">
        <v>461</v>
      </c>
      <c r="H45" s="1" t="s">
        <v>318</v>
      </c>
      <c r="I45" s="1"/>
    </row>
    <row r="46" spans="1:9" x14ac:dyDescent="0.4">
      <c r="A46" s="16"/>
      <c r="B46" s="18" t="s">
        <v>19</v>
      </c>
      <c r="C46" s="1" t="s">
        <v>535</v>
      </c>
      <c r="D46" s="1" t="s">
        <v>94</v>
      </c>
      <c r="E46" s="1"/>
      <c r="F46" s="1" t="s">
        <v>536</v>
      </c>
      <c r="G46" s="1" t="s">
        <v>461</v>
      </c>
      <c r="H46" s="1" t="s">
        <v>326</v>
      </c>
      <c r="I46" s="1"/>
    </row>
    <row r="47" spans="1:9" x14ac:dyDescent="0.4">
      <c r="A47" s="16"/>
      <c r="B47" s="19"/>
      <c r="C47" s="1" t="s">
        <v>537</v>
      </c>
      <c r="D47" s="1" t="s">
        <v>538</v>
      </c>
      <c r="E47" s="1"/>
      <c r="F47" s="1" t="s">
        <v>539</v>
      </c>
      <c r="G47" s="1" t="s">
        <v>461</v>
      </c>
      <c r="H47" s="1" t="s">
        <v>318</v>
      </c>
      <c r="I47" s="1" t="s">
        <v>3</v>
      </c>
    </row>
    <row r="48" spans="1:9" x14ac:dyDescent="0.4">
      <c r="A48" s="20" t="s">
        <v>162</v>
      </c>
      <c r="B48" s="18"/>
      <c r="C48" s="1" t="s">
        <v>540</v>
      </c>
      <c r="D48" s="1" t="s">
        <v>541</v>
      </c>
      <c r="E48" s="1"/>
      <c r="F48" s="1" t="s">
        <v>542</v>
      </c>
      <c r="G48" s="1" t="s">
        <v>461</v>
      </c>
      <c r="H48" s="1"/>
      <c r="I48" s="1"/>
    </row>
    <row r="49" spans="1:9" x14ac:dyDescent="0.4">
      <c r="A49" s="20" t="s">
        <v>209</v>
      </c>
      <c r="B49" s="19"/>
      <c r="C49" s="1" t="s">
        <v>543</v>
      </c>
      <c r="D49" s="1" t="s">
        <v>202</v>
      </c>
      <c r="E49" s="1"/>
      <c r="F49" s="1" t="s">
        <v>544</v>
      </c>
      <c r="G49" s="1" t="s">
        <v>461</v>
      </c>
      <c r="H49" s="1"/>
      <c r="I49" s="1" t="s">
        <v>3</v>
      </c>
    </row>
    <row r="50" spans="1:9" x14ac:dyDescent="0.4">
      <c r="A50" s="20" t="s">
        <v>210</v>
      </c>
      <c r="B50" s="19"/>
      <c r="C50" s="1" t="s">
        <v>545</v>
      </c>
      <c r="D50" s="1" t="s">
        <v>203</v>
      </c>
      <c r="E50" s="1"/>
      <c r="F50" s="1" t="s">
        <v>546</v>
      </c>
      <c r="G50" s="1" t="s">
        <v>461</v>
      </c>
      <c r="H50" s="1" t="s">
        <v>327</v>
      </c>
      <c r="I50" s="1"/>
    </row>
    <row r="51" spans="1:9" x14ac:dyDescent="0.4">
      <c r="A51" s="20"/>
      <c r="B51" s="18"/>
      <c r="C51" s="1" t="s">
        <v>547</v>
      </c>
      <c r="D51" s="1" t="s">
        <v>50</v>
      </c>
      <c r="E51" s="1"/>
      <c r="F51" s="1" t="s">
        <v>548</v>
      </c>
      <c r="G51" s="1" t="s">
        <v>461</v>
      </c>
      <c r="H51" s="1" t="s">
        <v>328</v>
      </c>
      <c r="I51" s="1"/>
    </row>
    <row r="52" spans="1:9" x14ac:dyDescent="0.4">
      <c r="A52" s="21"/>
      <c r="B52" s="19"/>
      <c r="C52" s="1" t="s">
        <v>549</v>
      </c>
      <c r="D52" s="1" t="s">
        <v>204</v>
      </c>
      <c r="E52" s="1"/>
      <c r="F52" s="1" t="s">
        <v>550</v>
      </c>
      <c r="G52" s="1" t="s">
        <v>461</v>
      </c>
      <c r="H52" s="1"/>
      <c r="I52" s="1"/>
    </row>
    <row r="53" spans="1:9" x14ac:dyDescent="0.4">
      <c r="A53" s="21"/>
      <c r="B53" s="19"/>
      <c r="C53" s="1" t="s">
        <v>551</v>
      </c>
      <c r="D53" s="1" t="s">
        <v>200</v>
      </c>
      <c r="E53" s="1"/>
      <c r="F53" s="1" t="s">
        <v>552</v>
      </c>
      <c r="G53" s="1" t="s">
        <v>461</v>
      </c>
      <c r="H53" s="1" t="s">
        <v>329</v>
      </c>
      <c r="I53" s="1" t="s">
        <v>3</v>
      </c>
    </row>
    <row r="54" spans="1:9" x14ac:dyDescent="0.4">
      <c r="A54" s="20"/>
      <c r="B54" s="22" t="s">
        <v>21</v>
      </c>
      <c r="C54" s="1" t="s">
        <v>553</v>
      </c>
      <c r="D54" s="1" t="s">
        <v>52</v>
      </c>
      <c r="E54" s="1"/>
      <c r="F54" s="1" t="s">
        <v>554</v>
      </c>
      <c r="G54" s="1" t="s">
        <v>461</v>
      </c>
      <c r="H54" s="1"/>
      <c r="I54" s="1"/>
    </row>
    <row r="55" spans="1:9" x14ac:dyDescent="0.4">
      <c r="A55" s="20"/>
      <c r="B55" s="23"/>
      <c r="C55" s="1" t="s">
        <v>555</v>
      </c>
      <c r="D55" s="1" t="s">
        <v>54</v>
      </c>
      <c r="E55" s="1"/>
      <c r="F55" s="1" t="s">
        <v>556</v>
      </c>
      <c r="G55" s="1" t="s">
        <v>461</v>
      </c>
      <c r="H55" s="1" t="s">
        <v>330</v>
      </c>
      <c r="I55" s="1"/>
    </row>
    <row r="56" spans="1:9" x14ac:dyDescent="0.4">
      <c r="A56" s="21"/>
      <c r="B56" s="23"/>
      <c r="C56" s="1" t="s">
        <v>557</v>
      </c>
      <c r="D56" s="1" t="s">
        <v>199</v>
      </c>
      <c r="E56" s="1"/>
      <c r="F56" s="1" t="s">
        <v>558</v>
      </c>
      <c r="G56" s="1" t="s">
        <v>461</v>
      </c>
      <c r="H56" s="1" t="s">
        <v>327</v>
      </c>
      <c r="I56" s="1"/>
    </row>
    <row r="57" spans="1:9" x14ac:dyDescent="0.4">
      <c r="A57" s="20"/>
      <c r="B57" s="23"/>
      <c r="C57" s="1" t="s">
        <v>559</v>
      </c>
      <c r="D57" s="1" t="s">
        <v>4</v>
      </c>
      <c r="E57" s="1"/>
      <c r="F57" s="1" t="s">
        <v>560</v>
      </c>
      <c r="G57" s="1" t="s">
        <v>461</v>
      </c>
      <c r="H57" s="1" t="s">
        <v>331</v>
      </c>
      <c r="I57" s="1"/>
    </row>
    <row r="58" spans="1:9" x14ac:dyDescent="0.4">
      <c r="A58" s="21"/>
      <c r="B58" s="23"/>
      <c r="C58" s="1" t="s">
        <v>561</v>
      </c>
      <c r="D58" s="1" t="s">
        <v>5</v>
      </c>
      <c r="E58" s="1"/>
      <c r="F58" s="1" t="s">
        <v>562</v>
      </c>
      <c r="G58" s="1" t="s">
        <v>563</v>
      </c>
      <c r="H58" s="1" t="s">
        <v>318</v>
      </c>
      <c r="I58" s="1"/>
    </row>
    <row r="59" spans="1:9" x14ac:dyDescent="0.4">
      <c r="A59" s="21"/>
      <c r="B59" s="23"/>
      <c r="C59" s="1" t="s">
        <v>564</v>
      </c>
      <c r="D59" s="1" t="s">
        <v>265</v>
      </c>
      <c r="E59" s="1"/>
      <c r="F59" s="1" t="s">
        <v>562</v>
      </c>
      <c r="G59" s="1" t="s">
        <v>461</v>
      </c>
      <c r="H59" s="1"/>
      <c r="I59" s="1"/>
    </row>
    <row r="60" spans="1:9" x14ac:dyDescent="0.4">
      <c r="A60" s="20"/>
      <c r="B60" s="22"/>
      <c r="C60" s="1" t="s">
        <v>565</v>
      </c>
      <c r="D60" s="1" t="s">
        <v>241</v>
      </c>
      <c r="E60" s="1"/>
      <c r="F60" s="1" t="s">
        <v>566</v>
      </c>
      <c r="G60" s="1" t="s">
        <v>461</v>
      </c>
      <c r="H60" s="1"/>
      <c r="I60" s="1"/>
    </row>
    <row r="61" spans="1:9" x14ac:dyDescent="0.4">
      <c r="A61" s="21"/>
      <c r="B61" s="23"/>
      <c r="C61" s="1" t="s">
        <v>567</v>
      </c>
      <c r="D61" s="1" t="s">
        <v>428</v>
      </c>
      <c r="E61" s="1"/>
      <c r="F61" s="1" t="s">
        <v>568</v>
      </c>
      <c r="G61" s="1"/>
      <c r="H61" s="1" t="s">
        <v>423</v>
      </c>
      <c r="I61" s="1"/>
    </row>
    <row r="62" spans="1:9" x14ac:dyDescent="0.4">
      <c r="A62" s="20"/>
      <c r="B62" s="23"/>
      <c r="C62" s="1" t="s">
        <v>569</v>
      </c>
      <c r="D62" s="1" t="s">
        <v>243</v>
      </c>
      <c r="E62" s="1"/>
      <c r="F62" s="1" t="s">
        <v>570</v>
      </c>
      <c r="G62" s="1" t="s">
        <v>571</v>
      </c>
      <c r="H62" s="1" t="s">
        <v>318</v>
      </c>
      <c r="I62" s="1"/>
    </row>
    <row r="63" spans="1:9" x14ac:dyDescent="0.4">
      <c r="A63" s="21"/>
      <c r="B63" s="23"/>
      <c r="C63" s="1" t="s">
        <v>572</v>
      </c>
      <c r="D63" s="1" t="s">
        <v>233</v>
      </c>
      <c r="E63" s="1"/>
      <c r="F63" s="1" t="s">
        <v>573</v>
      </c>
      <c r="G63" s="1" t="s">
        <v>461</v>
      </c>
      <c r="H63" s="1" t="s">
        <v>319</v>
      </c>
      <c r="I63" s="1"/>
    </row>
    <row r="64" spans="1:9" x14ac:dyDescent="0.4">
      <c r="A64" s="24" t="s">
        <v>163</v>
      </c>
      <c r="B64" s="23"/>
      <c r="C64" s="1" t="s">
        <v>574</v>
      </c>
      <c r="D64" s="1" t="s">
        <v>149</v>
      </c>
      <c r="E64" s="1"/>
      <c r="F64" s="1" t="s">
        <v>575</v>
      </c>
      <c r="G64" s="1" t="s">
        <v>461</v>
      </c>
      <c r="H64" s="1" t="s">
        <v>313</v>
      </c>
      <c r="I64" s="1"/>
    </row>
    <row r="65" spans="1:9" x14ac:dyDescent="0.4">
      <c r="A65" s="25" t="s">
        <v>270</v>
      </c>
      <c r="B65" s="22"/>
      <c r="C65" s="1" t="s">
        <v>576</v>
      </c>
      <c r="D65" s="1" t="s">
        <v>57</v>
      </c>
      <c r="E65" s="1"/>
      <c r="F65" s="1" t="s">
        <v>577</v>
      </c>
      <c r="G65" s="1" t="s">
        <v>461</v>
      </c>
      <c r="H65" s="1"/>
      <c r="I65" s="1" t="s">
        <v>3</v>
      </c>
    </row>
    <row r="66" spans="1:9" x14ac:dyDescent="0.4">
      <c r="A66" s="24" t="s">
        <v>177</v>
      </c>
      <c r="B66" s="22"/>
      <c r="C66" s="1" t="s">
        <v>578</v>
      </c>
      <c r="D66" s="1" t="s">
        <v>9</v>
      </c>
      <c r="E66" s="1"/>
      <c r="F66" s="1" t="s">
        <v>579</v>
      </c>
      <c r="G66" s="1" t="s">
        <v>461</v>
      </c>
      <c r="H66" s="1" t="s">
        <v>332</v>
      </c>
      <c r="I66" s="1"/>
    </row>
    <row r="67" spans="1:9" x14ac:dyDescent="0.4">
      <c r="A67" s="25"/>
      <c r="B67" s="22"/>
      <c r="C67" s="1" t="s">
        <v>580</v>
      </c>
      <c r="D67" s="1" t="s">
        <v>105</v>
      </c>
      <c r="E67" s="1"/>
      <c r="F67" s="1" t="s">
        <v>579</v>
      </c>
      <c r="G67" s="1" t="s">
        <v>571</v>
      </c>
      <c r="H67" s="1"/>
      <c r="I67" s="1"/>
    </row>
    <row r="68" spans="1:9" x14ac:dyDescent="0.4">
      <c r="A68" s="25"/>
      <c r="B68" s="23"/>
      <c r="C68" s="1" t="s">
        <v>581</v>
      </c>
      <c r="D68" s="1" t="s">
        <v>582</v>
      </c>
      <c r="E68" s="1"/>
      <c r="F68" s="1" t="s">
        <v>583</v>
      </c>
      <c r="G68" s="1" t="s">
        <v>461</v>
      </c>
      <c r="H68" s="1" t="s">
        <v>332</v>
      </c>
      <c r="I68" s="1"/>
    </row>
    <row r="69" spans="1:9" x14ac:dyDescent="0.4">
      <c r="A69" s="24"/>
      <c r="B69" s="23"/>
      <c r="C69" s="1" t="s">
        <v>584</v>
      </c>
      <c r="D69" s="1" t="s">
        <v>49</v>
      </c>
      <c r="E69" s="1"/>
      <c r="F69" s="1" t="s">
        <v>585</v>
      </c>
      <c r="G69" s="1" t="s">
        <v>586</v>
      </c>
      <c r="H69" s="1" t="s">
        <v>320</v>
      </c>
      <c r="I69" s="1"/>
    </row>
    <row r="70" spans="1:9" x14ac:dyDescent="0.4">
      <c r="A70" s="26" t="s">
        <v>176</v>
      </c>
      <c r="B70" s="27" t="s">
        <v>23</v>
      </c>
      <c r="C70" s="1"/>
      <c r="D70" s="1" t="s">
        <v>61</v>
      </c>
      <c r="E70" s="1"/>
      <c r="F70" s="1"/>
      <c r="G70" s="1" t="s">
        <v>461</v>
      </c>
      <c r="H70" s="1"/>
      <c r="I70" s="1"/>
    </row>
    <row r="71" spans="1:9" x14ac:dyDescent="0.4">
      <c r="A71" s="26" t="s">
        <v>8</v>
      </c>
      <c r="B71" s="28"/>
      <c r="C71" s="1"/>
      <c r="D71" s="1" t="s">
        <v>60</v>
      </c>
      <c r="E71" s="1"/>
      <c r="F71" s="1"/>
      <c r="G71" s="1" t="s">
        <v>461</v>
      </c>
      <c r="H71" s="1"/>
      <c r="I71" s="1"/>
    </row>
    <row r="72" spans="1:9" x14ac:dyDescent="0.4">
      <c r="A72" s="26"/>
      <c r="B72" s="29"/>
      <c r="C72" s="1"/>
      <c r="D72" s="1" t="s">
        <v>59</v>
      </c>
      <c r="E72" s="1"/>
      <c r="F72" s="1"/>
      <c r="G72" s="1" t="s">
        <v>461</v>
      </c>
      <c r="H72" s="1" t="s">
        <v>324</v>
      </c>
      <c r="I72" s="1"/>
    </row>
    <row r="73" spans="1:9" x14ac:dyDescent="0.4">
      <c r="A73" s="26"/>
      <c r="B73" s="28"/>
      <c r="C73" s="1"/>
      <c r="D73" s="1" t="s">
        <v>62</v>
      </c>
      <c r="E73" s="1"/>
      <c r="F73" s="1"/>
      <c r="G73" s="1"/>
      <c r="H73" s="1" t="s">
        <v>333</v>
      </c>
      <c r="I73" s="1"/>
    </row>
    <row r="74" spans="1:9" x14ac:dyDescent="0.4">
      <c r="A74" s="30" t="s">
        <v>268</v>
      </c>
      <c r="B74" s="31" t="s">
        <v>24</v>
      </c>
      <c r="C74" s="1" t="s">
        <v>587</v>
      </c>
      <c r="D74" s="1" t="s">
        <v>432</v>
      </c>
      <c r="E74" s="1" t="s">
        <v>588</v>
      </c>
      <c r="F74" s="47" t="s">
        <v>589</v>
      </c>
      <c r="G74" s="1" t="s">
        <v>461</v>
      </c>
      <c r="H74" s="1" t="s">
        <v>383</v>
      </c>
      <c r="I74" s="1"/>
    </row>
    <row r="75" spans="1:9" x14ac:dyDescent="0.4">
      <c r="A75" s="30" t="s">
        <v>297</v>
      </c>
      <c r="B75" s="32"/>
      <c r="C75" s="1" t="s">
        <v>590</v>
      </c>
      <c r="D75" s="1" t="s">
        <v>226</v>
      </c>
      <c r="E75" s="1" t="s">
        <v>591</v>
      </c>
      <c r="F75" s="1" t="s">
        <v>592</v>
      </c>
      <c r="G75" s="1" t="s">
        <v>461</v>
      </c>
      <c r="H75" s="1" t="s">
        <v>321</v>
      </c>
      <c r="I75" s="1"/>
    </row>
    <row r="76" spans="1:9" x14ac:dyDescent="0.4">
      <c r="A76" s="30"/>
      <c r="B76" s="32"/>
      <c r="C76" s="1" t="s">
        <v>593</v>
      </c>
      <c r="D76" s="1" t="s">
        <v>438</v>
      </c>
      <c r="E76" s="1" t="s">
        <v>594</v>
      </c>
      <c r="F76" s="1" t="s">
        <v>595</v>
      </c>
      <c r="G76" s="1" t="s">
        <v>461</v>
      </c>
      <c r="H76" s="1" t="s">
        <v>322</v>
      </c>
      <c r="I76" s="1"/>
    </row>
    <row r="77" spans="1:9" x14ac:dyDescent="0.4">
      <c r="A77" s="30"/>
      <c r="B77" s="32"/>
      <c r="C77" s="1" t="s">
        <v>596</v>
      </c>
      <c r="D77" s="1" t="s">
        <v>228</v>
      </c>
      <c r="E77" s="1" t="s">
        <v>597</v>
      </c>
      <c r="F77" s="1" t="s">
        <v>595</v>
      </c>
      <c r="G77" s="1" t="s">
        <v>461</v>
      </c>
      <c r="H77" s="1" t="s">
        <v>334</v>
      </c>
      <c r="I77" s="1"/>
    </row>
    <row r="78" spans="1:9" x14ac:dyDescent="0.4">
      <c r="A78" s="30"/>
      <c r="B78" s="32"/>
      <c r="C78" s="1" t="s">
        <v>598</v>
      </c>
      <c r="D78" s="1" t="s">
        <v>440</v>
      </c>
      <c r="E78" s="1" t="s">
        <v>599</v>
      </c>
      <c r="F78" s="1" t="s">
        <v>600</v>
      </c>
      <c r="G78" s="1" t="s">
        <v>461</v>
      </c>
      <c r="H78" s="1" t="s">
        <v>441</v>
      </c>
      <c r="I78" s="1"/>
    </row>
    <row r="79" spans="1:9" x14ac:dyDescent="0.4">
      <c r="A79" s="30"/>
      <c r="B79" s="32"/>
      <c r="C79" s="1" t="s">
        <v>601</v>
      </c>
      <c r="D79" s="1" t="s">
        <v>223</v>
      </c>
      <c r="E79" s="1" t="s">
        <v>602</v>
      </c>
      <c r="F79" s="1" t="s">
        <v>600</v>
      </c>
      <c r="G79" s="1" t="s">
        <v>461</v>
      </c>
      <c r="H79" s="1" t="s">
        <v>322</v>
      </c>
      <c r="I79" s="1"/>
    </row>
    <row r="80" spans="1:9" x14ac:dyDescent="0.4">
      <c r="A80" s="30"/>
      <c r="B80" s="32"/>
      <c r="C80" s="1" t="s">
        <v>603</v>
      </c>
      <c r="D80" s="1" t="s">
        <v>433</v>
      </c>
      <c r="E80" s="1" t="s">
        <v>604</v>
      </c>
      <c r="F80" s="1" t="s">
        <v>605</v>
      </c>
      <c r="G80" s="1" t="s">
        <v>461</v>
      </c>
      <c r="H80" s="1" t="s">
        <v>434</v>
      </c>
      <c r="I80" s="1"/>
    </row>
    <row r="81" spans="1:9" x14ac:dyDescent="0.4">
      <c r="A81" s="30"/>
      <c r="B81" s="32"/>
      <c r="C81" s="1" t="s">
        <v>603</v>
      </c>
      <c r="D81" s="1" t="s">
        <v>435</v>
      </c>
      <c r="E81" s="1" t="s">
        <v>604</v>
      </c>
      <c r="F81" s="1" t="s">
        <v>605</v>
      </c>
      <c r="G81" s="1" t="s">
        <v>461</v>
      </c>
      <c r="H81" s="1" t="s">
        <v>331</v>
      </c>
      <c r="I81" s="1"/>
    </row>
    <row r="82" spans="1:9" x14ac:dyDescent="0.4">
      <c r="A82" s="30"/>
      <c r="B82" s="32"/>
      <c r="C82" s="1" t="s">
        <v>606</v>
      </c>
      <c r="D82" s="1" t="s">
        <v>443</v>
      </c>
      <c r="E82" s="1" t="s">
        <v>607</v>
      </c>
      <c r="F82" s="1" t="s">
        <v>608</v>
      </c>
      <c r="G82" s="1" t="s">
        <v>461</v>
      </c>
      <c r="H82" s="1" t="s">
        <v>442</v>
      </c>
      <c r="I82" s="1"/>
    </row>
    <row r="83" spans="1:9" x14ac:dyDescent="0.4">
      <c r="A83" s="30"/>
      <c r="B83" s="32"/>
      <c r="C83" s="1" t="s">
        <v>609</v>
      </c>
      <c r="D83" s="1" t="s">
        <v>436</v>
      </c>
      <c r="E83" s="1" t="s">
        <v>610</v>
      </c>
      <c r="F83" s="1" t="s">
        <v>611</v>
      </c>
      <c r="G83" s="1" t="s">
        <v>461</v>
      </c>
      <c r="H83" s="1" t="s">
        <v>437</v>
      </c>
      <c r="I83" s="1"/>
    </row>
    <row r="84" spans="1:9" x14ac:dyDescent="0.4">
      <c r="A84" s="30"/>
      <c r="B84" s="32"/>
      <c r="C84" s="1" t="s">
        <v>612</v>
      </c>
      <c r="D84" s="1" t="s">
        <v>10</v>
      </c>
      <c r="E84" s="1" t="s">
        <v>613</v>
      </c>
      <c r="F84" s="1" t="s">
        <v>611</v>
      </c>
      <c r="G84" s="1" t="s">
        <v>614</v>
      </c>
      <c r="H84" s="1" t="s">
        <v>335</v>
      </c>
      <c r="I84" s="1"/>
    </row>
    <row r="85" spans="1:9" x14ac:dyDescent="0.4">
      <c r="A85" s="30"/>
      <c r="B85" s="32"/>
      <c r="C85" s="1" t="s">
        <v>615</v>
      </c>
      <c r="D85" s="1" t="s">
        <v>68</v>
      </c>
      <c r="E85" s="1" t="s">
        <v>616</v>
      </c>
      <c r="F85" s="1" t="s">
        <v>617</v>
      </c>
      <c r="G85" s="1" t="s">
        <v>618</v>
      </c>
      <c r="H85" s="1" t="s">
        <v>323</v>
      </c>
      <c r="I85" s="1"/>
    </row>
    <row r="86" spans="1:9" x14ac:dyDescent="0.4">
      <c r="A86" s="30"/>
      <c r="B86" s="32"/>
      <c r="C86" s="1" t="s">
        <v>619</v>
      </c>
      <c r="D86" s="1" t="s">
        <v>91</v>
      </c>
      <c r="E86" s="1" t="s">
        <v>620</v>
      </c>
      <c r="F86" s="1" t="s">
        <v>621</v>
      </c>
      <c r="G86" s="1" t="s">
        <v>622</v>
      </c>
      <c r="H86" s="1" t="s">
        <v>324</v>
      </c>
      <c r="I86" s="1"/>
    </row>
    <row r="87" spans="1:9" x14ac:dyDescent="0.4">
      <c r="A87" s="30"/>
      <c r="B87" s="32"/>
      <c r="C87" s="1" t="s">
        <v>623</v>
      </c>
      <c r="D87" s="1" t="s">
        <v>448</v>
      </c>
      <c r="E87" s="1" t="s">
        <v>624</v>
      </c>
      <c r="F87" s="1" t="s">
        <v>625</v>
      </c>
      <c r="G87" s="1" t="s">
        <v>461</v>
      </c>
      <c r="H87" s="1" t="s">
        <v>406</v>
      </c>
      <c r="I87" s="1"/>
    </row>
    <row r="88" spans="1:9" x14ac:dyDescent="0.4">
      <c r="A88" s="30"/>
      <c r="B88" s="32"/>
      <c r="C88" s="1" t="s">
        <v>626</v>
      </c>
      <c r="D88" s="1" t="s">
        <v>412</v>
      </c>
      <c r="E88" s="1" t="s">
        <v>627</v>
      </c>
      <c r="F88" s="1" t="s">
        <v>628</v>
      </c>
      <c r="G88" s="1" t="s">
        <v>461</v>
      </c>
      <c r="H88" s="1" t="s">
        <v>411</v>
      </c>
      <c r="I88" s="1"/>
    </row>
    <row r="89" spans="1:9" x14ac:dyDescent="0.4">
      <c r="A89" s="30"/>
      <c r="B89" s="31"/>
      <c r="C89" s="1" t="s">
        <v>626</v>
      </c>
      <c r="D89" s="1" t="s">
        <v>229</v>
      </c>
      <c r="E89" s="1" t="s">
        <v>627</v>
      </c>
      <c r="F89" s="1" t="s">
        <v>628</v>
      </c>
      <c r="G89" s="1" t="s">
        <v>461</v>
      </c>
      <c r="H89" s="1" t="s">
        <v>318</v>
      </c>
      <c r="I89" s="1"/>
    </row>
    <row r="90" spans="1:9" x14ac:dyDescent="0.4">
      <c r="A90" s="30"/>
      <c r="B90" s="33" t="s">
        <v>56</v>
      </c>
      <c r="C90" s="1" t="s">
        <v>629</v>
      </c>
      <c r="D90" s="1" t="s">
        <v>11</v>
      </c>
      <c r="E90" s="1" t="s">
        <v>630</v>
      </c>
      <c r="F90" s="1" t="s">
        <v>631</v>
      </c>
      <c r="G90" s="1" t="s">
        <v>632</v>
      </c>
      <c r="H90" s="1" t="s">
        <v>336</v>
      </c>
      <c r="I90" s="1"/>
    </row>
    <row r="91" spans="1:9" x14ac:dyDescent="0.4">
      <c r="A91" s="30"/>
      <c r="B91" s="34"/>
      <c r="C91" s="1" t="s">
        <v>633</v>
      </c>
      <c r="D91" s="1" t="s">
        <v>65</v>
      </c>
      <c r="E91" s="1" t="s">
        <v>634</v>
      </c>
      <c r="F91" s="1" t="s">
        <v>631</v>
      </c>
      <c r="G91" s="1" t="s">
        <v>635</v>
      </c>
      <c r="H91" s="1"/>
      <c r="I91" s="1"/>
    </row>
    <row r="92" spans="1:9" x14ac:dyDescent="0.4">
      <c r="A92" s="30"/>
      <c r="B92" s="34"/>
      <c r="C92" s="1" t="s">
        <v>636</v>
      </c>
      <c r="D92" s="1" t="s">
        <v>407</v>
      </c>
      <c r="E92" s="1" t="s">
        <v>637</v>
      </c>
      <c r="F92" s="1" t="s">
        <v>638</v>
      </c>
      <c r="G92" s="1" t="s">
        <v>461</v>
      </c>
      <c r="H92" s="1" t="s">
        <v>408</v>
      </c>
      <c r="I92" s="1"/>
    </row>
    <row r="93" spans="1:9" x14ac:dyDescent="0.4">
      <c r="A93" s="30"/>
      <c r="B93" s="34"/>
      <c r="C93" s="1" t="s">
        <v>639</v>
      </c>
      <c r="D93" s="1" t="s">
        <v>414</v>
      </c>
      <c r="E93" s="1" t="s">
        <v>640</v>
      </c>
      <c r="F93" s="1" t="s">
        <v>641</v>
      </c>
      <c r="G93" s="1" t="s">
        <v>461</v>
      </c>
      <c r="H93" s="1" t="s">
        <v>415</v>
      </c>
      <c r="I93" s="1"/>
    </row>
    <row r="94" spans="1:9" x14ac:dyDescent="0.4">
      <c r="A94" s="30"/>
      <c r="B94" s="34"/>
      <c r="C94" s="1" t="s">
        <v>642</v>
      </c>
      <c r="D94" s="1" t="s">
        <v>409</v>
      </c>
      <c r="E94" s="1" t="s">
        <v>643</v>
      </c>
      <c r="F94" s="1" t="s">
        <v>644</v>
      </c>
      <c r="G94" s="1" t="s">
        <v>461</v>
      </c>
      <c r="H94" s="1" t="s">
        <v>410</v>
      </c>
      <c r="I94" s="1"/>
    </row>
    <row r="95" spans="1:9" x14ac:dyDescent="0.4">
      <c r="A95" s="30"/>
      <c r="B95" s="34"/>
      <c r="C95" s="1" t="s">
        <v>645</v>
      </c>
      <c r="D95" s="1" t="s">
        <v>75</v>
      </c>
      <c r="E95" s="1" t="s">
        <v>646</v>
      </c>
      <c r="F95" s="1" t="s">
        <v>647</v>
      </c>
      <c r="G95" s="1" t="s">
        <v>461</v>
      </c>
      <c r="H95" s="1"/>
      <c r="I95" s="1" t="s">
        <v>48</v>
      </c>
    </row>
    <row r="96" spans="1:9" x14ac:dyDescent="0.4">
      <c r="A96" s="30"/>
      <c r="B96" s="34"/>
      <c r="C96" s="1" t="s">
        <v>648</v>
      </c>
      <c r="D96" s="1" t="s">
        <v>93</v>
      </c>
      <c r="E96" s="1" t="s">
        <v>649</v>
      </c>
      <c r="F96" s="1" t="s">
        <v>650</v>
      </c>
      <c r="G96" s="1" t="s">
        <v>651</v>
      </c>
      <c r="H96" s="1" t="s">
        <v>337</v>
      </c>
      <c r="I96" s="1"/>
    </row>
    <row r="97" spans="1:9" x14ac:dyDescent="0.4">
      <c r="A97" s="30"/>
      <c r="B97" s="34"/>
      <c r="C97" s="1" t="s">
        <v>652</v>
      </c>
      <c r="D97" s="1" t="s">
        <v>90</v>
      </c>
      <c r="E97" s="1" t="s">
        <v>653</v>
      </c>
      <c r="F97" s="1" t="s">
        <v>650</v>
      </c>
      <c r="G97" s="1" t="s">
        <v>654</v>
      </c>
      <c r="H97" s="1"/>
      <c r="I97" s="1"/>
    </row>
    <row r="98" spans="1:9" x14ac:dyDescent="0.4">
      <c r="A98" s="30"/>
      <c r="B98" s="34"/>
      <c r="C98" s="1" t="s">
        <v>655</v>
      </c>
      <c r="D98" s="1" t="s">
        <v>413</v>
      </c>
      <c r="E98" s="1" t="s">
        <v>656</v>
      </c>
      <c r="F98" s="1" t="s">
        <v>657</v>
      </c>
      <c r="G98" s="1" t="s">
        <v>461</v>
      </c>
      <c r="H98" s="1" t="s">
        <v>416</v>
      </c>
      <c r="I98" s="1"/>
    </row>
    <row r="99" spans="1:9" x14ac:dyDescent="0.4">
      <c r="A99" s="30"/>
      <c r="B99" s="34"/>
      <c r="C99" s="1" t="s">
        <v>658</v>
      </c>
      <c r="D99" s="1" t="s">
        <v>439</v>
      </c>
      <c r="E99" s="1" t="s">
        <v>659</v>
      </c>
      <c r="F99" s="1" t="s">
        <v>660</v>
      </c>
      <c r="G99" s="1" t="s">
        <v>461</v>
      </c>
      <c r="H99" s="1"/>
      <c r="I99" s="1"/>
    </row>
    <row r="100" spans="1:9" x14ac:dyDescent="0.4">
      <c r="A100" s="30"/>
      <c r="B100" s="33"/>
      <c r="C100" s="1" t="s">
        <v>661</v>
      </c>
      <c r="D100" s="1" t="s">
        <v>12</v>
      </c>
      <c r="E100" s="1" t="s">
        <v>662</v>
      </c>
      <c r="F100" s="1" t="s">
        <v>660</v>
      </c>
      <c r="G100" s="1" t="s">
        <v>663</v>
      </c>
      <c r="H100" s="1"/>
      <c r="I100" s="1"/>
    </row>
    <row r="101" spans="1:9" x14ac:dyDescent="0.4">
      <c r="A101" s="30"/>
      <c r="B101" s="34"/>
      <c r="C101" s="1" t="s">
        <v>664</v>
      </c>
      <c r="D101" s="1" t="s">
        <v>196</v>
      </c>
      <c r="E101" s="1" t="s">
        <v>665</v>
      </c>
      <c r="F101" s="1" t="s">
        <v>660</v>
      </c>
      <c r="G101" s="1" t="s">
        <v>461</v>
      </c>
      <c r="H101" s="1" t="s">
        <v>360</v>
      </c>
      <c r="I101" s="1"/>
    </row>
    <row r="102" spans="1:9" x14ac:dyDescent="0.4">
      <c r="A102" s="30"/>
      <c r="B102" s="9" t="s">
        <v>25</v>
      </c>
      <c r="C102" s="1" t="s">
        <v>666</v>
      </c>
      <c r="D102" s="1" t="s">
        <v>70</v>
      </c>
      <c r="E102" s="1" t="s">
        <v>667</v>
      </c>
      <c r="F102" s="1" t="s">
        <v>668</v>
      </c>
      <c r="G102" s="1" t="s">
        <v>669</v>
      </c>
      <c r="H102" s="1" t="s">
        <v>323</v>
      </c>
      <c r="I102" s="1"/>
    </row>
    <row r="103" spans="1:9" x14ac:dyDescent="0.4">
      <c r="A103" s="30"/>
      <c r="B103" s="42" t="s">
        <v>258</v>
      </c>
      <c r="C103" s="1" t="s">
        <v>670</v>
      </c>
      <c r="D103" s="1" t="s">
        <v>74</v>
      </c>
      <c r="E103" s="1" t="s">
        <v>671</v>
      </c>
      <c r="F103" s="1" t="s">
        <v>672</v>
      </c>
      <c r="G103" s="1" t="s">
        <v>622</v>
      </c>
      <c r="H103" s="1"/>
      <c r="I103" s="1"/>
    </row>
    <row r="104" spans="1:9" x14ac:dyDescent="0.4">
      <c r="A104" s="30"/>
      <c r="B104" s="42" t="s">
        <v>260</v>
      </c>
      <c r="C104" s="1" t="s">
        <v>673</v>
      </c>
      <c r="D104" s="1" t="s">
        <v>422</v>
      </c>
      <c r="E104" s="1" t="s">
        <v>674</v>
      </c>
      <c r="F104" s="1" t="s">
        <v>675</v>
      </c>
      <c r="G104" s="1" t="s">
        <v>461</v>
      </c>
      <c r="H104" s="1" t="s">
        <v>321</v>
      </c>
      <c r="I104" s="1"/>
    </row>
    <row r="105" spans="1:9" x14ac:dyDescent="0.4">
      <c r="A105" s="30"/>
      <c r="B105" s="42" t="s">
        <v>259</v>
      </c>
      <c r="C105" s="1" t="s">
        <v>676</v>
      </c>
      <c r="D105" s="1" t="s">
        <v>13</v>
      </c>
      <c r="E105" s="1" t="s">
        <v>677</v>
      </c>
      <c r="F105" s="1" t="s">
        <v>675</v>
      </c>
      <c r="G105" s="1" t="s">
        <v>678</v>
      </c>
      <c r="H105" s="1" t="s">
        <v>325</v>
      </c>
      <c r="I105" s="1"/>
    </row>
    <row r="106" spans="1:9" x14ac:dyDescent="0.4">
      <c r="A106" s="30"/>
      <c r="B106" s="42" t="s">
        <v>261</v>
      </c>
      <c r="C106" s="1" t="s">
        <v>679</v>
      </c>
      <c r="D106" s="1" t="s">
        <v>72</v>
      </c>
      <c r="E106" s="1" t="s">
        <v>680</v>
      </c>
      <c r="F106" s="1" t="s">
        <v>675</v>
      </c>
      <c r="G106" s="1" t="s">
        <v>681</v>
      </c>
      <c r="H106" s="1" t="s">
        <v>323</v>
      </c>
      <c r="I106" s="1"/>
    </row>
    <row r="107" spans="1:9" x14ac:dyDescent="0.4">
      <c r="A107" s="30"/>
      <c r="B107" s="42" t="s">
        <v>262</v>
      </c>
      <c r="C107" s="1" t="s">
        <v>682</v>
      </c>
      <c r="D107" s="1" t="s">
        <v>66</v>
      </c>
      <c r="E107" s="1" t="s">
        <v>683</v>
      </c>
      <c r="F107" s="1" t="s">
        <v>684</v>
      </c>
      <c r="G107" s="1" t="s">
        <v>461</v>
      </c>
      <c r="H107" s="1" t="s">
        <v>323</v>
      </c>
      <c r="I107" s="1"/>
    </row>
    <row r="108" spans="1:9" x14ac:dyDescent="0.4">
      <c r="A108" s="30"/>
      <c r="B108" s="42" t="s">
        <v>263</v>
      </c>
      <c r="C108" s="1" t="s">
        <v>685</v>
      </c>
      <c r="D108" s="1" t="s">
        <v>191</v>
      </c>
      <c r="E108" s="1" t="s">
        <v>686</v>
      </c>
      <c r="F108" s="1" t="s">
        <v>687</v>
      </c>
      <c r="G108" s="1" t="s">
        <v>688</v>
      </c>
      <c r="H108" s="1"/>
      <c r="I108" s="1"/>
    </row>
    <row r="109" spans="1:9" x14ac:dyDescent="0.4">
      <c r="A109" s="30"/>
      <c r="B109" s="35"/>
      <c r="C109" s="1" t="s">
        <v>689</v>
      </c>
      <c r="D109" s="1" t="s">
        <v>14</v>
      </c>
      <c r="E109" s="1" t="s">
        <v>690</v>
      </c>
      <c r="F109" s="1" t="s">
        <v>691</v>
      </c>
      <c r="G109" s="1" t="s">
        <v>461</v>
      </c>
      <c r="H109" s="1"/>
      <c r="I109" s="1"/>
    </row>
    <row r="110" spans="1:9" x14ac:dyDescent="0.4">
      <c r="A110" s="30"/>
      <c r="B110" s="42"/>
      <c r="C110" s="1" t="s">
        <v>692</v>
      </c>
      <c r="D110" s="1" t="s">
        <v>165</v>
      </c>
      <c r="E110" s="1" t="s">
        <v>693</v>
      </c>
      <c r="F110" s="1" t="s">
        <v>694</v>
      </c>
      <c r="G110" s="1" t="s">
        <v>461</v>
      </c>
      <c r="H110" s="1"/>
      <c r="I110" s="1"/>
    </row>
    <row r="111" spans="1:9" x14ac:dyDescent="0.4">
      <c r="A111" s="30"/>
      <c r="B111" s="42"/>
      <c r="C111" s="1" t="s">
        <v>695</v>
      </c>
      <c r="D111" s="1" t="s">
        <v>168</v>
      </c>
      <c r="E111" s="1" t="s">
        <v>696</v>
      </c>
      <c r="F111" s="1" t="s">
        <v>697</v>
      </c>
      <c r="G111" s="1" t="s">
        <v>698</v>
      </c>
      <c r="H111" s="1"/>
      <c r="I111" s="1"/>
    </row>
    <row r="112" spans="1:9" x14ac:dyDescent="0.4">
      <c r="A112" s="30"/>
      <c r="B112" s="42"/>
      <c r="C112" s="1" t="s">
        <v>699</v>
      </c>
      <c r="D112" s="1" t="s">
        <v>164</v>
      </c>
      <c r="E112" s="1" t="s">
        <v>700</v>
      </c>
      <c r="F112" s="1" t="s">
        <v>701</v>
      </c>
      <c r="G112" s="1" t="s">
        <v>461</v>
      </c>
      <c r="H112" s="1"/>
      <c r="I112" s="1"/>
    </row>
    <row r="113" spans="1:9" x14ac:dyDescent="0.4">
      <c r="A113" s="30"/>
      <c r="B113" s="42"/>
      <c r="C113" s="1" t="s">
        <v>702</v>
      </c>
      <c r="D113" s="1" t="s">
        <v>16</v>
      </c>
      <c r="E113" s="1" t="s">
        <v>703</v>
      </c>
      <c r="F113" s="1" t="s">
        <v>704</v>
      </c>
      <c r="G113" s="1" t="s">
        <v>461</v>
      </c>
      <c r="H113" s="1"/>
      <c r="I113" s="1"/>
    </row>
    <row r="114" spans="1:9" x14ac:dyDescent="0.4">
      <c r="A114" s="30"/>
      <c r="B114" s="42"/>
      <c r="C114" s="1" t="s">
        <v>705</v>
      </c>
      <c r="D114" s="1" t="s">
        <v>17</v>
      </c>
      <c r="E114" s="1" t="s">
        <v>706</v>
      </c>
      <c r="F114" s="1" t="s">
        <v>707</v>
      </c>
      <c r="G114" s="1" t="s">
        <v>681</v>
      </c>
      <c r="H114" s="1"/>
      <c r="I114" s="1"/>
    </row>
    <row r="115" spans="1:9" x14ac:dyDescent="0.4">
      <c r="A115" s="30"/>
      <c r="B115" s="42"/>
      <c r="C115" s="1" t="s">
        <v>708</v>
      </c>
      <c r="D115" s="1" t="s">
        <v>170</v>
      </c>
      <c r="E115" s="1" t="s">
        <v>709</v>
      </c>
      <c r="F115" s="1" t="s">
        <v>710</v>
      </c>
      <c r="G115" s="1" t="s">
        <v>461</v>
      </c>
      <c r="H115" s="1"/>
      <c r="I115" s="1"/>
    </row>
    <row r="116" spans="1:9" x14ac:dyDescent="0.4">
      <c r="A116" s="30"/>
      <c r="B116" s="42"/>
      <c r="C116" s="1" t="s">
        <v>711</v>
      </c>
      <c r="D116" s="1" t="s">
        <v>15</v>
      </c>
      <c r="E116" s="1" t="s">
        <v>712</v>
      </c>
      <c r="F116" s="1" t="s">
        <v>710</v>
      </c>
      <c r="G116" s="1" t="s">
        <v>713</v>
      </c>
      <c r="H116" s="1" t="s">
        <v>338</v>
      </c>
      <c r="I116" s="1"/>
    </row>
    <row r="117" spans="1:9" x14ac:dyDescent="0.4">
      <c r="A117" s="30"/>
      <c r="B117" s="35"/>
      <c r="C117" s="1" t="s">
        <v>714</v>
      </c>
      <c r="D117" s="1" t="s">
        <v>207</v>
      </c>
      <c r="E117" s="1" t="s">
        <v>715</v>
      </c>
      <c r="F117" s="1" t="s">
        <v>710</v>
      </c>
      <c r="G117" s="1" t="s">
        <v>461</v>
      </c>
      <c r="H117" s="1" t="s">
        <v>339</v>
      </c>
      <c r="I117" s="1"/>
    </row>
    <row r="118" spans="1:9" x14ac:dyDescent="0.4">
      <c r="A118" s="30"/>
      <c r="B118" s="8" t="s">
        <v>254</v>
      </c>
      <c r="C118" s="1" t="s">
        <v>716</v>
      </c>
      <c r="D118" s="1" t="s">
        <v>256</v>
      </c>
      <c r="E118" s="1" t="s">
        <v>717</v>
      </c>
      <c r="F118" s="1" t="s">
        <v>710</v>
      </c>
      <c r="G118" s="1" t="s">
        <v>654</v>
      </c>
      <c r="H118" s="1" t="s">
        <v>340</v>
      </c>
      <c r="I118" s="1"/>
    </row>
    <row r="119" spans="1:9" x14ac:dyDescent="0.4">
      <c r="A119" s="30"/>
      <c r="B119" s="43" t="s">
        <v>251</v>
      </c>
      <c r="C119" s="1" t="s">
        <v>718</v>
      </c>
      <c r="D119" s="1" t="s">
        <v>27</v>
      </c>
      <c r="E119" s="1" t="s">
        <v>719</v>
      </c>
      <c r="F119" s="1" t="s">
        <v>720</v>
      </c>
      <c r="G119" s="1" t="s">
        <v>721</v>
      </c>
      <c r="H119" s="1" t="s">
        <v>325</v>
      </c>
      <c r="I119" s="1"/>
    </row>
    <row r="120" spans="1:9" x14ac:dyDescent="0.4">
      <c r="A120" s="30"/>
      <c r="B120" s="43" t="s">
        <v>257</v>
      </c>
      <c r="C120" s="1" t="s">
        <v>722</v>
      </c>
      <c r="D120" s="1" t="s">
        <v>212</v>
      </c>
      <c r="E120" s="1" t="s">
        <v>723</v>
      </c>
      <c r="F120" s="1" t="s">
        <v>724</v>
      </c>
      <c r="G120" s="1" t="s">
        <v>461</v>
      </c>
      <c r="H120" s="1" t="s">
        <v>325</v>
      </c>
      <c r="I120" s="1"/>
    </row>
    <row r="121" spans="1:9" x14ac:dyDescent="0.4">
      <c r="A121" s="30"/>
      <c r="B121" s="43" t="s">
        <v>245</v>
      </c>
      <c r="C121" s="1" t="s">
        <v>725</v>
      </c>
      <c r="D121" s="1" t="s">
        <v>174</v>
      </c>
      <c r="E121" s="1" t="s">
        <v>726</v>
      </c>
      <c r="F121" s="1" t="s">
        <v>724</v>
      </c>
      <c r="G121" s="1" t="s">
        <v>727</v>
      </c>
      <c r="H121" s="1"/>
      <c r="I121" s="1"/>
    </row>
    <row r="122" spans="1:9" x14ac:dyDescent="0.4">
      <c r="A122" s="30"/>
      <c r="B122" s="43" t="s">
        <v>244</v>
      </c>
      <c r="C122" s="1"/>
      <c r="D122" s="1" t="s">
        <v>175</v>
      </c>
      <c r="E122" s="1"/>
      <c r="F122" s="38"/>
      <c r="G122" s="1" t="s">
        <v>461</v>
      </c>
      <c r="H122" s="1"/>
      <c r="I122" s="1"/>
    </row>
    <row r="123" spans="1:9" x14ac:dyDescent="0.4">
      <c r="A123" s="30"/>
      <c r="B123" s="43" t="s">
        <v>246</v>
      </c>
      <c r="C123" s="1"/>
      <c r="D123" s="1"/>
      <c r="E123" s="1"/>
      <c r="F123" s="38"/>
      <c r="G123" s="1" t="s">
        <v>461</v>
      </c>
      <c r="H123" s="1"/>
      <c r="I123" s="1"/>
    </row>
    <row r="124" spans="1:9" x14ac:dyDescent="0.4">
      <c r="A124" s="30"/>
      <c r="B124" s="43" t="s">
        <v>247</v>
      </c>
      <c r="C124" s="1"/>
      <c r="D124" s="1"/>
      <c r="E124" s="1"/>
      <c r="F124" s="38"/>
      <c r="G124" s="1" t="s">
        <v>461</v>
      </c>
      <c r="H124" s="1"/>
      <c r="I124" s="1"/>
    </row>
    <row r="125" spans="1:9" x14ac:dyDescent="0.4">
      <c r="A125" s="30"/>
      <c r="B125" s="43" t="s">
        <v>248</v>
      </c>
      <c r="C125" s="1"/>
      <c r="D125" s="1"/>
      <c r="E125" s="1"/>
      <c r="F125" s="38"/>
      <c r="G125" s="1" t="s">
        <v>461</v>
      </c>
      <c r="H125" s="1"/>
      <c r="I125" s="1"/>
    </row>
    <row r="126" spans="1:9" x14ac:dyDescent="0.4">
      <c r="A126" s="30"/>
      <c r="B126" s="43" t="s">
        <v>249</v>
      </c>
      <c r="C126" s="1"/>
      <c r="D126" s="1"/>
      <c r="E126" s="1"/>
      <c r="F126" s="38"/>
      <c r="G126" s="1" t="s">
        <v>461</v>
      </c>
      <c r="H126" s="1"/>
      <c r="I126" s="1"/>
    </row>
    <row r="127" spans="1:9" x14ac:dyDescent="0.4">
      <c r="A127" s="30"/>
      <c r="B127" s="43" t="s">
        <v>250</v>
      </c>
      <c r="C127" s="1"/>
      <c r="D127" s="1"/>
      <c r="E127" s="1"/>
      <c r="F127" s="38"/>
      <c r="G127" s="1" t="s">
        <v>461</v>
      </c>
      <c r="H127" s="1"/>
      <c r="I127" s="1"/>
    </row>
    <row r="128" spans="1:9" x14ac:dyDescent="0.4">
      <c r="A128" s="30"/>
      <c r="B128" s="43" t="s">
        <v>252</v>
      </c>
      <c r="C128" s="1"/>
      <c r="D128" s="1"/>
      <c r="E128" s="1"/>
      <c r="F128" s="38"/>
      <c r="G128" s="1" t="s">
        <v>461</v>
      </c>
      <c r="H128" s="1"/>
      <c r="I128" s="1"/>
    </row>
    <row r="129" spans="1:9" x14ac:dyDescent="0.4">
      <c r="A129" s="30"/>
      <c r="B129" s="43" t="s">
        <v>253</v>
      </c>
      <c r="C129" s="1"/>
      <c r="D129" s="1"/>
      <c r="E129" s="1"/>
      <c r="F129" s="38"/>
      <c r="G129" s="1" t="s">
        <v>461</v>
      </c>
      <c r="H129" s="1"/>
      <c r="I129" s="1"/>
    </row>
    <row r="130" spans="1:9" x14ac:dyDescent="0.4">
      <c r="A130" s="30"/>
      <c r="B130" s="10" t="s">
        <v>30</v>
      </c>
      <c r="C130" s="1" t="s">
        <v>728</v>
      </c>
      <c r="D130" s="1" t="s">
        <v>190</v>
      </c>
      <c r="E130" s="1" t="s">
        <v>729</v>
      </c>
      <c r="F130" s="38" t="s">
        <v>730</v>
      </c>
      <c r="G130" s="1" t="s">
        <v>731</v>
      </c>
      <c r="H130" s="1" t="s">
        <v>358</v>
      </c>
      <c r="I130" s="1"/>
    </row>
    <row r="131" spans="1:9" x14ac:dyDescent="0.4">
      <c r="A131" s="30"/>
      <c r="B131" s="10"/>
      <c r="C131" s="1" t="s">
        <v>732</v>
      </c>
      <c r="D131" s="1" t="s">
        <v>28</v>
      </c>
      <c r="E131" s="1" t="s">
        <v>733</v>
      </c>
      <c r="F131" s="38" t="s">
        <v>730</v>
      </c>
      <c r="G131" s="1" t="s">
        <v>734</v>
      </c>
      <c r="H131" s="1" t="s">
        <v>325</v>
      </c>
      <c r="I131" s="1"/>
    </row>
    <row r="132" spans="1:9" x14ac:dyDescent="0.4">
      <c r="A132" s="30"/>
      <c r="B132" s="10"/>
      <c r="C132" s="1" t="s">
        <v>735</v>
      </c>
      <c r="D132" s="1" t="s">
        <v>186</v>
      </c>
      <c r="E132" s="1" t="s">
        <v>736</v>
      </c>
      <c r="F132" s="38" t="s">
        <v>737</v>
      </c>
      <c r="G132" s="1" t="s">
        <v>461</v>
      </c>
      <c r="H132" s="1" t="s">
        <v>341</v>
      </c>
      <c r="I132" s="1"/>
    </row>
    <row r="133" spans="1:9" x14ac:dyDescent="0.4">
      <c r="A133" s="30"/>
      <c r="B133" s="10"/>
      <c r="C133" s="1" t="s">
        <v>738</v>
      </c>
      <c r="D133" s="1" t="s">
        <v>208</v>
      </c>
      <c r="E133" s="1" t="s">
        <v>381</v>
      </c>
      <c r="F133" s="38" t="s">
        <v>739</v>
      </c>
      <c r="G133" s="1" t="s">
        <v>740</v>
      </c>
      <c r="H133" s="1" t="s">
        <v>342</v>
      </c>
      <c r="I133" s="1"/>
    </row>
    <row r="134" spans="1:9" x14ac:dyDescent="0.4">
      <c r="A134" s="30"/>
      <c r="B134" s="8"/>
      <c r="C134" s="1" t="s">
        <v>741</v>
      </c>
      <c r="D134" s="1" t="s">
        <v>173</v>
      </c>
      <c r="E134" s="1" t="s">
        <v>742</v>
      </c>
      <c r="F134" s="38" t="s">
        <v>739</v>
      </c>
      <c r="G134" s="1" t="s">
        <v>743</v>
      </c>
      <c r="H134" s="1"/>
      <c r="I134" s="1"/>
    </row>
    <row r="135" spans="1:9" x14ac:dyDescent="0.4">
      <c r="A135" s="30"/>
      <c r="B135" s="10"/>
      <c r="C135" s="1" t="s">
        <v>744</v>
      </c>
      <c r="D135" s="1" t="s">
        <v>219</v>
      </c>
      <c r="E135" s="1" t="s">
        <v>745</v>
      </c>
      <c r="F135" s="38" t="s">
        <v>746</v>
      </c>
      <c r="G135" s="1" t="s">
        <v>747</v>
      </c>
      <c r="H135" s="1" t="s">
        <v>325</v>
      </c>
      <c r="I135" s="1"/>
    </row>
    <row r="136" spans="1:9" x14ac:dyDescent="0.4">
      <c r="A136" s="30"/>
      <c r="B136" s="51"/>
      <c r="C136" s="1" t="s">
        <v>748</v>
      </c>
      <c r="D136" s="1" t="s">
        <v>394</v>
      </c>
      <c r="E136" s="1" t="s">
        <v>749</v>
      </c>
      <c r="F136" s="38" t="s">
        <v>746</v>
      </c>
      <c r="G136" s="1" t="s">
        <v>750</v>
      </c>
      <c r="H136" s="1" t="s">
        <v>395</v>
      </c>
      <c r="I136" s="1"/>
    </row>
    <row r="137" spans="1:9" x14ac:dyDescent="0.4">
      <c r="A137" s="30"/>
      <c r="B137" s="10"/>
      <c r="C137" s="1" t="s">
        <v>751</v>
      </c>
      <c r="D137" s="1" t="s">
        <v>183</v>
      </c>
      <c r="E137" s="1" t="s">
        <v>752</v>
      </c>
      <c r="F137" s="38" t="s">
        <v>753</v>
      </c>
      <c r="G137" s="1" t="s">
        <v>754</v>
      </c>
      <c r="H137" s="1" t="s">
        <v>342</v>
      </c>
      <c r="I137" s="1"/>
    </row>
    <row r="138" spans="1:9" x14ac:dyDescent="0.4">
      <c r="A138" s="30"/>
      <c r="B138" s="51"/>
      <c r="C138" s="1" t="s">
        <v>755</v>
      </c>
      <c r="D138" s="1" t="s">
        <v>396</v>
      </c>
      <c r="E138" s="1" t="s">
        <v>756</v>
      </c>
      <c r="F138" s="38" t="s">
        <v>753</v>
      </c>
      <c r="G138" s="1" t="s">
        <v>757</v>
      </c>
      <c r="H138" s="1" t="s">
        <v>383</v>
      </c>
      <c r="I138" s="1"/>
    </row>
    <row r="139" spans="1:9" x14ac:dyDescent="0.4">
      <c r="A139" s="30"/>
      <c r="B139" s="51"/>
      <c r="C139" s="1" t="s">
        <v>758</v>
      </c>
      <c r="D139" s="1" t="s">
        <v>397</v>
      </c>
      <c r="E139" s="1" t="s">
        <v>759</v>
      </c>
      <c r="F139" s="38" t="s">
        <v>753</v>
      </c>
      <c r="G139" s="1" t="s">
        <v>760</v>
      </c>
      <c r="H139" s="1" t="s">
        <v>398</v>
      </c>
      <c r="I139" s="1"/>
    </row>
    <row r="140" spans="1:9" x14ac:dyDescent="0.4">
      <c r="A140" s="30"/>
      <c r="B140" s="10"/>
      <c r="C140" s="1" t="s">
        <v>761</v>
      </c>
      <c r="D140" s="1" t="s">
        <v>187</v>
      </c>
      <c r="E140" s="1" t="s">
        <v>762</v>
      </c>
      <c r="F140" s="38" t="s">
        <v>763</v>
      </c>
      <c r="G140" s="1" t="s">
        <v>764</v>
      </c>
      <c r="H140" s="1" t="s">
        <v>341</v>
      </c>
      <c r="I140" s="1"/>
    </row>
    <row r="141" spans="1:9" x14ac:dyDescent="0.4">
      <c r="A141" s="30"/>
      <c r="B141" s="10"/>
      <c r="C141" s="1" t="s">
        <v>765</v>
      </c>
      <c r="D141" s="1" t="s">
        <v>182</v>
      </c>
      <c r="E141" s="1" t="s">
        <v>766</v>
      </c>
      <c r="F141" s="38" t="s">
        <v>763</v>
      </c>
      <c r="G141" s="1" t="s">
        <v>713</v>
      </c>
      <c r="H141" s="1" t="s">
        <v>325</v>
      </c>
      <c r="I141" s="1"/>
    </row>
    <row r="142" spans="1:9" x14ac:dyDescent="0.4">
      <c r="A142" s="30"/>
      <c r="B142" s="10"/>
      <c r="C142" s="1" t="s">
        <v>767</v>
      </c>
      <c r="D142" s="1" t="s">
        <v>29</v>
      </c>
      <c r="E142" s="1" t="s">
        <v>768</v>
      </c>
      <c r="F142" s="38" t="s">
        <v>769</v>
      </c>
      <c r="G142" s="1" t="s">
        <v>727</v>
      </c>
      <c r="H142" s="1" t="s">
        <v>325</v>
      </c>
      <c r="I142" s="1"/>
    </row>
    <row r="143" spans="1:9" x14ac:dyDescent="0.4">
      <c r="A143" s="30"/>
      <c r="B143" s="10"/>
      <c r="C143" s="1" t="s">
        <v>770</v>
      </c>
      <c r="D143" s="1" t="s">
        <v>213</v>
      </c>
      <c r="E143" s="1" t="s">
        <v>771</v>
      </c>
      <c r="F143" s="38" t="s">
        <v>772</v>
      </c>
      <c r="G143" s="1" t="s">
        <v>773</v>
      </c>
      <c r="H143" s="1" t="s">
        <v>325</v>
      </c>
      <c r="I143" s="1"/>
    </row>
    <row r="144" spans="1:9" x14ac:dyDescent="0.4">
      <c r="A144" s="30"/>
      <c r="B144" s="10"/>
      <c r="C144" s="1" t="s">
        <v>774</v>
      </c>
      <c r="D144" s="1" t="s">
        <v>89</v>
      </c>
      <c r="E144" s="1" t="s">
        <v>775</v>
      </c>
      <c r="F144" s="38" t="s">
        <v>772</v>
      </c>
      <c r="G144" s="1" t="s">
        <v>776</v>
      </c>
      <c r="H144" s="1" t="s">
        <v>325</v>
      </c>
      <c r="I144" s="1"/>
    </row>
    <row r="145" spans="1:9" x14ac:dyDescent="0.4">
      <c r="A145" s="30"/>
      <c r="B145" s="10"/>
      <c r="C145" s="1" t="s">
        <v>777</v>
      </c>
      <c r="D145" s="1" t="s">
        <v>216</v>
      </c>
      <c r="E145" s="1" t="s">
        <v>778</v>
      </c>
      <c r="F145" s="38" t="s">
        <v>779</v>
      </c>
      <c r="G145" s="1" t="s">
        <v>750</v>
      </c>
      <c r="H145" s="1" t="s">
        <v>325</v>
      </c>
      <c r="I145" s="1"/>
    </row>
    <row r="146" spans="1:9" x14ac:dyDescent="0.4">
      <c r="A146" s="30"/>
      <c r="B146" s="10"/>
      <c r="C146" s="1" t="s">
        <v>780</v>
      </c>
      <c r="D146" s="1" t="s">
        <v>217</v>
      </c>
      <c r="E146" s="1" t="s">
        <v>781</v>
      </c>
      <c r="F146" s="38" t="s">
        <v>782</v>
      </c>
      <c r="G146" s="1" t="s">
        <v>783</v>
      </c>
      <c r="H146" s="1" t="s">
        <v>325</v>
      </c>
      <c r="I146" s="1"/>
    </row>
    <row r="147" spans="1:9" x14ac:dyDescent="0.4">
      <c r="A147" s="30"/>
      <c r="B147" s="10"/>
      <c r="C147" s="1" t="s">
        <v>784</v>
      </c>
      <c r="D147" s="1" t="s">
        <v>180</v>
      </c>
      <c r="E147" s="1" t="s">
        <v>785</v>
      </c>
      <c r="F147" s="38" t="s">
        <v>786</v>
      </c>
      <c r="G147" s="1" t="s">
        <v>787</v>
      </c>
      <c r="H147" s="1" t="s">
        <v>343</v>
      </c>
      <c r="I147" s="1"/>
    </row>
    <row r="148" spans="1:9" x14ac:dyDescent="0.4">
      <c r="A148" s="30"/>
      <c r="B148" s="10"/>
      <c r="C148" s="1" t="s">
        <v>788</v>
      </c>
      <c r="D148" s="1" t="s">
        <v>185</v>
      </c>
      <c r="E148" s="1" t="s">
        <v>789</v>
      </c>
      <c r="F148" s="38" t="s">
        <v>790</v>
      </c>
      <c r="G148" s="1" t="s">
        <v>461</v>
      </c>
      <c r="H148" s="1" t="s">
        <v>342</v>
      </c>
      <c r="I148" s="1"/>
    </row>
    <row r="149" spans="1:9" x14ac:dyDescent="0.4">
      <c r="A149" s="30"/>
      <c r="B149" s="10"/>
      <c r="C149" s="1" t="s">
        <v>791</v>
      </c>
      <c r="D149" s="1" t="s">
        <v>450</v>
      </c>
      <c r="E149" s="1" t="s">
        <v>792</v>
      </c>
      <c r="F149" s="38" t="s">
        <v>790</v>
      </c>
      <c r="G149" s="1" t="s">
        <v>793</v>
      </c>
      <c r="H149" s="1" t="s">
        <v>325</v>
      </c>
      <c r="I149" s="1"/>
    </row>
    <row r="150" spans="1:9" x14ac:dyDescent="0.4">
      <c r="A150" s="36" t="s">
        <v>227</v>
      </c>
      <c r="B150" s="10"/>
      <c r="C150" s="1" t="s">
        <v>794</v>
      </c>
      <c r="D150" s="1" t="s">
        <v>189</v>
      </c>
      <c r="E150" s="1" t="s">
        <v>795</v>
      </c>
      <c r="F150" s="38" t="s">
        <v>796</v>
      </c>
      <c r="G150" s="1" t="s">
        <v>797</v>
      </c>
      <c r="H150" s="1" t="s">
        <v>338</v>
      </c>
      <c r="I150" s="1"/>
    </row>
    <row r="151" spans="1:9" x14ac:dyDescent="0.4">
      <c r="A151" s="36" t="s">
        <v>384</v>
      </c>
      <c r="B151" s="51"/>
      <c r="C151" s="1" t="s">
        <v>798</v>
      </c>
      <c r="D151" s="1" t="s">
        <v>379</v>
      </c>
      <c r="E151" s="1" t="s">
        <v>799</v>
      </c>
      <c r="F151" s="38" t="s">
        <v>800</v>
      </c>
      <c r="G151" s="1" t="s">
        <v>801</v>
      </c>
      <c r="H151" s="1" t="s">
        <v>383</v>
      </c>
      <c r="I151" s="1"/>
    </row>
    <row r="152" spans="1:9" x14ac:dyDescent="0.4">
      <c r="A152" s="36"/>
      <c r="B152" s="51"/>
      <c r="C152" s="1" t="s">
        <v>802</v>
      </c>
      <c r="D152" s="1" t="s">
        <v>380</v>
      </c>
      <c r="E152" s="1" t="s">
        <v>382</v>
      </c>
      <c r="F152" s="38" t="s">
        <v>803</v>
      </c>
      <c r="G152" s="1" t="s">
        <v>804</v>
      </c>
      <c r="H152" s="1" t="s">
        <v>383</v>
      </c>
      <c r="I152" s="1"/>
    </row>
    <row r="153" spans="1:9" x14ac:dyDescent="0.4">
      <c r="A153" s="36"/>
      <c r="B153" s="51"/>
      <c r="C153" s="1" t="s">
        <v>805</v>
      </c>
      <c r="D153" s="1" t="s">
        <v>346</v>
      </c>
      <c r="E153" s="1" t="s">
        <v>806</v>
      </c>
      <c r="F153" s="38" t="s">
        <v>807</v>
      </c>
      <c r="G153" s="1" t="s">
        <v>776</v>
      </c>
      <c r="H153" s="1" t="s">
        <v>341</v>
      </c>
      <c r="I153" s="1"/>
    </row>
    <row r="154" spans="1:9" x14ac:dyDescent="0.4">
      <c r="A154" s="36"/>
      <c r="B154" s="51"/>
      <c r="C154" s="1" t="s">
        <v>808</v>
      </c>
      <c r="D154" s="1" t="s">
        <v>362</v>
      </c>
      <c r="E154" s="1" t="s">
        <v>809</v>
      </c>
      <c r="F154" s="38" t="s">
        <v>810</v>
      </c>
      <c r="G154" s="1" t="s">
        <v>461</v>
      </c>
      <c r="H154" s="1" t="s">
        <v>355</v>
      </c>
      <c r="I154" s="1"/>
    </row>
    <row r="155" spans="1:9" x14ac:dyDescent="0.4">
      <c r="A155" s="36"/>
      <c r="B155" s="51"/>
      <c r="C155" s="1" t="s">
        <v>811</v>
      </c>
      <c r="D155" s="1" t="s">
        <v>404</v>
      </c>
      <c r="E155" s="1" t="s">
        <v>812</v>
      </c>
      <c r="F155" s="38" t="s">
        <v>813</v>
      </c>
      <c r="G155" s="1" t="s">
        <v>814</v>
      </c>
      <c r="H155" s="1" t="s">
        <v>323</v>
      </c>
      <c r="I155" s="1"/>
    </row>
    <row r="156" spans="1:9" x14ac:dyDescent="0.4">
      <c r="A156" s="36"/>
      <c r="B156" s="51"/>
      <c r="C156" s="1" t="s">
        <v>815</v>
      </c>
      <c r="D156" s="1" t="s">
        <v>363</v>
      </c>
      <c r="E156" s="1" t="s">
        <v>816</v>
      </c>
      <c r="F156" s="38" t="s">
        <v>813</v>
      </c>
      <c r="G156" s="1" t="s">
        <v>461</v>
      </c>
      <c r="H156" s="1" t="s">
        <v>350</v>
      </c>
      <c r="I156" s="1"/>
    </row>
    <row r="157" spans="1:9" x14ac:dyDescent="0.4">
      <c r="A157" s="36"/>
      <c r="B157" s="10"/>
      <c r="C157" s="1" t="s">
        <v>817</v>
      </c>
      <c r="D157" s="1" t="s">
        <v>194</v>
      </c>
      <c r="E157" s="1" t="s">
        <v>818</v>
      </c>
      <c r="F157" s="38" t="s">
        <v>813</v>
      </c>
      <c r="G157" s="1" t="s">
        <v>819</v>
      </c>
      <c r="H157" s="1" t="s">
        <v>338</v>
      </c>
      <c r="I157" s="1"/>
    </row>
    <row r="158" spans="1:9" x14ac:dyDescent="0.4">
      <c r="A158" s="36"/>
      <c r="B158" s="51"/>
      <c r="C158" s="1" t="s">
        <v>820</v>
      </c>
      <c r="D158" s="1" t="s">
        <v>357</v>
      </c>
      <c r="E158" s="1" t="s">
        <v>821</v>
      </c>
      <c r="F158" s="38" t="s">
        <v>813</v>
      </c>
      <c r="G158" s="1" t="s">
        <v>822</v>
      </c>
      <c r="H158" s="1" t="s">
        <v>361</v>
      </c>
      <c r="I158" s="1"/>
    </row>
    <row r="159" spans="1:9" x14ac:dyDescent="0.4">
      <c r="A159" s="36"/>
      <c r="B159" s="51"/>
      <c r="C159" s="1" t="s">
        <v>823</v>
      </c>
      <c r="D159" s="1" t="s">
        <v>359</v>
      </c>
      <c r="E159" s="1" t="s">
        <v>824</v>
      </c>
      <c r="F159" s="38" t="s">
        <v>825</v>
      </c>
      <c r="G159" s="1" t="s">
        <v>826</v>
      </c>
      <c r="H159" s="1" t="s">
        <v>360</v>
      </c>
      <c r="I159" s="1"/>
    </row>
    <row r="160" spans="1:9" x14ac:dyDescent="0.4">
      <c r="A160" s="36"/>
      <c r="B160" s="51"/>
      <c r="C160" s="1" t="s">
        <v>827</v>
      </c>
      <c r="D160" s="1" t="s">
        <v>405</v>
      </c>
      <c r="E160" s="1" t="s">
        <v>828</v>
      </c>
      <c r="F160" s="38" t="s">
        <v>825</v>
      </c>
      <c r="G160" s="1" t="s">
        <v>829</v>
      </c>
      <c r="H160" s="1" t="s">
        <v>323</v>
      </c>
      <c r="I160" s="1"/>
    </row>
    <row r="161" spans="1:9" x14ac:dyDescent="0.4">
      <c r="A161" s="36"/>
      <c r="B161" s="51"/>
      <c r="C161" s="1" t="s">
        <v>830</v>
      </c>
      <c r="D161" s="1" t="s">
        <v>347</v>
      </c>
      <c r="E161" s="1" t="s">
        <v>831</v>
      </c>
      <c r="F161" s="38" t="s">
        <v>825</v>
      </c>
      <c r="G161" s="1" t="s">
        <v>461</v>
      </c>
      <c r="H161" s="1" t="s">
        <v>349</v>
      </c>
      <c r="I161" s="1"/>
    </row>
    <row r="162" spans="1:9" x14ac:dyDescent="0.4">
      <c r="A162" s="36"/>
      <c r="B162" s="10"/>
      <c r="C162" s="1" t="s">
        <v>832</v>
      </c>
      <c r="D162" s="1" t="s">
        <v>345</v>
      </c>
      <c r="E162" s="1" t="s">
        <v>833</v>
      </c>
      <c r="F162" s="38" t="s">
        <v>825</v>
      </c>
      <c r="G162" s="1" t="s">
        <v>461</v>
      </c>
      <c r="H162" s="1" t="s">
        <v>341</v>
      </c>
      <c r="I162" s="1"/>
    </row>
    <row r="163" spans="1:9" x14ac:dyDescent="0.4">
      <c r="A163" s="36"/>
      <c r="B163" s="10"/>
      <c r="C163" s="1" t="s">
        <v>834</v>
      </c>
      <c r="D163" s="1" t="s">
        <v>193</v>
      </c>
      <c r="E163" s="1" t="s">
        <v>835</v>
      </c>
      <c r="F163" s="38" t="s">
        <v>825</v>
      </c>
      <c r="G163" s="1" t="s">
        <v>461</v>
      </c>
      <c r="H163" s="1" t="s">
        <v>341</v>
      </c>
      <c r="I163" s="1"/>
    </row>
    <row r="164" spans="1:9" x14ac:dyDescent="0.4">
      <c r="A164" s="36"/>
      <c r="B164" s="37" t="s">
        <v>386</v>
      </c>
      <c r="C164" s="1" t="s">
        <v>836</v>
      </c>
      <c r="D164" s="1" t="s">
        <v>367</v>
      </c>
      <c r="E164" s="1" t="s">
        <v>449</v>
      </c>
      <c r="F164" s="38" t="s">
        <v>837</v>
      </c>
      <c r="G164" s="1" t="s">
        <v>838</v>
      </c>
      <c r="H164" s="1" t="s">
        <v>420</v>
      </c>
      <c r="I164" s="1"/>
    </row>
    <row r="165" spans="1:9" x14ac:dyDescent="0.4">
      <c r="A165" s="36"/>
      <c r="B165" s="48" t="s">
        <v>352</v>
      </c>
      <c r="C165" s="1" t="s">
        <v>839</v>
      </c>
      <c r="D165" s="41" t="s">
        <v>348</v>
      </c>
      <c r="E165" s="1" t="s">
        <v>840</v>
      </c>
      <c r="F165" s="38" t="s">
        <v>841</v>
      </c>
      <c r="G165" s="1" t="s">
        <v>461</v>
      </c>
      <c r="H165" s="1" t="s">
        <v>353</v>
      </c>
      <c r="I165" s="1"/>
    </row>
    <row r="166" spans="1:9" x14ac:dyDescent="0.4">
      <c r="A166" s="36"/>
      <c r="B166" s="50"/>
      <c r="C166" s="1" t="s">
        <v>842</v>
      </c>
      <c r="D166" s="1" t="s">
        <v>365</v>
      </c>
      <c r="E166" s="1" t="s">
        <v>843</v>
      </c>
      <c r="F166" s="1" t="s">
        <v>844</v>
      </c>
      <c r="G166" s="1" t="s">
        <v>845</v>
      </c>
      <c r="H166" s="1" t="s">
        <v>420</v>
      </c>
      <c r="I166" s="1"/>
    </row>
    <row r="167" spans="1:9" x14ac:dyDescent="0.4">
      <c r="A167" s="36"/>
      <c r="B167" s="50"/>
      <c r="C167" s="1" t="s">
        <v>846</v>
      </c>
      <c r="D167" s="1" t="s">
        <v>364</v>
      </c>
      <c r="E167" s="1" t="s">
        <v>847</v>
      </c>
      <c r="F167" s="1" t="s">
        <v>844</v>
      </c>
      <c r="G167" s="1" t="s">
        <v>461</v>
      </c>
      <c r="H167" s="1" t="s">
        <v>360</v>
      </c>
      <c r="I167" s="1"/>
    </row>
    <row r="168" spans="1:9" x14ac:dyDescent="0.4">
      <c r="A168" s="36"/>
      <c r="B168" s="50"/>
      <c r="C168" s="1" t="s">
        <v>848</v>
      </c>
      <c r="D168" s="1" t="s">
        <v>351</v>
      </c>
      <c r="E168" s="1" t="s">
        <v>849</v>
      </c>
      <c r="F168" s="1" t="s">
        <v>850</v>
      </c>
      <c r="G168" s="1" t="s">
        <v>461</v>
      </c>
      <c r="H168" s="1" t="s">
        <v>350</v>
      </c>
      <c r="I168" s="1"/>
    </row>
    <row r="169" spans="1:9" x14ac:dyDescent="0.4">
      <c r="A169" s="36"/>
      <c r="B169" s="50"/>
      <c r="C169" s="1" t="s">
        <v>851</v>
      </c>
      <c r="D169" s="1" t="s">
        <v>356</v>
      </c>
      <c r="E169" s="1" t="s">
        <v>852</v>
      </c>
      <c r="F169" s="1" t="s">
        <v>850</v>
      </c>
      <c r="G169" s="1" t="s">
        <v>461</v>
      </c>
      <c r="H169" s="1" t="s">
        <v>341</v>
      </c>
      <c r="I169" s="1"/>
    </row>
    <row r="170" spans="1:9" x14ac:dyDescent="0.4">
      <c r="A170" s="36"/>
      <c r="B170" s="50"/>
      <c r="C170" s="1" t="s">
        <v>853</v>
      </c>
      <c r="D170" s="1" t="s">
        <v>368</v>
      </c>
      <c r="E170" s="1" t="s">
        <v>854</v>
      </c>
      <c r="F170" s="1" t="s">
        <v>855</v>
      </c>
      <c r="G170" s="1" t="s">
        <v>856</v>
      </c>
      <c r="H170" s="1" t="s">
        <v>420</v>
      </c>
      <c r="I170" s="1"/>
    </row>
    <row r="171" spans="1:9" x14ac:dyDescent="0.4">
      <c r="A171" s="36"/>
      <c r="B171" s="50"/>
      <c r="C171" s="1" t="s">
        <v>857</v>
      </c>
      <c r="D171" s="1" t="s">
        <v>366</v>
      </c>
      <c r="E171" s="1" t="s">
        <v>858</v>
      </c>
      <c r="F171" s="1" t="s">
        <v>855</v>
      </c>
      <c r="G171" s="1" t="s">
        <v>859</v>
      </c>
      <c r="H171" s="1" t="s">
        <v>420</v>
      </c>
      <c r="I171" s="1"/>
    </row>
    <row r="172" spans="1:9" x14ac:dyDescent="0.4">
      <c r="A172" s="36"/>
      <c r="B172" s="50"/>
      <c r="C172" s="1" t="s">
        <v>860</v>
      </c>
      <c r="D172" s="1" t="s">
        <v>369</v>
      </c>
      <c r="E172" s="1" t="s">
        <v>861</v>
      </c>
      <c r="F172" s="1" t="s">
        <v>862</v>
      </c>
      <c r="G172" s="1" t="s">
        <v>863</v>
      </c>
      <c r="H172" s="1" t="s">
        <v>420</v>
      </c>
      <c r="I172" s="1"/>
    </row>
    <row r="173" spans="1:9" x14ac:dyDescent="0.4">
      <c r="A173" s="36"/>
      <c r="B173" s="50"/>
      <c r="C173" s="1" t="s">
        <v>864</v>
      </c>
      <c r="D173" s="1" t="s">
        <v>375</v>
      </c>
      <c r="E173" s="1" t="s">
        <v>865</v>
      </c>
      <c r="F173" s="1" t="s">
        <v>866</v>
      </c>
      <c r="G173" s="1" t="s">
        <v>461</v>
      </c>
      <c r="H173" s="1" t="s">
        <v>420</v>
      </c>
      <c r="I173" s="1"/>
    </row>
    <row r="174" spans="1:9" x14ac:dyDescent="0.4">
      <c r="A174" s="36"/>
      <c r="B174" s="50"/>
      <c r="C174" s="1" t="s">
        <v>867</v>
      </c>
      <c r="D174" s="1" t="s">
        <v>370</v>
      </c>
      <c r="E174" s="1" t="s">
        <v>868</v>
      </c>
      <c r="F174" s="1" t="s">
        <v>869</v>
      </c>
      <c r="G174" s="1" t="s">
        <v>461</v>
      </c>
      <c r="H174" s="1" t="s">
        <v>420</v>
      </c>
      <c r="I174" s="1"/>
    </row>
    <row r="175" spans="1:9" x14ac:dyDescent="0.4">
      <c r="A175" s="36"/>
      <c r="B175" s="50"/>
      <c r="C175" s="1" t="s">
        <v>870</v>
      </c>
      <c r="D175" s="1" t="s">
        <v>446</v>
      </c>
      <c r="E175" s="1" t="s">
        <v>871</v>
      </c>
      <c r="F175" s="1" t="s">
        <v>872</v>
      </c>
      <c r="G175" s="1" t="s">
        <v>873</v>
      </c>
      <c r="H175" s="1" t="s">
        <v>420</v>
      </c>
      <c r="I175" s="1"/>
    </row>
    <row r="176" spans="1:9" x14ac:dyDescent="0.4">
      <c r="A176" s="36"/>
      <c r="B176" s="50"/>
      <c r="C176" s="1" t="s">
        <v>874</v>
      </c>
      <c r="D176" s="1" t="s">
        <v>374</v>
      </c>
      <c r="E176" s="1" t="s">
        <v>875</v>
      </c>
      <c r="F176" s="1" t="s">
        <v>876</v>
      </c>
      <c r="G176" s="1" t="s">
        <v>461</v>
      </c>
      <c r="H176" s="1" t="s">
        <v>420</v>
      </c>
      <c r="I176" s="1"/>
    </row>
    <row r="177" spans="1:9" x14ac:dyDescent="0.4">
      <c r="A177" s="30"/>
      <c r="B177" s="50"/>
      <c r="C177" s="1" t="s">
        <v>877</v>
      </c>
      <c r="D177" s="1" t="s">
        <v>421</v>
      </c>
      <c r="E177" s="1" t="s">
        <v>878</v>
      </c>
      <c r="F177" s="1" t="s">
        <v>879</v>
      </c>
      <c r="G177" s="1" t="s">
        <v>880</v>
      </c>
      <c r="H177" s="1"/>
      <c r="I177" s="1"/>
    </row>
    <row r="178" spans="1:9" x14ac:dyDescent="0.4">
      <c r="A178" s="30"/>
      <c r="B178" s="50"/>
      <c r="C178" s="1" t="s">
        <v>881</v>
      </c>
      <c r="D178" s="1" t="s">
        <v>371</v>
      </c>
      <c r="E178" s="1" t="s">
        <v>882</v>
      </c>
      <c r="F178" s="1" t="s">
        <v>879</v>
      </c>
      <c r="G178" s="1" t="s">
        <v>461</v>
      </c>
      <c r="H178" s="1" t="s">
        <v>341</v>
      </c>
      <c r="I178" s="1"/>
    </row>
    <row r="179" spans="1:9" x14ac:dyDescent="0.4">
      <c r="A179" s="30"/>
      <c r="B179" s="50"/>
      <c r="C179" s="1" t="s">
        <v>883</v>
      </c>
      <c r="D179" s="1" t="s">
        <v>372</v>
      </c>
      <c r="E179" s="1" t="s">
        <v>884</v>
      </c>
      <c r="F179" s="1" t="s">
        <v>885</v>
      </c>
      <c r="G179" s="1" t="s">
        <v>461</v>
      </c>
      <c r="H179" s="1" t="s">
        <v>341</v>
      </c>
      <c r="I179" s="1"/>
    </row>
    <row r="180" spans="1:9" x14ac:dyDescent="0.4">
      <c r="A180" s="30"/>
      <c r="B180" s="11" t="s">
        <v>385</v>
      </c>
      <c r="C180" s="1" t="s">
        <v>886</v>
      </c>
      <c r="D180" s="1" t="s">
        <v>373</v>
      </c>
      <c r="E180" s="1" t="s">
        <v>887</v>
      </c>
      <c r="F180" s="1" t="s">
        <v>885</v>
      </c>
      <c r="G180" s="1" t="s">
        <v>461</v>
      </c>
      <c r="H180" s="1" t="s">
        <v>387</v>
      </c>
      <c r="I180" s="1"/>
    </row>
    <row r="181" spans="1:9" x14ac:dyDescent="0.4">
      <c r="A181" s="36" t="s">
        <v>444</v>
      </c>
      <c r="B181" s="53"/>
      <c r="C181" s="1" t="s">
        <v>888</v>
      </c>
      <c r="D181" s="1" t="s">
        <v>445</v>
      </c>
      <c r="E181" s="1" t="s">
        <v>889</v>
      </c>
      <c r="F181" s="1" t="s">
        <v>890</v>
      </c>
      <c r="G181" s="1" t="s">
        <v>461</v>
      </c>
      <c r="H181" s="1"/>
      <c r="I181" s="1"/>
    </row>
    <row r="182" spans="1:9" x14ac:dyDescent="0.4">
      <c r="A182" s="36" t="s">
        <v>447</v>
      </c>
      <c r="B182" s="11"/>
      <c r="C182" s="1" t="s">
        <v>891</v>
      </c>
      <c r="D182" s="1" t="s">
        <v>892</v>
      </c>
      <c r="E182" s="1" t="s">
        <v>893</v>
      </c>
      <c r="F182" s="1" t="s">
        <v>890</v>
      </c>
      <c r="G182" s="1" t="s">
        <v>894</v>
      </c>
      <c r="H182" s="1" t="s">
        <v>318</v>
      </c>
      <c r="I182" s="1"/>
    </row>
    <row r="183" spans="1:9" x14ac:dyDescent="0.4">
      <c r="A183" s="36"/>
      <c r="B183" s="11"/>
      <c r="C183" s="1" t="s">
        <v>895</v>
      </c>
      <c r="D183" s="1" t="s">
        <v>377</v>
      </c>
      <c r="E183" s="1" t="s">
        <v>896</v>
      </c>
      <c r="F183" s="1" t="s">
        <v>890</v>
      </c>
      <c r="G183" s="1" t="s">
        <v>822</v>
      </c>
      <c r="H183" s="1" t="s">
        <v>338</v>
      </c>
      <c r="I183" s="1"/>
    </row>
    <row r="184" spans="1:9" x14ac:dyDescent="0.4">
      <c r="A184" s="36"/>
      <c r="B184" s="53"/>
      <c r="C184" s="1" t="s">
        <v>897</v>
      </c>
      <c r="D184" s="1" t="s">
        <v>376</v>
      </c>
      <c r="E184" s="1" t="s">
        <v>898</v>
      </c>
      <c r="F184" s="1" t="s">
        <v>899</v>
      </c>
      <c r="G184" s="1" t="s">
        <v>461</v>
      </c>
      <c r="H184" s="1"/>
      <c r="I184" s="1"/>
    </row>
    <row r="185" spans="1:9" x14ac:dyDescent="0.4">
      <c r="A185" s="30"/>
      <c r="B185" s="1"/>
      <c r="C185" s="1"/>
      <c r="D185" s="1"/>
      <c r="E185" s="1"/>
      <c r="F185" s="1"/>
      <c r="G185" s="1" t="s">
        <v>461</v>
      </c>
      <c r="H185" s="1"/>
      <c r="I185" s="1"/>
    </row>
    <row r="186" spans="1:9" x14ac:dyDescent="0.4">
      <c r="A186" s="30"/>
      <c r="B186" s="1"/>
      <c r="C186" s="1"/>
      <c r="D186" s="1"/>
      <c r="E186" s="1"/>
      <c r="F186" s="1"/>
      <c r="G186" s="1" t="s">
        <v>461</v>
      </c>
      <c r="H186" s="1"/>
      <c r="I186" s="1"/>
    </row>
    <row r="187" spans="1:9" x14ac:dyDescent="0.4">
      <c r="A187" s="30"/>
      <c r="B187" s="1"/>
      <c r="C187" s="1" t="s">
        <v>900</v>
      </c>
      <c r="D187" s="1" t="s">
        <v>403</v>
      </c>
      <c r="E187" s="1" t="s">
        <v>901</v>
      </c>
      <c r="F187" s="1" t="s">
        <v>902</v>
      </c>
      <c r="G187" s="1" t="s">
        <v>903</v>
      </c>
      <c r="H187" s="1" t="s">
        <v>402</v>
      </c>
      <c r="I187" s="1"/>
    </row>
    <row r="188" spans="1:9" x14ac:dyDescent="0.4">
      <c r="A188" s="30"/>
      <c r="B188" s="1"/>
      <c r="C188" s="1" t="s">
        <v>904</v>
      </c>
      <c r="D188" s="1" t="s">
        <v>401</v>
      </c>
      <c r="E188" s="1" t="s">
        <v>905</v>
      </c>
      <c r="F188" s="1" t="s">
        <v>906</v>
      </c>
      <c r="G188" s="1" t="s">
        <v>859</v>
      </c>
      <c r="H188" s="1" t="s">
        <v>400</v>
      </c>
      <c r="I188" s="1"/>
    </row>
    <row r="189" spans="1:9" x14ac:dyDescent="0.4">
      <c r="A189" s="30"/>
      <c r="B189" s="1"/>
      <c r="C189" s="1" t="s">
        <v>907</v>
      </c>
      <c r="D189" s="1" t="s">
        <v>424</v>
      </c>
      <c r="E189" s="1" t="s">
        <v>908</v>
      </c>
      <c r="F189" s="1" t="s">
        <v>909</v>
      </c>
      <c r="G189" s="1" t="s">
        <v>910</v>
      </c>
      <c r="H189" s="1" t="s">
        <v>423</v>
      </c>
      <c r="I189" s="1"/>
    </row>
    <row r="190" spans="1:9" x14ac:dyDescent="0.4">
      <c r="A190" s="30"/>
      <c r="B190" s="1"/>
      <c r="C190" s="1" t="s">
        <v>911</v>
      </c>
      <c r="D190" s="1" t="s">
        <v>425</v>
      </c>
      <c r="E190" s="1" t="s">
        <v>912</v>
      </c>
      <c r="F190" s="1" t="s">
        <v>913</v>
      </c>
      <c r="G190" s="1" t="s">
        <v>914</v>
      </c>
      <c r="H190" s="1" t="s">
        <v>423</v>
      </c>
      <c r="I190" s="1"/>
    </row>
    <row r="191" spans="1:9" x14ac:dyDescent="0.4">
      <c r="A191" s="30"/>
      <c r="B191" s="1"/>
      <c r="C191" s="1" t="s">
        <v>915</v>
      </c>
      <c r="D191" s="1" t="s">
        <v>418</v>
      </c>
      <c r="E191" s="1" t="s">
        <v>916</v>
      </c>
      <c r="F191" s="1" t="s">
        <v>917</v>
      </c>
      <c r="G191" s="1" t="s">
        <v>918</v>
      </c>
      <c r="H191" s="1" t="s">
        <v>419</v>
      </c>
      <c r="I191" s="1"/>
    </row>
    <row r="192" spans="1:9" x14ac:dyDescent="0.4">
      <c r="A192" s="30"/>
      <c r="B192" s="1"/>
      <c r="C192" s="1" t="s">
        <v>919</v>
      </c>
      <c r="D192" s="1" t="s">
        <v>427</v>
      </c>
      <c r="E192" s="1" t="s">
        <v>920</v>
      </c>
      <c r="F192" s="1" t="s">
        <v>917</v>
      </c>
      <c r="G192" s="1" t="s">
        <v>461</v>
      </c>
      <c r="H192" s="1" t="s">
        <v>423</v>
      </c>
      <c r="I192" s="1"/>
    </row>
    <row r="193" spans="1:9" x14ac:dyDescent="0.4">
      <c r="A193" s="30"/>
      <c r="B193" s="1"/>
      <c r="C193" s="1" t="s">
        <v>921</v>
      </c>
      <c r="D193" s="1" t="s">
        <v>426</v>
      </c>
      <c r="E193" s="1" t="s">
        <v>922</v>
      </c>
      <c r="F193" s="1" t="s">
        <v>917</v>
      </c>
      <c r="G193" s="1" t="s">
        <v>923</v>
      </c>
      <c r="H193" s="1" t="s">
        <v>423</v>
      </c>
      <c r="I193" s="1"/>
    </row>
  </sheetData>
  <hyperlinks>
    <hyperlink ref="B165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J23" sqref="J23"/>
    </sheetView>
  </sheetViews>
  <sheetFormatPr defaultRowHeight="14.6" x14ac:dyDescent="0.4"/>
  <cols>
    <col min="1" max="1" width="17.23046875" style="58" customWidth="1"/>
    <col min="2" max="2" width="9.23046875" style="58"/>
    <col min="3" max="3" width="16.61328125" style="58" customWidth="1"/>
    <col min="4" max="16384" width="9.23046875" style="58"/>
  </cols>
  <sheetData>
    <row r="1" spans="1:3" x14ac:dyDescent="0.4">
      <c r="A1" s="62" t="s">
        <v>925</v>
      </c>
      <c r="C1" s="62" t="s">
        <v>1918</v>
      </c>
    </row>
    <row r="2" spans="1:3" x14ac:dyDescent="0.4">
      <c r="A2" s="58" t="s">
        <v>1737</v>
      </c>
      <c r="C2" s="58" t="s">
        <v>1926</v>
      </c>
    </row>
    <row r="3" spans="1:3" x14ac:dyDescent="0.4">
      <c r="A3" s="58" t="s">
        <v>962</v>
      </c>
      <c r="C3" s="58" t="s">
        <v>1924</v>
      </c>
    </row>
    <row r="4" spans="1:3" x14ac:dyDescent="0.4">
      <c r="A4" s="58" t="s">
        <v>1763</v>
      </c>
      <c r="C4" s="58" t="s">
        <v>1925</v>
      </c>
    </row>
    <row r="5" spans="1:3" x14ac:dyDescent="0.4">
      <c r="A5" s="58" t="s">
        <v>926</v>
      </c>
      <c r="C5" s="58" t="s">
        <v>1922</v>
      </c>
    </row>
    <row r="6" spans="1:3" x14ac:dyDescent="0.4">
      <c r="A6" s="58" t="s">
        <v>1134</v>
      </c>
      <c r="C6" s="58" t="s">
        <v>1941</v>
      </c>
    </row>
    <row r="7" spans="1:3" x14ac:dyDescent="0.4">
      <c r="A7" s="58" t="s">
        <v>2166</v>
      </c>
      <c r="C7" s="58" t="s">
        <v>2165</v>
      </c>
    </row>
    <row r="8" spans="1:3" x14ac:dyDescent="0.4">
      <c r="A8" s="58" t="s">
        <v>1422</v>
      </c>
      <c r="C8" s="58" t="s">
        <v>1939</v>
      </c>
    </row>
    <row r="9" spans="1:3" x14ac:dyDescent="0.4">
      <c r="A9" s="58" t="s">
        <v>1436</v>
      </c>
      <c r="C9" s="58" t="s">
        <v>1942</v>
      </c>
    </row>
    <row r="10" spans="1:3" x14ac:dyDescent="0.4">
      <c r="A10" s="58" t="s">
        <v>1056</v>
      </c>
      <c r="C10" s="58" t="s">
        <v>1927</v>
      </c>
    </row>
    <row r="11" spans="1:3" x14ac:dyDescent="0.4">
      <c r="A11" s="58" t="s">
        <v>930</v>
      </c>
      <c r="C11" s="58" t="s">
        <v>1921</v>
      </c>
    </row>
    <row r="12" spans="1:3" x14ac:dyDescent="0.4">
      <c r="A12" s="58" t="s">
        <v>2296</v>
      </c>
      <c r="C12" s="58" t="s">
        <v>1919</v>
      </c>
    </row>
    <row r="13" spans="1:3" x14ac:dyDescent="0.4">
      <c r="A13" s="58" t="s">
        <v>1636</v>
      </c>
      <c r="C13" s="58" t="s">
        <v>1920</v>
      </c>
    </row>
    <row r="14" spans="1:3" x14ac:dyDescent="0.4">
      <c r="A14" s="58" t="s">
        <v>1857</v>
      </c>
      <c r="C14" s="58" t="s">
        <v>1923</v>
      </c>
    </row>
    <row r="15" spans="1:3" x14ac:dyDescent="0.4">
      <c r="C15" s="58" t="s">
        <v>1636</v>
      </c>
    </row>
    <row r="16" spans="1:3" x14ac:dyDescent="0.4">
      <c r="C16" s="58" t="s">
        <v>1967</v>
      </c>
    </row>
    <row r="17" spans="3:3" x14ac:dyDescent="0.4">
      <c r="C17" s="58" t="s">
        <v>1966</v>
      </c>
    </row>
    <row r="18" spans="3:3" x14ac:dyDescent="0.4">
      <c r="C18" s="58" t="s">
        <v>1940</v>
      </c>
    </row>
  </sheetData>
  <sortState ref="C2:C18">
    <sortCondition ref="C2:C1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7"/>
  <sheetViews>
    <sheetView topLeftCell="Q1" zoomScale="55" zoomScaleNormal="55" workbookViewId="0">
      <selection activeCell="AG21" sqref="AG21"/>
    </sheetView>
  </sheetViews>
  <sheetFormatPr defaultRowHeight="14.6" x14ac:dyDescent="0.4"/>
  <cols>
    <col min="1" max="1" width="11" bestFit="1" customWidth="1"/>
    <col min="2" max="2" width="4.3828125" bestFit="1" customWidth="1"/>
    <col min="3" max="3" width="4.84375" style="65" bestFit="1" customWidth="1"/>
    <col min="4" max="5" width="11.4609375" bestFit="1" customWidth="1"/>
    <col min="6" max="6" width="14.61328125" bestFit="1" customWidth="1"/>
    <col min="7" max="7" width="4.3828125" bestFit="1" customWidth="1"/>
    <col min="8" max="8" width="4.84375" bestFit="1" customWidth="1"/>
    <col min="9" max="10" width="11.4609375" bestFit="1" customWidth="1"/>
    <col min="11" max="11" width="12" bestFit="1" customWidth="1"/>
    <col min="12" max="12" width="6.07421875" bestFit="1" customWidth="1"/>
    <col min="13" max="13" width="4.84375" bestFit="1" customWidth="1"/>
    <col min="14" max="15" width="11.4609375" bestFit="1" customWidth="1"/>
    <col min="16" max="16" width="10.4609375" bestFit="1" customWidth="1"/>
    <col min="17" max="17" width="6.07421875" bestFit="1" customWidth="1"/>
    <col min="18" max="18" width="4.84375" bestFit="1" customWidth="1"/>
    <col min="19" max="20" width="10.4609375" bestFit="1" customWidth="1"/>
    <col min="21" max="21" width="3.84375" bestFit="1" customWidth="1"/>
    <col min="22" max="22" width="18.921875" bestFit="1" customWidth="1"/>
    <col min="23" max="23" width="10.4609375" bestFit="1" customWidth="1"/>
    <col min="24" max="24" width="18.921875" bestFit="1" customWidth="1"/>
    <col min="25" max="25" width="9" bestFit="1" customWidth="1"/>
    <col min="26" max="26" width="4.84375" bestFit="1" customWidth="1"/>
    <col min="27" max="27" width="8.4609375" bestFit="1" customWidth="1"/>
    <col min="28" max="28" width="6.84375" bestFit="1" customWidth="1"/>
    <col min="29" max="29" width="18" bestFit="1" customWidth="1"/>
    <col min="30" max="30" width="10.4609375" bestFit="1" customWidth="1"/>
    <col min="31" max="31" width="8.4609375" bestFit="1" customWidth="1"/>
    <col min="32" max="32" width="15.15234375" bestFit="1" customWidth="1"/>
    <col min="33" max="33" width="4.84375" bestFit="1" customWidth="1"/>
    <col min="34" max="35" width="7.4609375" bestFit="1" customWidth="1"/>
    <col min="36" max="36" width="22.765625" bestFit="1" customWidth="1"/>
    <col min="37" max="37" width="10.4609375" bestFit="1" customWidth="1"/>
    <col min="38" max="38" width="25.23046875" bestFit="1" customWidth="1"/>
    <col min="39" max="39" width="15.4609375" bestFit="1" customWidth="1"/>
    <col min="40" max="40" width="4.84375" bestFit="1" customWidth="1"/>
    <col min="41" max="42" width="6.4609375" bestFit="1" customWidth="1"/>
    <col min="43" max="43" width="3.84375" bestFit="1" customWidth="1"/>
    <col min="44" max="44" width="9.4609375" bestFit="1" customWidth="1"/>
    <col min="45" max="45" width="8.3046875" bestFit="1" customWidth="1"/>
    <col min="46" max="46" width="4.3828125" bestFit="1" customWidth="1"/>
    <col min="47" max="47" width="4.84375" bestFit="1" customWidth="1"/>
    <col min="48" max="48" width="8.4609375" bestFit="1" customWidth="1"/>
    <col min="49" max="49" width="5.4609375" bestFit="1" customWidth="1"/>
    <col min="50" max="50" width="10.4609375" bestFit="1" customWidth="1"/>
    <col min="51" max="51" width="15.4609375" bestFit="1" customWidth="1"/>
    <col min="52" max="52" width="4.3828125" bestFit="1" customWidth="1"/>
    <col min="53" max="53" width="4.84375" bestFit="1" customWidth="1"/>
    <col min="54" max="54" width="8.4609375" bestFit="1" customWidth="1"/>
    <col min="55" max="55" width="6.4609375" bestFit="1" customWidth="1"/>
    <col min="56" max="56" width="24" bestFit="1" customWidth="1"/>
    <col min="57" max="57" width="8.3046875" bestFit="1" customWidth="1"/>
    <col min="58" max="58" width="14.23046875" bestFit="1" customWidth="1"/>
    <col min="59" max="59" width="4.84375" bestFit="1" customWidth="1"/>
    <col min="60" max="60" width="8.4609375" bestFit="1" customWidth="1"/>
    <col min="61" max="61" width="7.4609375" bestFit="1" customWidth="1"/>
    <col min="62" max="62" width="3.84375" bestFit="1" customWidth="1"/>
    <col min="63" max="63" width="14.765625" bestFit="1" customWidth="1"/>
    <col min="64" max="64" width="8.3046875" bestFit="1" customWidth="1"/>
    <col min="65" max="65" width="4.3828125" bestFit="1" customWidth="1"/>
    <col min="66" max="66" width="4.84375" bestFit="1" customWidth="1"/>
    <col min="67" max="67" width="9.4609375" bestFit="1" customWidth="1"/>
    <col min="68" max="68" width="11.84375" bestFit="1" customWidth="1"/>
    <col min="69" max="69" width="16.15234375" bestFit="1" customWidth="1"/>
    <col min="70" max="70" width="13.53515625" bestFit="1" customWidth="1"/>
    <col min="71" max="71" width="4.3828125" bestFit="1" customWidth="1"/>
    <col min="72" max="72" width="4.84375" bestFit="1" customWidth="1"/>
    <col min="73" max="73" width="5.84375" bestFit="1" customWidth="1"/>
    <col min="74" max="74" width="11.84375" bestFit="1" customWidth="1"/>
    <col min="75" max="75" width="24.69140625" bestFit="1" customWidth="1"/>
    <col min="76" max="76" width="18.3828125" bestFit="1" customWidth="1"/>
    <col min="77" max="77" width="4.3828125" bestFit="1" customWidth="1"/>
    <col min="78" max="80" width="4.84375" bestFit="1" customWidth="1"/>
    <col min="81" max="81" width="3.84375" bestFit="1" customWidth="1"/>
  </cols>
  <sheetData>
    <row r="1" spans="1:81" ht="14.6" customHeight="1" x14ac:dyDescent="0.4">
      <c r="A1" s="69" t="s">
        <v>2167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</row>
    <row r="2" spans="1:81" ht="14.6" customHeight="1" x14ac:dyDescent="0.4">
      <c r="A2" s="69" t="s">
        <v>2168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 t="s">
        <v>2169</v>
      </c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 t="s">
        <v>2222</v>
      </c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 t="s">
        <v>2170</v>
      </c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</row>
    <row r="3" spans="1:81" x14ac:dyDescent="0.4">
      <c r="A3" s="69" t="s">
        <v>933</v>
      </c>
      <c r="B3" s="69" t="s">
        <v>937</v>
      </c>
      <c r="C3" s="69" t="s">
        <v>2171</v>
      </c>
      <c r="D3" s="69" t="s">
        <v>934</v>
      </c>
      <c r="E3" s="69" t="s">
        <v>935</v>
      </c>
      <c r="F3" s="69" t="s">
        <v>2172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 t="s">
        <v>933</v>
      </c>
      <c r="W3" s="69" t="s">
        <v>2223</v>
      </c>
      <c r="X3" s="69" t="s">
        <v>2224</v>
      </c>
      <c r="Y3" s="69" t="s">
        <v>937</v>
      </c>
      <c r="Z3" s="69" t="s">
        <v>2171</v>
      </c>
      <c r="AA3" s="69" t="s">
        <v>934</v>
      </c>
      <c r="AB3" s="69" t="s">
        <v>935</v>
      </c>
      <c r="AC3" s="69" t="s">
        <v>2172</v>
      </c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 t="s">
        <v>933</v>
      </c>
      <c r="AS3" s="69" t="s">
        <v>2224</v>
      </c>
      <c r="AT3" s="69" t="s">
        <v>937</v>
      </c>
      <c r="AU3" s="69" t="s">
        <v>2171</v>
      </c>
      <c r="AV3" s="69" t="s">
        <v>934</v>
      </c>
      <c r="AW3" s="69" t="s">
        <v>935</v>
      </c>
      <c r="AX3" s="69" t="s">
        <v>2172</v>
      </c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 t="s">
        <v>933</v>
      </c>
      <c r="BL3" s="69" t="s">
        <v>2224</v>
      </c>
      <c r="BM3" s="69" t="s">
        <v>937</v>
      </c>
      <c r="BN3" s="69" t="s">
        <v>2171</v>
      </c>
      <c r="BO3" s="69" t="s">
        <v>934</v>
      </c>
      <c r="BP3" s="69" t="s">
        <v>935</v>
      </c>
      <c r="BQ3" s="69" t="s">
        <v>2172</v>
      </c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</row>
    <row r="4" spans="1:81" x14ac:dyDescent="0.4">
      <c r="A4" s="69"/>
      <c r="B4" s="69"/>
      <c r="C4" s="69"/>
      <c r="D4" s="69"/>
      <c r="E4" s="69"/>
      <c r="F4" s="69" t="s">
        <v>933</v>
      </c>
      <c r="G4" s="69" t="s">
        <v>937</v>
      </c>
      <c r="H4" s="69" t="s">
        <v>2171</v>
      </c>
      <c r="I4" s="69" t="s">
        <v>934</v>
      </c>
      <c r="J4" s="69" t="s">
        <v>935</v>
      </c>
      <c r="K4" s="69" t="s">
        <v>2172</v>
      </c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 t="s">
        <v>933</v>
      </c>
      <c r="AD4" s="69" t="s">
        <v>2223</v>
      </c>
      <c r="AE4" s="69" t="s">
        <v>2224</v>
      </c>
      <c r="AF4" s="69" t="s">
        <v>937</v>
      </c>
      <c r="AG4" s="69" t="s">
        <v>2171</v>
      </c>
      <c r="AH4" s="69" t="s">
        <v>934</v>
      </c>
      <c r="AI4" s="69" t="s">
        <v>935</v>
      </c>
      <c r="AJ4" s="69" t="s">
        <v>2172</v>
      </c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 t="s">
        <v>933</v>
      </c>
      <c r="AY4" s="69" t="s">
        <v>2224</v>
      </c>
      <c r="AZ4" s="69" t="s">
        <v>937</v>
      </c>
      <c r="BA4" s="69" t="s">
        <v>2171</v>
      </c>
      <c r="BB4" s="69" t="s">
        <v>934</v>
      </c>
      <c r="BC4" s="69" t="s">
        <v>935</v>
      </c>
      <c r="BD4" s="69" t="s">
        <v>2172</v>
      </c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 t="s">
        <v>933</v>
      </c>
      <c r="BR4" s="69" t="s">
        <v>2224</v>
      </c>
      <c r="BS4" s="69" t="s">
        <v>937</v>
      </c>
      <c r="BT4" s="69" t="s">
        <v>2171</v>
      </c>
      <c r="BU4" s="69" t="s">
        <v>934</v>
      </c>
      <c r="BV4" s="69" t="s">
        <v>935</v>
      </c>
      <c r="BW4" s="69" t="s">
        <v>2172</v>
      </c>
      <c r="BX4" s="69"/>
      <c r="BY4" s="69"/>
      <c r="BZ4" s="69"/>
      <c r="CA4" s="69"/>
      <c r="CB4" s="69"/>
      <c r="CC4" s="69"/>
    </row>
    <row r="5" spans="1:81" x14ac:dyDescent="0.4">
      <c r="A5" s="69"/>
      <c r="B5" s="69"/>
      <c r="C5" s="69"/>
      <c r="D5" s="69"/>
      <c r="E5" s="69"/>
      <c r="F5" s="69"/>
      <c r="G5" s="69"/>
      <c r="H5" s="69"/>
      <c r="I5" s="69"/>
      <c r="J5" s="69"/>
      <c r="K5" s="69" t="s">
        <v>933</v>
      </c>
      <c r="L5" s="69" t="s">
        <v>937</v>
      </c>
      <c r="M5" s="69" t="s">
        <v>2171</v>
      </c>
      <c r="N5" s="69" t="s">
        <v>934</v>
      </c>
      <c r="O5" s="69" t="s">
        <v>935</v>
      </c>
      <c r="P5" s="69" t="s">
        <v>2172</v>
      </c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 t="s">
        <v>933</v>
      </c>
      <c r="AK5" s="69" t="s">
        <v>2223</v>
      </c>
      <c r="AL5" s="69" t="s">
        <v>2224</v>
      </c>
      <c r="AM5" s="69" t="s">
        <v>937</v>
      </c>
      <c r="AN5" s="69" t="s">
        <v>2171</v>
      </c>
      <c r="AO5" s="69" t="s">
        <v>934</v>
      </c>
      <c r="AP5" s="69" t="s">
        <v>935</v>
      </c>
      <c r="AQ5" s="69" t="s">
        <v>2172</v>
      </c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 t="s">
        <v>933</v>
      </c>
      <c r="BE5" s="69" t="s">
        <v>2224</v>
      </c>
      <c r="BF5" s="69" t="s">
        <v>937</v>
      </c>
      <c r="BG5" s="69" t="s">
        <v>2171</v>
      </c>
      <c r="BH5" s="69" t="s">
        <v>934</v>
      </c>
      <c r="BI5" s="69" t="s">
        <v>935</v>
      </c>
      <c r="BJ5" s="69" t="s">
        <v>2172</v>
      </c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 t="s">
        <v>933</v>
      </c>
      <c r="BX5" s="69" t="s">
        <v>2224</v>
      </c>
      <c r="BY5" s="69" t="s">
        <v>937</v>
      </c>
      <c r="BZ5" s="69" t="s">
        <v>2171</v>
      </c>
      <c r="CA5" s="69" t="s">
        <v>934</v>
      </c>
      <c r="CB5" s="69" t="s">
        <v>935</v>
      </c>
      <c r="CC5" s="69" t="s">
        <v>2172</v>
      </c>
    </row>
    <row r="6" spans="1:81" x14ac:dyDescent="0.4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7" t="s">
        <v>933</v>
      </c>
      <c r="Q6" s="67" t="s">
        <v>937</v>
      </c>
      <c r="R6" s="67" t="s">
        <v>2171</v>
      </c>
      <c r="S6" s="67" t="s">
        <v>934</v>
      </c>
      <c r="T6" s="67" t="s">
        <v>935</v>
      </c>
      <c r="U6" s="67" t="s">
        <v>2172</v>
      </c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</row>
    <row r="7" spans="1:81" x14ac:dyDescent="0.4">
      <c r="A7" s="67" t="s">
        <v>2173</v>
      </c>
      <c r="B7" s="67" t="s">
        <v>2174</v>
      </c>
      <c r="C7" s="67" t="s">
        <v>2175</v>
      </c>
      <c r="D7" s="67">
        <v>-4600000000</v>
      </c>
      <c r="E7" s="67">
        <v>-4000000001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 t="s">
        <v>2225</v>
      </c>
      <c r="W7" s="67" t="s">
        <v>461</v>
      </c>
      <c r="X7" s="67" t="s">
        <v>2226</v>
      </c>
      <c r="Y7" s="67" t="s">
        <v>2227</v>
      </c>
      <c r="Z7" s="67" t="s">
        <v>2175</v>
      </c>
      <c r="AA7" s="67">
        <v>-2580000</v>
      </c>
      <c r="AB7" s="67">
        <v>100000</v>
      </c>
      <c r="AC7" s="67" t="s">
        <v>2228</v>
      </c>
      <c r="AD7" s="67" t="s">
        <v>461</v>
      </c>
      <c r="AE7" s="67" t="s">
        <v>461</v>
      </c>
      <c r="AF7" s="67" t="s">
        <v>2229</v>
      </c>
      <c r="AG7" s="67" t="s">
        <v>2175</v>
      </c>
      <c r="AH7" s="67">
        <v>-128000</v>
      </c>
      <c r="AI7" s="67">
        <v>-113001</v>
      </c>
      <c r="AJ7" s="67"/>
      <c r="AK7" s="67"/>
      <c r="AL7" s="67"/>
      <c r="AM7" s="67"/>
      <c r="AN7" s="67"/>
      <c r="AO7" s="67"/>
      <c r="AP7" s="67"/>
      <c r="AQ7" s="67"/>
      <c r="AR7" s="67" t="s">
        <v>2230</v>
      </c>
      <c r="AS7" s="67" t="s">
        <v>461</v>
      </c>
      <c r="AT7" s="67" t="s">
        <v>461</v>
      </c>
      <c r="AU7" s="67" t="s">
        <v>2175</v>
      </c>
      <c r="AV7" s="67">
        <v>-3400000</v>
      </c>
      <c r="AW7" s="67">
        <v>-4000</v>
      </c>
      <c r="AX7" s="67" t="s">
        <v>2231</v>
      </c>
      <c r="AY7" s="67" t="s">
        <v>2232</v>
      </c>
      <c r="AZ7" s="67" t="s">
        <v>461</v>
      </c>
      <c r="BA7" s="67" t="s">
        <v>2175</v>
      </c>
      <c r="BB7" s="67">
        <v>-3400000</v>
      </c>
      <c r="BC7" s="67">
        <v>-10000</v>
      </c>
      <c r="BD7" s="67" t="s">
        <v>2233</v>
      </c>
      <c r="BE7" s="67" t="s">
        <v>461</v>
      </c>
      <c r="BF7" s="67" t="s">
        <v>461</v>
      </c>
      <c r="BG7" s="67" t="s">
        <v>2175</v>
      </c>
      <c r="BH7" s="67">
        <v>-3400000</v>
      </c>
      <c r="BI7" s="67">
        <v>-248000</v>
      </c>
      <c r="BJ7" s="67"/>
      <c r="BK7" s="67" t="s">
        <v>2234</v>
      </c>
      <c r="BL7" s="67" t="s">
        <v>461</v>
      </c>
      <c r="BM7" s="67" t="s">
        <v>461</v>
      </c>
      <c r="BN7" s="67" t="s">
        <v>2175</v>
      </c>
      <c r="BO7" s="67">
        <v>-34000000</v>
      </c>
      <c r="BP7" s="67">
        <v>-3401</v>
      </c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</row>
    <row r="8" spans="1:81" x14ac:dyDescent="0.4">
      <c r="A8" s="67" t="s">
        <v>2176</v>
      </c>
      <c r="B8" s="67" t="s">
        <v>2174</v>
      </c>
      <c r="C8" s="67" t="s">
        <v>2175</v>
      </c>
      <c r="D8" s="67">
        <v>-4000000000</v>
      </c>
      <c r="E8" s="67">
        <v>-2500000001</v>
      </c>
      <c r="F8" s="67" t="s">
        <v>2177</v>
      </c>
      <c r="G8" s="67" t="s">
        <v>2178</v>
      </c>
      <c r="H8" s="67" t="s">
        <v>2175</v>
      </c>
      <c r="I8" s="67">
        <v>-4000000000</v>
      </c>
      <c r="J8" s="67">
        <v>-3600000001</v>
      </c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 t="s">
        <v>2235</v>
      </c>
      <c r="AD8" s="67" t="s">
        <v>2236</v>
      </c>
      <c r="AE8" s="67" t="s">
        <v>2237</v>
      </c>
      <c r="AF8" s="67" t="s">
        <v>2238</v>
      </c>
      <c r="AG8" s="67" t="s">
        <v>2175</v>
      </c>
      <c r="AH8" s="67">
        <v>-113000</v>
      </c>
      <c r="AI8" s="67">
        <v>-9702</v>
      </c>
      <c r="AJ8" s="67" t="s">
        <v>2239</v>
      </c>
      <c r="AK8" s="67" t="s">
        <v>2240</v>
      </c>
      <c r="AL8" s="67" t="s">
        <v>461</v>
      </c>
      <c r="AM8" s="67" t="s">
        <v>2241</v>
      </c>
      <c r="AN8" s="67" t="s">
        <v>2175</v>
      </c>
      <c r="AO8" s="67">
        <v>-31000</v>
      </c>
      <c r="AP8" s="67">
        <v>-12671</v>
      </c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 t="s">
        <v>2242</v>
      </c>
      <c r="BE8" s="67" t="s">
        <v>461</v>
      </c>
      <c r="BF8" s="67" t="s">
        <v>461</v>
      </c>
      <c r="BG8" s="67" t="s">
        <v>2175</v>
      </c>
      <c r="BH8" s="67">
        <v>-298000</v>
      </c>
      <c r="BI8" s="67">
        <v>-28000</v>
      </c>
      <c r="BJ8" s="67"/>
      <c r="BK8" s="67" t="s">
        <v>2243</v>
      </c>
      <c r="BL8" s="67" t="s">
        <v>1927</v>
      </c>
      <c r="BM8" s="67" t="s">
        <v>461</v>
      </c>
      <c r="BN8" s="67" t="s">
        <v>2175</v>
      </c>
      <c r="BO8" s="67">
        <v>-3400</v>
      </c>
      <c r="BP8" s="67">
        <v>2025</v>
      </c>
      <c r="BQ8" s="67" t="s">
        <v>2244</v>
      </c>
      <c r="BR8" s="67" t="s">
        <v>2245</v>
      </c>
      <c r="BS8" s="67" t="s">
        <v>461</v>
      </c>
      <c r="BT8" s="67" t="s">
        <v>2175</v>
      </c>
      <c r="BU8" s="67">
        <v>-800</v>
      </c>
      <c r="BV8" s="67">
        <v>499</v>
      </c>
      <c r="BW8" s="67" t="s">
        <v>2246</v>
      </c>
      <c r="BX8" s="67" t="s">
        <v>461</v>
      </c>
      <c r="BY8" s="67" t="s">
        <v>461</v>
      </c>
      <c r="BZ8" s="67" t="s">
        <v>2175</v>
      </c>
      <c r="CA8" s="67">
        <v>284</v>
      </c>
      <c r="CB8" s="67">
        <v>622</v>
      </c>
      <c r="CC8" s="67"/>
    </row>
    <row r="9" spans="1:81" x14ac:dyDescent="0.4">
      <c r="A9" s="67"/>
      <c r="B9" s="67"/>
      <c r="C9" s="67"/>
      <c r="D9" s="67"/>
      <c r="E9" s="67"/>
      <c r="F9" s="67" t="s">
        <v>2179</v>
      </c>
      <c r="G9" s="67" t="s">
        <v>2178</v>
      </c>
      <c r="H9" s="67" t="s">
        <v>2175</v>
      </c>
      <c r="I9" s="67">
        <v>-3600000000</v>
      </c>
      <c r="J9" s="67">
        <v>-3200000001</v>
      </c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 t="s">
        <v>978</v>
      </c>
      <c r="AK9" s="67" t="s">
        <v>2247</v>
      </c>
      <c r="AL9" s="67" t="s">
        <v>461</v>
      </c>
      <c r="AM9" s="67" t="s">
        <v>2248</v>
      </c>
      <c r="AN9" s="67" t="s">
        <v>2175</v>
      </c>
      <c r="AO9" s="67">
        <v>-12670</v>
      </c>
      <c r="AP9" s="67">
        <v>-10891</v>
      </c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 t="s">
        <v>2249</v>
      </c>
      <c r="BE9" s="67" t="s">
        <v>461</v>
      </c>
      <c r="BF9" s="67" t="s">
        <v>461</v>
      </c>
      <c r="BG9" s="67" t="s">
        <v>2175</v>
      </c>
      <c r="BH9" s="67">
        <v>-48000</v>
      </c>
      <c r="BI9" s="67">
        <v>-10000</v>
      </c>
      <c r="BJ9" s="67"/>
      <c r="BK9" s="67"/>
      <c r="BL9" s="67"/>
      <c r="BM9" s="67"/>
      <c r="BN9" s="67"/>
      <c r="BO9" s="67"/>
      <c r="BP9" s="67"/>
      <c r="BQ9" s="67" t="s">
        <v>2250</v>
      </c>
      <c r="BR9" s="67" t="s">
        <v>2251</v>
      </c>
      <c r="BS9" s="67" t="s">
        <v>461</v>
      </c>
      <c r="BT9" s="67" t="s">
        <v>2175</v>
      </c>
      <c r="BU9" s="67">
        <v>500</v>
      </c>
      <c r="BV9" s="67">
        <v>1499</v>
      </c>
      <c r="BW9" s="67" t="s">
        <v>2252</v>
      </c>
      <c r="BX9" s="67" t="s">
        <v>2253</v>
      </c>
      <c r="BY9" s="67" t="s">
        <v>461</v>
      </c>
      <c r="BZ9" s="67" t="s">
        <v>2175</v>
      </c>
      <c r="CA9" s="67">
        <v>500</v>
      </c>
      <c r="CB9" s="67">
        <v>999</v>
      </c>
      <c r="CC9" s="67"/>
    </row>
    <row r="10" spans="1:81" x14ac:dyDescent="0.4">
      <c r="A10" s="67"/>
      <c r="B10" s="67"/>
      <c r="C10" s="67"/>
      <c r="D10" s="67"/>
      <c r="E10" s="67"/>
      <c r="F10" s="67" t="s">
        <v>2180</v>
      </c>
      <c r="G10" s="67" t="s">
        <v>2178</v>
      </c>
      <c r="H10" s="67" t="s">
        <v>2175</v>
      </c>
      <c r="I10" s="67">
        <v>-3200000000</v>
      </c>
      <c r="J10" s="67">
        <v>-2800000001</v>
      </c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 t="s">
        <v>2254</v>
      </c>
      <c r="AK10" s="67" t="s">
        <v>461</v>
      </c>
      <c r="AL10" s="67" t="s">
        <v>461</v>
      </c>
      <c r="AM10" s="67" t="s">
        <v>2255</v>
      </c>
      <c r="AN10" s="67" t="s">
        <v>2175</v>
      </c>
      <c r="AO10" s="67">
        <v>-10890</v>
      </c>
      <c r="AP10" s="67">
        <v>-9702</v>
      </c>
      <c r="AQ10" s="67"/>
      <c r="AR10" s="67"/>
      <c r="AS10" s="67"/>
      <c r="AT10" s="67"/>
      <c r="AU10" s="67"/>
      <c r="AV10" s="67"/>
      <c r="AW10" s="67"/>
      <c r="AX10" s="67" t="s">
        <v>2256</v>
      </c>
      <c r="AY10" s="67" t="s">
        <v>2257</v>
      </c>
      <c r="AZ10" s="67" t="s">
        <v>461</v>
      </c>
      <c r="BA10" s="67" t="s">
        <v>2175</v>
      </c>
      <c r="BB10" s="67">
        <v>-18000</v>
      </c>
      <c r="BC10" s="67">
        <v>-5000</v>
      </c>
      <c r="BD10" s="67" t="s">
        <v>2258</v>
      </c>
      <c r="BE10" s="67" t="s">
        <v>461</v>
      </c>
      <c r="BF10" s="67" t="s">
        <v>319</v>
      </c>
      <c r="BG10" s="67" t="s">
        <v>2175</v>
      </c>
      <c r="BH10" s="67">
        <v>-18000</v>
      </c>
      <c r="BI10" s="67">
        <v>-8000</v>
      </c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 t="s">
        <v>2259</v>
      </c>
      <c r="BX10" s="67" t="s">
        <v>2260</v>
      </c>
      <c r="BY10" s="67" t="s">
        <v>461</v>
      </c>
      <c r="BZ10" s="67" t="s">
        <v>2175</v>
      </c>
      <c r="CA10" s="67">
        <v>1000</v>
      </c>
      <c r="CB10" s="67">
        <v>1299</v>
      </c>
      <c r="CC10" s="67"/>
    </row>
    <row r="11" spans="1:81" x14ac:dyDescent="0.4">
      <c r="A11" s="67"/>
      <c r="B11" s="67"/>
      <c r="C11" s="67"/>
      <c r="D11" s="67"/>
      <c r="E11" s="67"/>
      <c r="F11" s="67" t="s">
        <v>2181</v>
      </c>
      <c r="G11" s="67" t="s">
        <v>2178</v>
      </c>
      <c r="H11" s="67" t="s">
        <v>2175</v>
      </c>
      <c r="I11" s="67">
        <v>-2800000000</v>
      </c>
      <c r="J11" s="67">
        <v>-2500000001</v>
      </c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 t="s">
        <v>2261</v>
      </c>
      <c r="AD11" s="67" t="s">
        <v>461</v>
      </c>
      <c r="AE11" s="67" t="s">
        <v>2214</v>
      </c>
      <c r="AF11" s="67" t="s">
        <v>2229</v>
      </c>
      <c r="AG11" s="67" t="s">
        <v>2175</v>
      </c>
      <c r="AH11" s="67">
        <v>-9701</v>
      </c>
      <c r="AI11" s="67">
        <v>50000</v>
      </c>
      <c r="AJ11" s="67" t="s">
        <v>2262</v>
      </c>
      <c r="AK11" s="67" t="s">
        <v>461</v>
      </c>
      <c r="AL11" s="67" t="s">
        <v>461</v>
      </c>
      <c r="AM11" s="67" t="s">
        <v>2263</v>
      </c>
      <c r="AN11" s="67" t="s">
        <v>2175</v>
      </c>
      <c r="AO11" s="67">
        <v>-6400</v>
      </c>
      <c r="AP11" s="67">
        <v>-6100</v>
      </c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 t="s">
        <v>2264</v>
      </c>
      <c r="BE11" s="67" t="s">
        <v>461</v>
      </c>
      <c r="BF11" s="67" t="s">
        <v>318</v>
      </c>
      <c r="BG11" s="67" t="s">
        <v>2175</v>
      </c>
      <c r="BH11" s="67">
        <v>-13000</v>
      </c>
      <c r="BI11" s="67">
        <v>-3000</v>
      </c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 t="s">
        <v>2265</v>
      </c>
      <c r="BX11" s="67" t="s">
        <v>2266</v>
      </c>
      <c r="BY11" s="67" t="s">
        <v>461</v>
      </c>
      <c r="BZ11" s="67" t="s">
        <v>2175</v>
      </c>
      <c r="CA11" s="67">
        <v>1300</v>
      </c>
      <c r="CB11" s="67">
        <v>1499</v>
      </c>
      <c r="CC11" s="67"/>
    </row>
    <row r="12" spans="1:81" x14ac:dyDescent="0.4">
      <c r="A12" s="67" t="s">
        <v>2182</v>
      </c>
      <c r="B12" s="67" t="s">
        <v>2174</v>
      </c>
      <c r="C12" s="67" t="s">
        <v>2175</v>
      </c>
      <c r="D12" s="67">
        <v>-2500000000</v>
      </c>
      <c r="E12" s="67">
        <v>-540000001</v>
      </c>
      <c r="F12" s="67" t="s">
        <v>2183</v>
      </c>
      <c r="G12" s="67" t="s">
        <v>2178</v>
      </c>
      <c r="H12" s="67" t="s">
        <v>2175</v>
      </c>
      <c r="I12" s="67">
        <v>-2500000000</v>
      </c>
      <c r="J12" s="67">
        <v>-1600000001</v>
      </c>
      <c r="K12" s="67" t="s">
        <v>2184</v>
      </c>
      <c r="L12" s="67" t="s">
        <v>1056</v>
      </c>
      <c r="M12" s="67" t="s">
        <v>2175</v>
      </c>
      <c r="N12" s="67">
        <v>-2500000000</v>
      </c>
      <c r="O12" s="67">
        <v>-2300000001</v>
      </c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 t="s">
        <v>2267</v>
      </c>
      <c r="AK12" s="67" t="s">
        <v>461</v>
      </c>
      <c r="AL12" s="67" t="s">
        <v>2268</v>
      </c>
      <c r="AM12" s="67" t="s">
        <v>2263</v>
      </c>
      <c r="AN12" s="67" t="s">
        <v>2175</v>
      </c>
      <c r="AO12" s="67">
        <v>-2200</v>
      </c>
      <c r="AP12" s="67">
        <v>-2100</v>
      </c>
      <c r="AQ12" s="67"/>
      <c r="AR12" s="67"/>
      <c r="AS12" s="67"/>
      <c r="AT12" s="67"/>
      <c r="AU12" s="67"/>
      <c r="AV12" s="67"/>
      <c r="AW12" s="67"/>
      <c r="AX12" s="67" t="s">
        <v>2269</v>
      </c>
      <c r="AY12" s="67" t="s">
        <v>2270</v>
      </c>
      <c r="AZ12" s="67" t="s">
        <v>461</v>
      </c>
      <c r="BA12" s="67" t="s">
        <v>2175</v>
      </c>
      <c r="BB12" s="67">
        <v>-8000</v>
      </c>
      <c r="BC12" s="67">
        <v>-4500</v>
      </c>
      <c r="BD12" s="67" t="s">
        <v>2271</v>
      </c>
      <c r="BE12" s="67" t="s">
        <v>461</v>
      </c>
      <c r="BF12" s="67" t="s">
        <v>2025</v>
      </c>
      <c r="BG12" s="67" t="s">
        <v>2175</v>
      </c>
      <c r="BH12" s="67">
        <v>-6000</v>
      </c>
      <c r="BI12" s="67">
        <v>-2200</v>
      </c>
      <c r="BJ12" s="67"/>
      <c r="BK12" s="67"/>
      <c r="BL12" s="67"/>
      <c r="BM12" s="67"/>
      <c r="BN12" s="67"/>
      <c r="BO12" s="67"/>
      <c r="BP12" s="67"/>
      <c r="BQ12" s="67" t="s">
        <v>2272</v>
      </c>
      <c r="BR12" s="67" t="s">
        <v>461</v>
      </c>
      <c r="BS12" s="67" t="s">
        <v>461</v>
      </c>
      <c r="BT12" s="67" t="s">
        <v>2175</v>
      </c>
      <c r="BU12" s="67">
        <v>1500</v>
      </c>
      <c r="BV12" s="67">
        <v>2025</v>
      </c>
      <c r="BW12" s="67" t="s">
        <v>2273</v>
      </c>
      <c r="BX12" s="67" t="s">
        <v>461</v>
      </c>
      <c r="BY12" s="67" t="s">
        <v>461</v>
      </c>
      <c r="BZ12" s="67" t="s">
        <v>2175</v>
      </c>
      <c r="CA12" s="67">
        <v>1500</v>
      </c>
      <c r="CB12" s="67">
        <v>1799</v>
      </c>
      <c r="CC12" s="67"/>
    </row>
    <row r="13" spans="1:81" x14ac:dyDescent="0.4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 t="s">
        <v>2185</v>
      </c>
      <c r="L13" s="67" t="s">
        <v>1056</v>
      </c>
      <c r="M13" s="67" t="s">
        <v>2175</v>
      </c>
      <c r="N13" s="67">
        <v>-2300000000</v>
      </c>
      <c r="O13" s="67">
        <v>-2050000001</v>
      </c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 t="s">
        <v>227</v>
      </c>
      <c r="AK13" s="67" t="s">
        <v>461</v>
      </c>
      <c r="AL13" s="67" t="s">
        <v>2274</v>
      </c>
      <c r="AM13" s="67" t="s">
        <v>2263</v>
      </c>
      <c r="AN13" s="67" t="s">
        <v>2175</v>
      </c>
      <c r="AO13" s="67">
        <v>-250</v>
      </c>
      <c r="AP13" s="67">
        <v>400</v>
      </c>
      <c r="AQ13" s="67"/>
      <c r="AR13" s="67"/>
      <c r="AS13" s="67"/>
      <c r="AT13" s="67"/>
      <c r="AU13" s="67"/>
      <c r="AV13" s="67"/>
      <c r="AW13" s="67"/>
      <c r="AX13" s="67" t="s">
        <v>2275</v>
      </c>
      <c r="AY13" s="67" t="s">
        <v>2276</v>
      </c>
      <c r="AZ13" s="67" t="s">
        <v>461</v>
      </c>
      <c r="BA13" s="67" t="s">
        <v>2175</v>
      </c>
      <c r="BB13" s="67">
        <v>-5000</v>
      </c>
      <c r="BC13" s="67">
        <v>-2000</v>
      </c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 t="s">
        <v>2277</v>
      </c>
      <c r="BX13" s="67" t="s">
        <v>461</v>
      </c>
      <c r="BY13" s="67" t="s">
        <v>461</v>
      </c>
      <c r="BZ13" s="67" t="s">
        <v>2175</v>
      </c>
      <c r="CA13" s="67">
        <v>1800</v>
      </c>
      <c r="CB13" s="67">
        <v>1944</v>
      </c>
      <c r="CC13" s="67"/>
    </row>
    <row r="14" spans="1:81" x14ac:dyDescent="0.4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 t="s">
        <v>2186</v>
      </c>
      <c r="L14" s="67" t="s">
        <v>1056</v>
      </c>
      <c r="M14" s="67" t="s">
        <v>2175</v>
      </c>
      <c r="N14" s="67">
        <v>-2050000000</v>
      </c>
      <c r="O14" s="67">
        <v>-1800000001</v>
      </c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 t="s">
        <v>444</v>
      </c>
      <c r="AK14" s="67" t="s">
        <v>461</v>
      </c>
      <c r="AL14" s="67" t="s">
        <v>461</v>
      </c>
      <c r="AM14" s="67" t="s">
        <v>2263</v>
      </c>
      <c r="AN14" s="67" t="s">
        <v>2175</v>
      </c>
      <c r="AO14" s="67">
        <v>536</v>
      </c>
      <c r="AP14" s="67">
        <v>560</v>
      </c>
      <c r="AQ14" s="67"/>
      <c r="AR14" s="67"/>
      <c r="AS14" s="67"/>
      <c r="AT14" s="67"/>
      <c r="AU14" s="67"/>
      <c r="AV14" s="67"/>
      <c r="AW14" s="67"/>
      <c r="AX14" s="67" t="s">
        <v>2278</v>
      </c>
      <c r="AY14" s="67" t="s">
        <v>461</v>
      </c>
      <c r="AZ14" s="67" t="s">
        <v>461</v>
      </c>
      <c r="BA14" s="67" t="s">
        <v>2175</v>
      </c>
      <c r="BB14" s="67">
        <v>-3300</v>
      </c>
      <c r="BC14" s="67">
        <v>-1200</v>
      </c>
      <c r="BD14" s="67" t="s">
        <v>2220</v>
      </c>
      <c r="BE14" s="67" t="s">
        <v>461</v>
      </c>
      <c r="BF14" s="67" t="s">
        <v>333</v>
      </c>
      <c r="BG14" s="67" t="s">
        <v>2175</v>
      </c>
      <c r="BH14" s="67">
        <v>-1750</v>
      </c>
      <c r="BI14" s="67">
        <v>-500</v>
      </c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 t="s">
        <v>2279</v>
      </c>
      <c r="BX14" s="67" t="s">
        <v>461</v>
      </c>
      <c r="BY14" s="67" t="s">
        <v>461</v>
      </c>
      <c r="BZ14" s="67" t="s">
        <v>2175</v>
      </c>
      <c r="CA14" s="67">
        <v>1945</v>
      </c>
      <c r="CB14" s="67">
        <v>2025</v>
      </c>
      <c r="CC14" s="67"/>
    </row>
    <row r="15" spans="1:81" x14ac:dyDescent="0.4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 t="s">
        <v>2187</v>
      </c>
      <c r="L15" s="67" t="s">
        <v>1056</v>
      </c>
      <c r="M15" s="67" t="s">
        <v>2175</v>
      </c>
      <c r="N15" s="67">
        <v>-1800000000</v>
      </c>
      <c r="O15" s="67">
        <v>-1600000001</v>
      </c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 t="s">
        <v>2280</v>
      </c>
      <c r="AK15" s="67" t="s">
        <v>2281</v>
      </c>
      <c r="AL15" s="67" t="s">
        <v>2282</v>
      </c>
      <c r="AM15" s="67" t="s">
        <v>2263</v>
      </c>
      <c r="AN15" s="67" t="s">
        <v>2175</v>
      </c>
      <c r="AO15" s="67">
        <v>950</v>
      </c>
      <c r="AP15" s="67">
        <v>1250</v>
      </c>
      <c r="AQ15" s="67"/>
      <c r="AR15" s="67"/>
      <c r="AS15" s="67"/>
      <c r="AT15" s="67"/>
      <c r="AU15" s="67"/>
      <c r="AV15" s="67"/>
      <c r="AW15" s="67"/>
      <c r="AX15" s="67" t="s">
        <v>2283</v>
      </c>
      <c r="AY15" s="67" t="s">
        <v>461</v>
      </c>
      <c r="AZ15" s="67" t="s">
        <v>461</v>
      </c>
      <c r="BA15" s="67" t="s">
        <v>2175</v>
      </c>
      <c r="BB15" s="67">
        <v>-1199</v>
      </c>
      <c r="BC15" s="67">
        <v>-500</v>
      </c>
      <c r="BD15" s="67"/>
      <c r="BE15" s="67"/>
      <c r="BF15" s="67"/>
      <c r="BG15" s="67"/>
      <c r="BH15" s="67"/>
      <c r="BI15" s="67"/>
      <c r="BJ15" s="67"/>
      <c r="BK15" s="67" t="s">
        <v>2284</v>
      </c>
      <c r="BL15" s="67" t="s">
        <v>461</v>
      </c>
      <c r="BM15" s="67" t="s">
        <v>461</v>
      </c>
      <c r="BN15" s="67" t="s">
        <v>2175</v>
      </c>
      <c r="BO15" s="67">
        <v>2030</v>
      </c>
      <c r="BP15" s="67">
        <v>10000000000</v>
      </c>
      <c r="BQ15" s="67" t="s">
        <v>2285</v>
      </c>
      <c r="BR15" s="67" t="s">
        <v>2286</v>
      </c>
      <c r="BS15" s="67" t="s">
        <v>461</v>
      </c>
      <c r="BT15" s="67" t="s">
        <v>2175</v>
      </c>
      <c r="BU15" s="67">
        <v>10000</v>
      </c>
      <c r="BV15" s="67">
        <v>10000000000</v>
      </c>
      <c r="BW15" s="67"/>
      <c r="BX15" s="67"/>
      <c r="BY15" s="67"/>
      <c r="BZ15" s="67"/>
      <c r="CA15" s="67"/>
      <c r="CB15" s="67"/>
      <c r="CC15" s="67"/>
    </row>
    <row r="16" spans="1:81" x14ac:dyDescent="0.4">
      <c r="A16" s="67"/>
      <c r="B16" s="67"/>
      <c r="C16" s="67"/>
      <c r="D16" s="67"/>
      <c r="E16" s="67"/>
      <c r="F16" s="67" t="s">
        <v>2188</v>
      </c>
      <c r="G16" s="67" t="s">
        <v>2178</v>
      </c>
      <c r="H16" s="67" t="s">
        <v>2175</v>
      </c>
      <c r="I16" s="67">
        <v>-1600000000</v>
      </c>
      <c r="J16" s="67">
        <v>-1000000001</v>
      </c>
      <c r="K16" s="67" t="s">
        <v>2189</v>
      </c>
      <c r="L16" s="67" t="s">
        <v>1056</v>
      </c>
      <c r="M16" s="67" t="s">
        <v>2175</v>
      </c>
      <c r="N16" s="67">
        <v>-1600000000</v>
      </c>
      <c r="O16" s="67">
        <v>-1400000001</v>
      </c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 t="s">
        <v>2287</v>
      </c>
      <c r="AK16" s="67" t="s">
        <v>2288</v>
      </c>
      <c r="AL16" s="67" t="s">
        <v>461</v>
      </c>
      <c r="AM16" s="67" t="s">
        <v>2263</v>
      </c>
      <c r="AN16" s="67" t="s">
        <v>2175</v>
      </c>
      <c r="AO16" s="67">
        <v>1400</v>
      </c>
      <c r="AP16" s="67">
        <v>1850</v>
      </c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</row>
    <row r="17" spans="1:81" x14ac:dyDescent="0.4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 t="s">
        <v>2190</v>
      </c>
      <c r="L17" s="67" t="s">
        <v>1056</v>
      </c>
      <c r="M17" s="67" t="s">
        <v>2175</v>
      </c>
      <c r="N17" s="67">
        <v>-1400000000</v>
      </c>
      <c r="O17" s="67">
        <v>-1200000001</v>
      </c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 t="s">
        <v>2289</v>
      </c>
      <c r="AK17" s="67" t="s">
        <v>461</v>
      </c>
      <c r="AL17" s="67" t="s">
        <v>2290</v>
      </c>
      <c r="AM17" s="67" t="s">
        <v>2263</v>
      </c>
      <c r="AN17" s="67" t="s">
        <v>2175</v>
      </c>
      <c r="AO17" s="67">
        <v>1900</v>
      </c>
      <c r="AP17" s="67">
        <v>2100</v>
      </c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</row>
    <row r="18" spans="1:81" x14ac:dyDescent="0.4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 t="s">
        <v>2191</v>
      </c>
      <c r="L18" s="67" t="s">
        <v>1056</v>
      </c>
      <c r="M18" s="67" t="s">
        <v>2175</v>
      </c>
      <c r="N18" s="67">
        <v>-1200000000</v>
      </c>
      <c r="O18" s="67">
        <v>-1000000001</v>
      </c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</row>
    <row r="19" spans="1:81" x14ac:dyDescent="0.4">
      <c r="A19" s="67"/>
      <c r="B19" s="67"/>
      <c r="C19" s="67"/>
      <c r="D19" s="67"/>
      <c r="E19" s="67"/>
      <c r="F19" s="67" t="s">
        <v>2192</v>
      </c>
      <c r="G19" s="67" t="s">
        <v>2178</v>
      </c>
      <c r="H19" s="67" t="s">
        <v>2175</v>
      </c>
      <c r="I19" s="67">
        <v>-1000000000</v>
      </c>
      <c r="J19" s="67">
        <v>-540000001</v>
      </c>
      <c r="K19" s="67" t="s">
        <v>2193</v>
      </c>
      <c r="L19" s="67" t="s">
        <v>1056</v>
      </c>
      <c r="M19" s="67" t="s">
        <v>2175</v>
      </c>
      <c r="N19" s="67">
        <v>-1000000000</v>
      </c>
      <c r="O19" s="67">
        <v>-720000001</v>
      </c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</row>
    <row r="20" spans="1:81" x14ac:dyDescent="0.4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 t="s">
        <v>2194</v>
      </c>
      <c r="L20" s="67" t="s">
        <v>1056</v>
      </c>
      <c r="M20" s="67" t="s">
        <v>2175</v>
      </c>
      <c r="N20" s="67">
        <v>-720000000</v>
      </c>
      <c r="O20" s="67">
        <v>-635000001</v>
      </c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</row>
    <row r="21" spans="1:81" x14ac:dyDescent="0.4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 t="s">
        <v>2195</v>
      </c>
      <c r="L21" s="67" t="s">
        <v>1056</v>
      </c>
      <c r="M21" s="67" t="s">
        <v>2175</v>
      </c>
      <c r="N21" s="67">
        <v>-635000000</v>
      </c>
      <c r="O21" s="67">
        <v>-540000001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</row>
    <row r="22" spans="1:81" x14ac:dyDescent="0.4">
      <c r="A22" s="67" t="s">
        <v>2196</v>
      </c>
      <c r="B22" s="67" t="s">
        <v>2174</v>
      </c>
      <c r="C22" s="67" t="s">
        <v>2175</v>
      </c>
      <c r="D22" s="67">
        <v>-540000000</v>
      </c>
      <c r="E22" s="67">
        <v>800000000</v>
      </c>
      <c r="F22" s="67" t="s">
        <v>2197</v>
      </c>
      <c r="G22" s="67" t="s">
        <v>2178</v>
      </c>
      <c r="H22" s="67" t="s">
        <v>2175</v>
      </c>
      <c r="I22" s="67">
        <v>-540000000</v>
      </c>
      <c r="J22" s="67">
        <v>-252000001</v>
      </c>
      <c r="K22" s="67" t="s">
        <v>2198</v>
      </c>
      <c r="L22" s="67" t="s">
        <v>1056</v>
      </c>
      <c r="M22" s="67" t="s">
        <v>2175</v>
      </c>
      <c r="N22" s="67">
        <v>-540000000</v>
      </c>
      <c r="O22" s="67">
        <v>-485000001</v>
      </c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</row>
    <row r="23" spans="1:81" x14ac:dyDescent="0.4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 t="s">
        <v>2199</v>
      </c>
      <c r="L23" s="67" t="s">
        <v>1056</v>
      </c>
      <c r="M23" s="67" t="s">
        <v>2175</v>
      </c>
      <c r="N23" s="67">
        <v>-485000000</v>
      </c>
      <c r="O23" s="67">
        <v>-444000001</v>
      </c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</row>
    <row r="24" spans="1:81" x14ac:dyDescent="0.4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 t="s">
        <v>2200</v>
      </c>
      <c r="L24" s="67" t="s">
        <v>1056</v>
      </c>
      <c r="M24" s="67" t="s">
        <v>2175</v>
      </c>
      <c r="N24" s="67">
        <v>-444000000</v>
      </c>
      <c r="O24" s="67">
        <v>-41900001</v>
      </c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</row>
    <row r="25" spans="1:81" x14ac:dyDescent="0.4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 t="s">
        <v>2201</v>
      </c>
      <c r="L25" s="67" t="s">
        <v>1056</v>
      </c>
      <c r="M25" s="67" t="s">
        <v>2175</v>
      </c>
      <c r="N25" s="67">
        <v>-419000000</v>
      </c>
      <c r="O25" s="67">
        <v>-35900001</v>
      </c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</row>
    <row r="26" spans="1:81" x14ac:dyDescent="0.4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 t="s">
        <v>2202</v>
      </c>
      <c r="L26" s="67" t="s">
        <v>1056</v>
      </c>
      <c r="M26" s="67" t="s">
        <v>2175</v>
      </c>
      <c r="N26" s="67">
        <v>-359000000</v>
      </c>
      <c r="O26" s="67">
        <v>-29900001</v>
      </c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</row>
    <row r="27" spans="1:81" x14ac:dyDescent="0.4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 t="s">
        <v>2203</v>
      </c>
      <c r="L27" s="67" t="s">
        <v>1056</v>
      </c>
      <c r="M27" s="67" t="s">
        <v>2175</v>
      </c>
      <c r="N27" s="67">
        <v>-299000000</v>
      </c>
      <c r="O27" s="67">
        <v>-252000001</v>
      </c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</row>
    <row r="28" spans="1:81" x14ac:dyDescent="0.4">
      <c r="A28" s="67"/>
      <c r="B28" s="67"/>
      <c r="C28" s="67"/>
      <c r="D28" s="67"/>
      <c r="E28" s="67"/>
      <c r="F28" s="67" t="s">
        <v>2204</v>
      </c>
      <c r="G28" s="67" t="s">
        <v>2178</v>
      </c>
      <c r="H28" s="67" t="s">
        <v>2175</v>
      </c>
      <c r="I28" s="67">
        <v>-252000000</v>
      </c>
      <c r="J28" s="67">
        <v>-66000001</v>
      </c>
      <c r="K28" s="67" t="s">
        <v>2205</v>
      </c>
      <c r="L28" s="67" t="s">
        <v>1056</v>
      </c>
      <c r="M28" s="67" t="s">
        <v>2175</v>
      </c>
      <c r="N28" s="67">
        <v>-252000000</v>
      </c>
      <c r="O28" s="67">
        <v>-202000001</v>
      </c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</row>
    <row r="29" spans="1:81" x14ac:dyDescent="0.4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 t="s">
        <v>2206</v>
      </c>
      <c r="L29" s="67" t="s">
        <v>1056</v>
      </c>
      <c r="M29" s="67" t="s">
        <v>2175</v>
      </c>
      <c r="N29" s="67">
        <v>-202000000</v>
      </c>
      <c r="O29" s="67">
        <v>-145000001</v>
      </c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</row>
    <row r="30" spans="1:81" x14ac:dyDescent="0.4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 t="s">
        <v>2207</v>
      </c>
      <c r="L30" s="67" t="s">
        <v>1056</v>
      </c>
      <c r="M30" s="67" t="s">
        <v>2175</v>
      </c>
      <c r="N30" s="67">
        <v>-145000000</v>
      </c>
      <c r="O30" s="67">
        <v>-66000001</v>
      </c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</row>
    <row r="31" spans="1:81" x14ac:dyDescent="0.4">
      <c r="A31" s="67"/>
      <c r="B31" s="67"/>
      <c r="C31" s="67"/>
      <c r="D31" s="67"/>
      <c r="E31" s="67"/>
      <c r="F31" s="67" t="s">
        <v>2208</v>
      </c>
      <c r="G31" s="67" t="s">
        <v>2178</v>
      </c>
      <c r="H31" s="67" t="s">
        <v>2175</v>
      </c>
      <c r="I31" s="67">
        <v>-66000000</v>
      </c>
      <c r="J31" s="67">
        <v>100000</v>
      </c>
      <c r="K31" s="67" t="s">
        <v>2209</v>
      </c>
      <c r="L31" s="67" t="s">
        <v>1056</v>
      </c>
      <c r="M31" s="67" t="s">
        <v>2175</v>
      </c>
      <c r="N31" s="67">
        <v>-66000000</v>
      </c>
      <c r="O31" s="67">
        <v>-23000001</v>
      </c>
      <c r="P31" s="67" t="s">
        <v>2291</v>
      </c>
      <c r="Q31" s="67" t="s">
        <v>2210</v>
      </c>
      <c r="R31" s="67" t="s">
        <v>2175</v>
      </c>
      <c r="S31" s="67">
        <v>-252000000</v>
      </c>
      <c r="T31" s="67">
        <v>-202000001</v>
      </c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</row>
    <row r="32" spans="1:81" x14ac:dyDescent="0.4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 t="s">
        <v>2292</v>
      </c>
      <c r="Q32" s="67" t="s">
        <v>2210</v>
      </c>
      <c r="R32" s="67" t="s">
        <v>2175</v>
      </c>
      <c r="S32" s="67">
        <v>-202000000</v>
      </c>
      <c r="T32" s="67">
        <v>-145000001</v>
      </c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</row>
    <row r="33" spans="1:81" x14ac:dyDescent="0.4">
      <c r="A33" s="58"/>
      <c r="B33" s="58"/>
      <c r="C33" s="66"/>
      <c r="D33" s="58"/>
      <c r="E33" s="58"/>
      <c r="F33" s="58"/>
      <c r="G33" s="58"/>
      <c r="H33" s="58"/>
      <c r="I33" s="58"/>
      <c r="J33" s="58"/>
      <c r="K33" s="67"/>
      <c r="L33" s="67"/>
      <c r="M33" s="67"/>
      <c r="N33" s="67"/>
      <c r="O33" s="67"/>
      <c r="P33" s="67" t="s">
        <v>2293</v>
      </c>
      <c r="Q33" s="67" t="s">
        <v>2210</v>
      </c>
      <c r="R33" s="67" t="s">
        <v>2175</v>
      </c>
      <c r="S33" s="67">
        <v>-145000000</v>
      </c>
      <c r="T33" s="67">
        <v>-66000001</v>
      </c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</row>
    <row r="34" spans="1:81" x14ac:dyDescent="0.4">
      <c r="A34" s="58"/>
      <c r="B34" s="58"/>
      <c r="C34" s="66"/>
      <c r="D34" s="58"/>
      <c r="E34" s="58"/>
      <c r="F34" s="58"/>
      <c r="G34" s="58"/>
      <c r="H34" s="58"/>
      <c r="I34" s="58"/>
      <c r="J34" s="58"/>
      <c r="K34" s="67" t="s">
        <v>2211</v>
      </c>
      <c r="L34" s="67" t="s">
        <v>1056</v>
      </c>
      <c r="M34" s="67" t="s">
        <v>2175</v>
      </c>
      <c r="N34" s="67">
        <v>-23000000</v>
      </c>
      <c r="O34" s="67">
        <v>-2580001</v>
      </c>
      <c r="P34" s="67" t="s">
        <v>2294</v>
      </c>
      <c r="Q34" s="67" t="s">
        <v>2210</v>
      </c>
      <c r="R34" s="67" t="s">
        <v>2175</v>
      </c>
      <c r="S34" s="67">
        <v>-252000000</v>
      </c>
      <c r="T34" s="67">
        <v>-202000001</v>
      </c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</row>
    <row r="35" spans="1:81" x14ac:dyDescent="0.4">
      <c r="A35" s="58"/>
      <c r="B35" s="58"/>
      <c r="C35" s="66"/>
      <c r="D35" s="58"/>
      <c r="E35" s="58"/>
      <c r="F35" s="58"/>
      <c r="G35" s="58"/>
      <c r="H35" s="58"/>
      <c r="I35" s="58"/>
      <c r="J35" s="58"/>
      <c r="K35" s="67"/>
      <c r="L35" s="67"/>
      <c r="M35" s="67"/>
      <c r="N35" s="67"/>
      <c r="O35" s="67"/>
      <c r="P35" s="67" t="s">
        <v>2295</v>
      </c>
      <c r="Q35" s="67" t="s">
        <v>2210</v>
      </c>
      <c r="R35" s="67" t="s">
        <v>2175</v>
      </c>
      <c r="S35" s="67">
        <v>-202000000</v>
      </c>
      <c r="T35" s="67">
        <v>-145000001</v>
      </c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</row>
    <row r="36" spans="1:81" x14ac:dyDescent="0.4">
      <c r="A36" s="58"/>
      <c r="B36" s="58"/>
      <c r="C36" s="66"/>
      <c r="D36" s="58"/>
      <c r="E36" s="58"/>
      <c r="F36" s="58"/>
      <c r="G36" s="58"/>
      <c r="H36" s="58"/>
      <c r="I36" s="58"/>
      <c r="J36" s="58"/>
      <c r="K36" s="67" t="s">
        <v>2212</v>
      </c>
      <c r="L36" s="67" t="s">
        <v>1056</v>
      </c>
      <c r="M36" s="67" t="s">
        <v>2175</v>
      </c>
      <c r="N36" s="67">
        <v>-2580000</v>
      </c>
      <c r="O36" s="67">
        <v>100000</v>
      </c>
      <c r="P36" s="67" t="s">
        <v>2213</v>
      </c>
      <c r="Q36" s="67" t="s">
        <v>2210</v>
      </c>
      <c r="R36" s="67" t="s">
        <v>2175</v>
      </c>
      <c r="S36" s="67">
        <v>-2580000</v>
      </c>
      <c r="T36" s="67">
        <v>-9702</v>
      </c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</row>
    <row r="37" spans="1:81" x14ac:dyDescent="0.4">
      <c r="A37" s="58"/>
      <c r="B37" s="58"/>
      <c r="C37" s="66"/>
      <c r="D37" s="58"/>
      <c r="E37" s="58"/>
      <c r="F37" s="58"/>
      <c r="G37" s="58"/>
      <c r="H37" s="58"/>
      <c r="I37" s="58"/>
      <c r="J37" s="58"/>
      <c r="K37" s="67"/>
      <c r="L37" s="67"/>
      <c r="M37" s="67"/>
      <c r="N37" s="67"/>
      <c r="O37" s="67"/>
      <c r="P37" s="67" t="s">
        <v>2214</v>
      </c>
      <c r="Q37" s="67" t="s">
        <v>2210</v>
      </c>
      <c r="R37" s="67" t="s">
        <v>2175</v>
      </c>
      <c r="S37" s="68">
        <v>-9701</v>
      </c>
      <c r="T37" s="68">
        <v>100000</v>
      </c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</row>
  </sheetData>
  <mergeCells count="89">
    <mergeCell ref="Z3:Z6"/>
    <mergeCell ref="W3:W6"/>
    <mergeCell ref="X3:X6"/>
    <mergeCell ref="Y3:Y6"/>
    <mergeCell ref="A3:A6"/>
    <mergeCell ref="B3:B6"/>
    <mergeCell ref="C3:C6"/>
    <mergeCell ref="D3:D6"/>
    <mergeCell ref="E3:E6"/>
    <mergeCell ref="BK2:CC2"/>
    <mergeCell ref="A1:CC1"/>
    <mergeCell ref="BZ5:BZ6"/>
    <mergeCell ref="CA5:CA6"/>
    <mergeCell ref="CB5:CB6"/>
    <mergeCell ref="CC5:CC6"/>
    <mergeCell ref="BW4:CC4"/>
    <mergeCell ref="BU4:BU6"/>
    <mergeCell ref="BV4:BV6"/>
    <mergeCell ref="BW5:BW6"/>
    <mergeCell ref="BX5:BX6"/>
    <mergeCell ref="BY5:BY6"/>
    <mergeCell ref="BP3:BP6"/>
    <mergeCell ref="BQ4:BQ6"/>
    <mergeCell ref="BR4:BR6"/>
    <mergeCell ref="BS4:BS6"/>
    <mergeCell ref="BT4:BT6"/>
    <mergeCell ref="BQ3:CC3"/>
    <mergeCell ref="BK3:BK6"/>
    <mergeCell ref="BL3:BL6"/>
    <mergeCell ref="BM3:BM6"/>
    <mergeCell ref="BN3:BN6"/>
    <mergeCell ref="BO3:BO6"/>
    <mergeCell ref="BH5:BH6"/>
    <mergeCell ref="BI5:BI6"/>
    <mergeCell ref="BJ5:BJ6"/>
    <mergeCell ref="BD4:BJ4"/>
    <mergeCell ref="AX3:BJ3"/>
    <mergeCell ref="BC4:BC6"/>
    <mergeCell ref="BD5:BD6"/>
    <mergeCell ref="BE5:BE6"/>
    <mergeCell ref="BF5:BF6"/>
    <mergeCell ref="BG5:BG6"/>
    <mergeCell ref="AX4:AX6"/>
    <mergeCell ref="AY4:AY6"/>
    <mergeCell ref="AZ4:AZ6"/>
    <mergeCell ref="BA4:BA6"/>
    <mergeCell ref="BB4:BB6"/>
    <mergeCell ref="AS3:AS6"/>
    <mergeCell ref="AT3:AT6"/>
    <mergeCell ref="AU3:AU6"/>
    <mergeCell ref="AV3:AV6"/>
    <mergeCell ref="AW3:AW6"/>
    <mergeCell ref="AQ5:AQ6"/>
    <mergeCell ref="AJ4:AQ4"/>
    <mergeCell ref="AC3:AQ3"/>
    <mergeCell ref="V2:AQ2"/>
    <mergeCell ref="AR3:AR6"/>
    <mergeCell ref="AR2:BJ2"/>
    <mergeCell ref="AL5:AL6"/>
    <mergeCell ref="AM5:AM6"/>
    <mergeCell ref="AN5:AN6"/>
    <mergeCell ref="AO5:AO6"/>
    <mergeCell ref="AP5:AP6"/>
    <mergeCell ref="AG4:AG6"/>
    <mergeCell ref="AH4:AH6"/>
    <mergeCell ref="AI4:AI6"/>
    <mergeCell ref="AJ5:AJ6"/>
    <mergeCell ref="AK5:AK6"/>
    <mergeCell ref="AB3:AB6"/>
    <mergeCell ref="AC4:AC6"/>
    <mergeCell ref="AD4:AD6"/>
    <mergeCell ref="AE4:AE6"/>
    <mergeCell ref="AF4:AF6"/>
    <mergeCell ref="AA3:AA6"/>
    <mergeCell ref="P5:U5"/>
    <mergeCell ref="K4:U4"/>
    <mergeCell ref="F3:U3"/>
    <mergeCell ref="A2:U2"/>
    <mergeCell ref="V3:V6"/>
    <mergeCell ref="K5:K6"/>
    <mergeCell ref="L5:L6"/>
    <mergeCell ref="M5:M6"/>
    <mergeCell ref="N5:N6"/>
    <mergeCell ref="O5:O6"/>
    <mergeCell ref="F4:F6"/>
    <mergeCell ref="G4:G6"/>
    <mergeCell ref="H4:H6"/>
    <mergeCell ref="I4:I6"/>
    <mergeCell ref="J4:J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zoomScale="55" zoomScaleNormal="55" workbookViewId="0">
      <selection activeCell="N57" sqref="N57"/>
    </sheetView>
  </sheetViews>
  <sheetFormatPr defaultRowHeight="14.6" x14ac:dyDescent="0.4"/>
  <cols>
    <col min="1" max="1" width="23.15234375" style="58" customWidth="1"/>
    <col min="2" max="2" width="9.23046875" style="58"/>
    <col min="3" max="3" width="15.69140625" style="58" customWidth="1"/>
    <col min="4" max="4" width="9.23046875" style="58"/>
    <col min="5" max="5" width="19.3046875" style="58" customWidth="1"/>
    <col min="6" max="6" width="15.921875" style="58" customWidth="1"/>
    <col min="7" max="7" width="16.15234375" style="58" customWidth="1"/>
    <col min="8" max="8" width="18.61328125" style="58" customWidth="1"/>
    <col min="9" max="9" width="22.765625" style="58" customWidth="1"/>
    <col min="10" max="10" width="16.69140625" style="58" customWidth="1"/>
    <col min="11" max="11" width="23.765625" style="58" customWidth="1"/>
    <col min="12" max="12" width="23.53515625" style="58" customWidth="1"/>
    <col min="13" max="14" width="17.69140625" customWidth="1"/>
    <col min="15" max="15" width="16.61328125" style="58" customWidth="1"/>
    <col min="16" max="16" width="19" style="58" customWidth="1"/>
    <col min="17" max="17" width="15.84375" style="58" customWidth="1"/>
    <col min="18" max="18" width="15.4609375" style="58" customWidth="1"/>
    <col min="19" max="19" width="14.84375" style="58" customWidth="1"/>
    <col min="20" max="20" width="23.4609375" style="58" customWidth="1"/>
    <col min="21" max="21" width="20.3046875" style="58" customWidth="1"/>
    <col min="22" max="22" width="14.921875" style="58" customWidth="1"/>
    <col min="23" max="23" width="23.15234375" style="58" customWidth="1"/>
    <col min="24" max="24" width="9.23046875" style="58"/>
    <col min="25" max="25" width="21.07421875" style="58" customWidth="1"/>
    <col min="26" max="26" width="9.23046875" style="58"/>
    <col min="27" max="27" width="19.4609375" style="58" customWidth="1"/>
    <col min="28" max="34" width="9.23046875" style="58"/>
    <col min="35" max="35" width="28.69140625" style="58" customWidth="1"/>
    <col min="36" max="36" width="9.23046875" style="58"/>
    <col min="37" max="37" width="28.3828125" style="58" customWidth="1"/>
    <col min="38" max="38" width="9.23046875" style="58"/>
    <col min="39" max="39" width="16.53515625" style="58" customWidth="1"/>
    <col min="40" max="40" width="9.23046875" style="58"/>
    <col min="41" max="41" width="20" style="58" customWidth="1"/>
    <col min="42" max="16384" width="9.23046875" style="58"/>
  </cols>
  <sheetData>
    <row r="1" spans="1:45" s="60" customFormat="1" x14ac:dyDescent="0.4">
      <c r="A1" s="60" t="s">
        <v>420</v>
      </c>
      <c r="C1" s="60" t="s">
        <v>321</v>
      </c>
      <c r="E1" s="60" t="s">
        <v>2025</v>
      </c>
      <c r="F1" s="60" t="s">
        <v>1193</v>
      </c>
      <c r="G1" s="60" t="s">
        <v>1938</v>
      </c>
      <c r="H1" s="60" t="s">
        <v>2026</v>
      </c>
      <c r="I1" s="60" t="s">
        <v>2046</v>
      </c>
      <c r="J1" s="60" t="s">
        <v>340</v>
      </c>
      <c r="K1" s="60" t="s">
        <v>2045</v>
      </c>
      <c r="L1" s="60" t="s">
        <v>2066</v>
      </c>
      <c r="M1" s="60" t="s">
        <v>1936</v>
      </c>
      <c r="N1" s="60" t="s">
        <v>2060</v>
      </c>
      <c r="O1" s="60" t="s">
        <v>337</v>
      </c>
      <c r="P1" s="60" t="s">
        <v>326</v>
      </c>
      <c r="Q1" s="60" t="s">
        <v>2069</v>
      </c>
      <c r="R1" s="60" t="s">
        <v>1856</v>
      </c>
      <c r="S1" s="60" t="s">
        <v>2070</v>
      </c>
      <c r="T1" s="60" t="s">
        <v>2094</v>
      </c>
      <c r="U1" s="60" t="s">
        <v>1362</v>
      </c>
      <c r="V1" s="60" t="s">
        <v>441</v>
      </c>
      <c r="W1" s="60" t="s">
        <v>2125</v>
      </c>
      <c r="Y1" s="60" t="s">
        <v>2138</v>
      </c>
      <c r="AA1" s="60" t="s">
        <v>1866</v>
      </c>
      <c r="AC1" s="60" t="s">
        <v>2140</v>
      </c>
      <c r="AE1" s="60" t="s">
        <v>1120</v>
      </c>
      <c r="AG1" s="60" t="s">
        <v>2141</v>
      </c>
      <c r="AI1" s="60" t="s">
        <v>1860</v>
      </c>
      <c r="AK1" s="60" t="s">
        <v>1409</v>
      </c>
      <c r="AM1" s="60" t="s">
        <v>2142</v>
      </c>
      <c r="AO1" s="60" t="s">
        <v>2144</v>
      </c>
      <c r="AQ1" s="60" t="s">
        <v>1024</v>
      </c>
      <c r="AS1" s="60" t="s">
        <v>324</v>
      </c>
    </row>
    <row r="2" spans="1:45" x14ac:dyDescent="0.4">
      <c r="A2" s="58" t="s">
        <v>2009</v>
      </c>
      <c r="C2" s="58" t="s">
        <v>1285</v>
      </c>
      <c r="E2" s="58" t="s">
        <v>1057</v>
      </c>
      <c r="F2" s="58" t="s">
        <v>2030</v>
      </c>
      <c r="G2" s="58" t="s">
        <v>1547</v>
      </c>
      <c r="H2" s="58" t="s">
        <v>2034</v>
      </c>
      <c r="I2" s="58" t="s">
        <v>329</v>
      </c>
      <c r="J2" s="58" t="s">
        <v>1138</v>
      </c>
      <c r="K2" s="58" t="s">
        <v>2019</v>
      </c>
      <c r="L2" s="58" t="s">
        <v>1110</v>
      </c>
      <c r="M2" s="58" t="s">
        <v>383</v>
      </c>
      <c r="N2" s="58" t="s">
        <v>2061</v>
      </c>
      <c r="O2" s="58" t="s">
        <v>2053</v>
      </c>
      <c r="P2" s="58" t="s">
        <v>2015</v>
      </c>
      <c r="Q2" s="58" t="s">
        <v>1671</v>
      </c>
      <c r="R2" s="58" t="s">
        <v>2087</v>
      </c>
      <c r="S2" s="58" t="s">
        <v>2071</v>
      </c>
      <c r="T2" s="58" t="s">
        <v>1812</v>
      </c>
      <c r="U2" s="58" t="s">
        <v>1304</v>
      </c>
      <c r="V2" s="58" t="s">
        <v>2114</v>
      </c>
      <c r="W2" s="58" t="s">
        <v>2126</v>
      </c>
      <c r="Y2" s="58" t="s">
        <v>2137</v>
      </c>
      <c r="AA2" s="58" t="s">
        <v>325</v>
      </c>
      <c r="AC2" s="58" t="s">
        <v>1110</v>
      </c>
      <c r="AE2" s="58" t="s">
        <v>329</v>
      </c>
      <c r="AG2" s="58" t="s">
        <v>329</v>
      </c>
      <c r="AI2" s="58" t="s">
        <v>2019</v>
      </c>
      <c r="AK2" s="58" t="s">
        <v>1024</v>
      </c>
      <c r="AM2" s="58" t="s">
        <v>2030</v>
      </c>
      <c r="AO2" s="58" t="s">
        <v>1024</v>
      </c>
      <c r="AQ2" s="58" t="s">
        <v>332</v>
      </c>
      <c r="AS2" s="58" t="s">
        <v>2048</v>
      </c>
    </row>
    <row r="3" spans="1:45" x14ac:dyDescent="0.4">
      <c r="A3" s="58" t="s">
        <v>1209</v>
      </c>
      <c r="C3" s="58" t="s">
        <v>2024</v>
      </c>
      <c r="E3" s="58" t="s">
        <v>1269</v>
      </c>
      <c r="F3" s="58" t="s">
        <v>2031</v>
      </c>
      <c r="G3" s="58" t="s">
        <v>325</v>
      </c>
      <c r="H3" s="58" t="s">
        <v>2035</v>
      </c>
      <c r="I3" s="58" t="s">
        <v>1209</v>
      </c>
      <c r="J3" s="58" t="s">
        <v>2039</v>
      </c>
      <c r="K3" s="58" t="s">
        <v>2018</v>
      </c>
      <c r="L3" s="58" t="s">
        <v>1032</v>
      </c>
      <c r="M3" s="58" t="s">
        <v>423</v>
      </c>
      <c r="N3" s="58" t="s">
        <v>2062</v>
      </c>
      <c r="O3" s="58" t="s">
        <v>2054</v>
      </c>
      <c r="P3" s="58" t="s">
        <v>2014</v>
      </c>
      <c r="Q3" s="58" t="s">
        <v>2097</v>
      </c>
      <c r="R3" s="58" t="s">
        <v>2088</v>
      </c>
      <c r="S3" s="58" t="s">
        <v>2072</v>
      </c>
      <c r="T3" s="58" t="s">
        <v>2105</v>
      </c>
      <c r="U3" s="58" t="s">
        <v>2113</v>
      </c>
      <c r="V3" s="58" t="s">
        <v>1490</v>
      </c>
      <c r="W3" s="58" t="s">
        <v>2127</v>
      </c>
      <c r="Y3" s="58" t="s">
        <v>1485</v>
      </c>
      <c r="AA3" s="58" t="s">
        <v>1019</v>
      </c>
      <c r="AE3" s="58" t="s">
        <v>1209</v>
      </c>
      <c r="AG3" s="58" t="s">
        <v>1209</v>
      </c>
      <c r="AI3" s="58" t="s">
        <v>2042</v>
      </c>
      <c r="AK3" s="58" t="s">
        <v>2033</v>
      </c>
      <c r="AM3" s="58" t="s">
        <v>2031</v>
      </c>
      <c r="AO3" s="58" t="s">
        <v>2033</v>
      </c>
      <c r="AS3" s="58" t="s">
        <v>2047</v>
      </c>
    </row>
    <row r="4" spans="1:45" x14ac:dyDescent="0.4">
      <c r="A4" s="58" t="s">
        <v>329</v>
      </c>
      <c r="C4" s="58" t="s">
        <v>1110</v>
      </c>
      <c r="E4" s="58" t="s">
        <v>2027</v>
      </c>
      <c r="F4" s="58" t="s">
        <v>2032</v>
      </c>
      <c r="H4" s="58" t="s">
        <v>2036</v>
      </c>
      <c r="J4" s="58" t="s">
        <v>2040</v>
      </c>
      <c r="K4" s="58" t="s">
        <v>2042</v>
      </c>
      <c r="L4" s="58" t="s">
        <v>2047</v>
      </c>
      <c r="M4" s="58" t="s">
        <v>2049</v>
      </c>
      <c r="N4" s="58" t="s">
        <v>2063</v>
      </c>
      <c r="O4" s="58" t="s">
        <v>2055</v>
      </c>
      <c r="P4" s="58" t="s">
        <v>358</v>
      </c>
      <c r="Q4" s="58" t="s">
        <v>2098</v>
      </c>
      <c r="R4" s="58" t="s">
        <v>2089</v>
      </c>
      <c r="S4" s="58" t="s">
        <v>2073</v>
      </c>
      <c r="T4" s="58" t="s">
        <v>2101</v>
      </c>
      <c r="V4" s="58" t="s">
        <v>2115</v>
      </c>
      <c r="W4" s="58" t="s">
        <v>2128</v>
      </c>
      <c r="Y4" s="58" t="s">
        <v>2126</v>
      </c>
      <c r="AA4" s="58" t="s">
        <v>2020</v>
      </c>
      <c r="AI4" s="58" t="s">
        <v>2018</v>
      </c>
      <c r="AK4" s="58" t="s">
        <v>1348</v>
      </c>
      <c r="AM4" s="58" t="s">
        <v>2032</v>
      </c>
      <c r="AO4" s="58" t="s">
        <v>1348</v>
      </c>
      <c r="AS4" s="58" t="s">
        <v>1032</v>
      </c>
    </row>
    <row r="5" spans="1:45" x14ac:dyDescent="0.4">
      <c r="A5" s="58" t="s">
        <v>1057</v>
      </c>
      <c r="C5" s="58" t="s">
        <v>2021</v>
      </c>
      <c r="E5" s="58" t="s">
        <v>2011</v>
      </c>
      <c r="F5" s="58" t="s">
        <v>2033</v>
      </c>
      <c r="H5" s="58" t="s">
        <v>2037</v>
      </c>
      <c r="J5" s="58" t="s">
        <v>2041</v>
      </c>
      <c r="K5" s="58" t="s">
        <v>1019</v>
      </c>
      <c r="L5" s="58" t="s">
        <v>2048</v>
      </c>
      <c r="M5" s="58" t="s">
        <v>2050</v>
      </c>
      <c r="N5" s="58" t="s">
        <v>2064</v>
      </c>
      <c r="O5" s="58" t="s">
        <v>2056</v>
      </c>
      <c r="P5" s="58" t="s">
        <v>2013</v>
      </c>
      <c r="Q5" s="58" t="s">
        <v>2099</v>
      </c>
      <c r="R5" s="58" t="s">
        <v>2090</v>
      </c>
      <c r="S5" s="58" t="s">
        <v>2074</v>
      </c>
      <c r="T5" s="58" t="s">
        <v>2106</v>
      </c>
      <c r="V5" s="58" t="s">
        <v>2116</v>
      </c>
      <c r="W5" s="58" t="s">
        <v>2129</v>
      </c>
      <c r="Y5" s="58" t="s">
        <v>2135</v>
      </c>
      <c r="AA5" s="58" t="s">
        <v>2043</v>
      </c>
      <c r="AI5" s="58" t="s">
        <v>2044</v>
      </c>
      <c r="AK5" s="58" t="s">
        <v>2061</v>
      </c>
      <c r="AO5" s="58" t="s">
        <v>2061</v>
      </c>
      <c r="AS5" s="58" t="s">
        <v>1024</v>
      </c>
    </row>
    <row r="6" spans="1:45" x14ac:dyDescent="0.4">
      <c r="A6" s="58" t="s">
        <v>1547</v>
      </c>
      <c r="E6" s="58" t="s">
        <v>2009</v>
      </c>
      <c r="F6" s="58" t="s">
        <v>1024</v>
      </c>
      <c r="H6" s="58" t="s">
        <v>2038</v>
      </c>
      <c r="J6" s="58" t="s">
        <v>1655</v>
      </c>
      <c r="K6" s="58" t="s">
        <v>2020</v>
      </c>
      <c r="L6" s="58" t="s">
        <v>406</v>
      </c>
      <c r="M6" s="58" t="s">
        <v>1627</v>
      </c>
      <c r="N6" s="58" t="s">
        <v>2065</v>
      </c>
      <c r="O6" s="58" t="s">
        <v>2057</v>
      </c>
      <c r="P6" s="58" t="s">
        <v>323</v>
      </c>
      <c r="Q6" s="58" t="s">
        <v>2100</v>
      </c>
      <c r="R6" s="58" t="s">
        <v>2091</v>
      </c>
      <c r="S6" s="58" t="s">
        <v>2075</v>
      </c>
      <c r="T6" s="58" t="s">
        <v>2111</v>
      </c>
      <c r="V6" s="58" t="s">
        <v>2117</v>
      </c>
      <c r="W6" s="58" t="s">
        <v>2130</v>
      </c>
      <c r="Y6" s="58" t="s">
        <v>1223</v>
      </c>
      <c r="AA6" s="58" t="s">
        <v>2042</v>
      </c>
      <c r="AI6" s="58" t="s">
        <v>416</v>
      </c>
      <c r="AK6" s="58" t="s">
        <v>2030</v>
      </c>
      <c r="AO6" s="58" t="s">
        <v>2030</v>
      </c>
    </row>
    <row r="7" spans="1:45" x14ac:dyDescent="0.4">
      <c r="A7" s="58" t="s">
        <v>2010</v>
      </c>
      <c r="E7" s="58" t="s">
        <v>2028</v>
      </c>
      <c r="F7" s="58" t="s">
        <v>1348</v>
      </c>
      <c r="J7" s="58" t="s">
        <v>2010</v>
      </c>
      <c r="K7" s="58" t="s">
        <v>2043</v>
      </c>
      <c r="L7" s="58" t="s">
        <v>1285</v>
      </c>
      <c r="M7" s="58" t="s">
        <v>2058</v>
      </c>
      <c r="N7" s="58"/>
      <c r="O7" s="58" t="s">
        <v>395</v>
      </c>
      <c r="Q7" s="58" t="s">
        <v>966</v>
      </c>
      <c r="R7" s="58" t="s">
        <v>2092</v>
      </c>
      <c r="S7" s="58" t="s">
        <v>2076</v>
      </c>
      <c r="T7" s="58" t="s">
        <v>2107</v>
      </c>
      <c r="V7" s="58" t="s">
        <v>2118</v>
      </c>
      <c r="W7" s="58" t="s">
        <v>2131</v>
      </c>
      <c r="Y7" s="58" t="s">
        <v>2136</v>
      </c>
      <c r="AA7" s="58" t="s">
        <v>2044</v>
      </c>
      <c r="AI7" s="58" t="s">
        <v>2043</v>
      </c>
      <c r="AK7" s="58" t="s">
        <v>2031</v>
      </c>
      <c r="AO7" s="58" t="s">
        <v>2031</v>
      </c>
    </row>
    <row r="8" spans="1:45" x14ac:dyDescent="0.4">
      <c r="A8" s="58" t="s">
        <v>1655</v>
      </c>
      <c r="F8" s="58" t="s">
        <v>2012</v>
      </c>
      <c r="J8" s="58" t="s">
        <v>416</v>
      </c>
      <c r="K8" s="58" t="s">
        <v>2016</v>
      </c>
      <c r="L8" s="58" t="s">
        <v>2068</v>
      </c>
      <c r="M8" s="58" t="s">
        <v>2059</v>
      </c>
      <c r="N8" s="58"/>
      <c r="O8" s="58" t="s">
        <v>1523</v>
      </c>
      <c r="Q8" s="58" t="s">
        <v>2102</v>
      </c>
      <c r="R8" s="58" t="s">
        <v>2093</v>
      </c>
      <c r="S8" s="58" t="s">
        <v>2077</v>
      </c>
      <c r="T8" s="58" t="s">
        <v>2108</v>
      </c>
      <c r="V8" s="58" t="s">
        <v>2119</v>
      </c>
      <c r="W8" s="58" t="s">
        <v>2132</v>
      </c>
      <c r="Y8" s="58" t="s">
        <v>2124</v>
      </c>
      <c r="AA8" s="58" t="s">
        <v>2019</v>
      </c>
      <c r="AK8" s="58" t="s">
        <v>2032</v>
      </c>
      <c r="AO8" s="58" t="s">
        <v>2032</v>
      </c>
    </row>
    <row r="9" spans="1:45" x14ac:dyDescent="0.4">
      <c r="A9" s="58" t="s">
        <v>2011</v>
      </c>
      <c r="J9" s="58" t="s">
        <v>2017</v>
      </c>
      <c r="K9" s="58" t="s">
        <v>2044</v>
      </c>
      <c r="L9" s="58" t="s">
        <v>2067</v>
      </c>
      <c r="Q9" s="58" t="s">
        <v>2103</v>
      </c>
      <c r="R9" s="58" t="s">
        <v>2095</v>
      </c>
      <c r="S9" s="58" t="s">
        <v>2078</v>
      </c>
      <c r="T9" s="58" t="s">
        <v>2109</v>
      </c>
      <c r="V9" s="58" t="s">
        <v>2120</v>
      </c>
      <c r="W9" s="58" t="s">
        <v>2133</v>
      </c>
      <c r="Y9" s="58" t="s">
        <v>2123</v>
      </c>
      <c r="AA9" s="58" t="s">
        <v>416</v>
      </c>
      <c r="AK9" s="58" t="s">
        <v>2062</v>
      </c>
      <c r="AO9" s="58" t="s">
        <v>2062</v>
      </c>
    </row>
    <row r="10" spans="1:45" x14ac:dyDescent="0.4">
      <c r="A10" s="58" t="s">
        <v>1269</v>
      </c>
      <c r="K10" s="58" t="s">
        <v>2139</v>
      </c>
      <c r="L10" s="58" t="s">
        <v>1851</v>
      </c>
      <c r="Q10" s="58" t="s">
        <v>1855</v>
      </c>
      <c r="R10" s="58" t="s">
        <v>2096</v>
      </c>
      <c r="S10" s="58" t="s">
        <v>2079</v>
      </c>
      <c r="T10" s="58" t="s">
        <v>2110</v>
      </c>
      <c r="V10" s="58" t="s">
        <v>2121</v>
      </c>
      <c r="W10" s="58" t="s">
        <v>1485</v>
      </c>
      <c r="AA10" s="58" t="s">
        <v>2016</v>
      </c>
      <c r="AK10" s="58" t="s">
        <v>2063</v>
      </c>
      <c r="AO10" s="58" t="s">
        <v>2063</v>
      </c>
    </row>
    <row r="11" spans="1:45" x14ac:dyDescent="0.4">
      <c r="A11" s="58" t="s">
        <v>1019</v>
      </c>
      <c r="L11" s="58" t="s">
        <v>2023</v>
      </c>
      <c r="Q11" s="58" t="s">
        <v>2104</v>
      </c>
      <c r="S11" s="58" t="s">
        <v>2080</v>
      </c>
      <c r="T11" s="58" t="s">
        <v>2112</v>
      </c>
      <c r="V11" s="58" t="s">
        <v>2122</v>
      </c>
      <c r="W11" s="58" t="s">
        <v>2134</v>
      </c>
      <c r="AA11" s="58" t="s">
        <v>2012</v>
      </c>
      <c r="AK11" s="58" t="s">
        <v>2064</v>
      </c>
      <c r="AO11" s="58" t="s">
        <v>2064</v>
      </c>
    </row>
    <row r="12" spans="1:45" x14ac:dyDescent="0.4">
      <c r="A12" s="58" t="s">
        <v>2012</v>
      </c>
      <c r="L12" s="58" t="s">
        <v>2021</v>
      </c>
      <c r="S12" s="58" t="s">
        <v>2081</v>
      </c>
      <c r="V12" s="58" t="s">
        <v>2123</v>
      </c>
      <c r="W12" s="58" t="s">
        <v>1223</v>
      </c>
      <c r="AA12" s="58" t="s">
        <v>2139</v>
      </c>
      <c r="AK12" s="58" t="s">
        <v>2065</v>
      </c>
      <c r="AO12" s="58" t="s">
        <v>2065</v>
      </c>
    </row>
    <row r="13" spans="1:45" x14ac:dyDescent="0.4">
      <c r="A13" s="58" t="s">
        <v>1348</v>
      </c>
      <c r="L13" s="58" t="s">
        <v>1036</v>
      </c>
      <c r="S13" s="58" t="s">
        <v>2082</v>
      </c>
      <c r="V13" s="58" t="s">
        <v>2124</v>
      </c>
      <c r="W13" s="58" t="s">
        <v>2135</v>
      </c>
      <c r="AK13" s="58" t="s">
        <v>1032</v>
      </c>
      <c r="AO13" s="58" t="s">
        <v>1032</v>
      </c>
    </row>
    <row r="14" spans="1:45" x14ac:dyDescent="0.4">
      <c r="A14" s="58" t="s">
        <v>2013</v>
      </c>
      <c r="L14" s="58" t="s">
        <v>2051</v>
      </c>
      <c r="S14" s="58" t="s">
        <v>2083</v>
      </c>
      <c r="W14" s="58" t="s">
        <v>2136</v>
      </c>
      <c r="AK14" s="58" t="s">
        <v>2048</v>
      </c>
      <c r="AO14" s="58" t="s">
        <v>2048</v>
      </c>
    </row>
    <row r="15" spans="1:45" x14ac:dyDescent="0.4">
      <c r="A15" s="58" t="s">
        <v>358</v>
      </c>
      <c r="L15" s="58" t="s">
        <v>2052</v>
      </c>
      <c r="S15" s="58" t="s">
        <v>2084</v>
      </c>
      <c r="W15" s="58" t="s">
        <v>2137</v>
      </c>
      <c r="AK15" s="58" t="s">
        <v>2047</v>
      </c>
      <c r="AO15" s="58" t="s">
        <v>2047</v>
      </c>
    </row>
    <row r="16" spans="1:45" x14ac:dyDescent="0.4">
      <c r="A16" s="58" t="s">
        <v>2014</v>
      </c>
      <c r="L16" s="58" t="s">
        <v>2022</v>
      </c>
      <c r="S16" s="58" t="s">
        <v>2085</v>
      </c>
      <c r="AK16" s="58" t="s">
        <v>2143</v>
      </c>
      <c r="AO16" s="58" t="s">
        <v>2143</v>
      </c>
    </row>
    <row r="17" spans="1:41" x14ac:dyDescent="0.4">
      <c r="A17" s="58" t="s">
        <v>2015</v>
      </c>
      <c r="L17" s="58" t="s">
        <v>2024</v>
      </c>
      <c r="S17" s="58" t="s">
        <v>2086</v>
      </c>
      <c r="AO17" s="58" t="s">
        <v>2039</v>
      </c>
    </row>
    <row r="18" spans="1:41" x14ac:dyDescent="0.4">
      <c r="A18" s="58" t="s">
        <v>323</v>
      </c>
      <c r="L18" s="58" t="s">
        <v>2029</v>
      </c>
    </row>
    <row r="19" spans="1:41" x14ac:dyDescent="0.4">
      <c r="A19" s="58" t="s">
        <v>2016</v>
      </c>
    </row>
    <row r="20" spans="1:41" x14ac:dyDescent="0.4">
      <c r="A20" s="58" t="s">
        <v>325</v>
      </c>
    </row>
    <row r="21" spans="1:41" x14ac:dyDescent="0.4">
      <c r="A21" s="58" t="s">
        <v>2017</v>
      </c>
    </row>
    <row r="22" spans="1:41" x14ac:dyDescent="0.4">
      <c r="A22" s="58" t="s">
        <v>2018</v>
      </c>
    </row>
    <row r="23" spans="1:41" x14ac:dyDescent="0.4">
      <c r="A23" s="58" t="s">
        <v>416</v>
      </c>
    </row>
    <row r="24" spans="1:41" x14ac:dyDescent="0.4">
      <c r="A24" s="58" t="s">
        <v>2019</v>
      </c>
    </row>
    <row r="25" spans="1:41" x14ac:dyDescent="0.4">
      <c r="A25" s="58" t="s">
        <v>2020</v>
      </c>
    </row>
    <row r="26" spans="1:41" x14ac:dyDescent="0.4">
      <c r="A26" s="58" t="s">
        <v>1110</v>
      </c>
    </row>
    <row r="27" spans="1:41" x14ac:dyDescent="0.4">
      <c r="A27" s="58" t="s">
        <v>2021</v>
      </c>
    </row>
    <row r="28" spans="1:41" x14ac:dyDescent="0.4">
      <c r="A28" s="58" t="s">
        <v>2022</v>
      </c>
    </row>
    <row r="29" spans="1:41" x14ac:dyDescent="0.4">
      <c r="A29" s="58" t="s">
        <v>1285</v>
      </c>
    </row>
    <row r="30" spans="1:41" x14ac:dyDescent="0.4">
      <c r="A30" s="58" t="s">
        <v>2023</v>
      </c>
    </row>
    <row r="31" spans="1:41" x14ac:dyDescent="0.4">
      <c r="A31" s="58" t="s">
        <v>1851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5"/>
  <sheetViews>
    <sheetView topLeftCell="A97" zoomScale="85" zoomScaleNormal="85" workbookViewId="0">
      <selection activeCell="E97" sqref="E97"/>
    </sheetView>
  </sheetViews>
  <sheetFormatPr defaultRowHeight="14.6" x14ac:dyDescent="0.4"/>
  <cols>
    <col min="1" max="1" width="53.921875" style="1" customWidth="1"/>
    <col min="2" max="2" width="41.69140625" style="1" customWidth="1"/>
    <col min="3" max="4" width="25.07421875" style="1" customWidth="1"/>
    <col min="5" max="5" width="96.23046875" style="1" customWidth="1"/>
    <col min="6" max="6" width="17.69140625" style="1" customWidth="1"/>
    <col min="7" max="7" width="20.4609375" style="1" customWidth="1"/>
    <col min="8" max="8" width="17.3828125" style="1" customWidth="1"/>
    <col min="9" max="9" width="23.765625" style="1" customWidth="1"/>
    <col min="10" max="10" width="14.3046875" style="1" customWidth="1"/>
    <col min="11" max="11" width="10.3046875" style="1" customWidth="1"/>
    <col min="12" max="12" width="4" style="1" customWidth="1"/>
    <col min="13" max="13" width="16.23046875" style="1" customWidth="1"/>
    <col min="14" max="14" width="12.921875" style="1" customWidth="1"/>
    <col min="15" max="15" width="10.921875" style="1" customWidth="1"/>
    <col min="16" max="16" width="6.07421875" style="1" customWidth="1"/>
    <col min="17" max="17" width="4.921875" style="1" customWidth="1"/>
    <col min="18" max="18" width="5.3828125" style="1" customWidth="1"/>
    <col min="19" max="19" width="18.3828125" style="1" customWidth="1"/>
    <col min="20" max="20" width="18.23046875" style="1" customWidth="1"/>
    <col min="21" max="21" width="13.07421875" style="1" customWidth="1"/>
    <col min="22" max="22" width="13.15234375" style="1" customWidth="1"/>
    <col min="23" max="23" width="16.84375" style="1" customWidth="1"/>
    <col min="24" max="24" width="16" style="1" customWidth="1"/>
    <col min="25" max="25" width="8.69140625" style="1" customWidth="1"/>
    <col min="26" max="27" width="9.23046875" style="1"/>
    <col min="28" max="28" width="9.23046875" style="1" customWidth="1"/>
    <col min="29" max="29" width="83.921875" style="1" customWidth="1"/>
    <col min="30" max="30" width="12.921875" style="1" customWidth="1"/>
    <col min="31" max="31" width="9.69140625" style="1" customWidth="1"/>
    <col min="32" max="32" width="26.69140625" style="1" customWidth="1"/>
    <col min="33" max="33" width="11.69140625" style="1" customWidth="1"/>
    <col min="34" max="34" width="33.07421875" style="1" customWidth="1"/>
    <col min="35" max="37" width="9.23046875" style="1" customWidth="1"/>
    <col min="38" max="38" width="17.23046875" style="1" customWidth="1"/>
    <col min="39" max="40" width="9.23046875" style="1"/>
    <col min="41" max="41" width="65.07421875" style="1" customWidth="1"/>
    <col min="42" max="16384" width="9.23046875" style="1"/>
  </cols>
  <sheetData>
    <row r="1" spans="1:34" ht="15.9" x14ac:dyDescent="0.4">
      <c r="A1" s="2"/>
      <c r="B1" s="2"/>
      <c r="C1" s="2"/>
      <c r="D1" s="2"/>
      <c r="G1" s="1" t="s">
        <v>298</v>
      </c>
      <c r="L1" s="39"/>
      <c r="Q1" s="39"/>
    </row>
    <row r="2" spans="1:34" ht="18" customHeight="1" x14ac:dyDescent="0.4">
      <c r="C2" s="1" t="s">
        <v>308</v>
      </c>
      <c r="G2" s="1" t="s">
        <v>299</v>
      </c>
      <c r="L2" s="39"/>
      <c r="O2" s="1" t="s">
        <v>300</v>
      </c>
      <c r="Q2" s="39" t="s">
        <v>301</v>
      </c>
    </row>
    <row r="3" spans="1:34" ht="21" customHeight="1" x14ac:dyDescent="0.4">
      <c r="A3" s="45" t="s">
        <v>291</v>
      </c>
      <c r="B3" s="45" t="s">
        <v>354</v>
      </c>
      <c r="C3" s="45" t="s">
        <v>22</v>
      </c>
      <c r="D3" s="45" t="s">
        <v>924</v>
      </c>
      <c r="E3" s="45" t="s">
        <v>929</v>
      </c>
      <c r="F3" s="45" t="s">
        <v>307</v>
      </c>
      <c r="G3" s="45" t="s">
        <v>104</v>
      </c>
      <c r="H3" s="45" t="s">
        <v>388</v>
      </c>
      <c r="I3" s="45" t="s">
        <v>309</v>
      </c>
      <c r="J3" s="45" t="s">
        <v>925</v>
      </c>
      <c r="K3" s="45" t="s">
        <v>55</v>
      </c>
      <c r="L3" s="39"/>
      <c r="M3" s="1" t="s">
        <v>927</v>
      </c>
      <c r="N3" s="1" t="s">
        <v>928</v>
      </c>
      <c r="O3" s="1" t="s">
        <v>295</v>
      </c>
      <c r="Q3" s="39"/>
      <c r="S3" s="49" t="s">
        <v>302</v>
      </c>
      <c r="T3" s="1" t="s">
        <v>304</v>
      </c>
      <c r="U3" s="1" t="s">
        <v>303</v>
      </c>
      <c r="W3" s="1" t="s">
        <v>305</v>
      </c>
      <c r="X3" s="1" t="s">
        <v>306</v>
      </c>
      <c r="Z3" s="1" t="s">
        <v>344</v>
      </c>
      <c r="AC3" s="1" t="s">
        <v>417</v>
      </c>
      <c r="AD3" s="1" t="s">
        <v>389</v>
      </c>
      <c r="AE3" s="1" t="s">
        <v>390</v>
      </c>
      <c r="AF3" s="1" t="s">
        <v>309</v>
      </c>
      <c r="AG3" s="1" t="s">
        <v>399</v>
      </c>
      <c r="AH3" s="1" t="s">
        <v>391</v>
      </c>
    </row>
    <row r="4" spans="1:34" ht="12.9" customHeight="1" x14ac:dyDescent="0.4">
      <c r="A4" s="64" t="s">
        <v>2008</v>
      </c>
      <c r="C4" s="1" t="str">
        <f>T4</f>
        <v>13.8 billion BP</v>
      </c>
      <c r="D4" s="1" t="s">
        <v>126</v>
      </c>
      <c r="E4" s="1" t="s">
        <v>126</v>
      </c>
      <c r="G4" s="1" t="str">
        <f>IF(OR(M4&lt;(-85000000),ISBLANK(M4)),"",IF(M4&lt;(-7000000),INT(ABS(M4/10))&amp;" generations",IF(M4&lt;(-3200000),INT(ABS(M4/12))&amp;" generations",IF(M4&lt;(-500000),INT(ABS((M4-Z4)/14))&amp;" generations",IF(M4&lt;(-13500),INT(ABS((M4-Z4)/16))&amp;" generations",IF(M4&lt;(-4000),INT(ABS((M4-Z4)/18))&amp;" generations",INT(ABS((M4-Z4)/20))&amp;" generations"))))))</f>
        <v/>
      </c>
      <c r="H4" s="1" t="str">
        <f>IF(ISBLANK(M4),"",IF(AND(M4&lt;&gt;N4, 0&lt;&gt;N4, O4&lt;&gt;1),IF(ABS(M4-N4)&gt;=1000000,ABS(M4-N4)/1000000&amp;" million years",IF(ABS(M4-N4)&gt;=100000,ABS(M4-N4)/1000&amp;" thousand years",ABS(M4-N4)&amp;" years")),""))</f>
        <v/>
      </c>
      <c r="I4" s="1" t="s">
        <v>310</v>
      </c>
      <c r="J4" s="1" t="s">
        <v>926</v>
      </c>
      <c r="L4" s="39"/>
      <c r="M4" s="1">
        <v>-13800000000</v>
      </c>
      <c r="Q4" s="39"/>
      <c r="S4" s="49" t="s">
        <v>127</v>
      </c>
      <c r="T4" s="58" t="str">
        <f>IF(ISBLANK(M4),"",IF(AND(M4&lt;&gt;N4,0&lt;&gt;N4),IF(ABS(M4)&gt;=1000000000,ABS(M4/1000000000)&amp;"-"&amp;ABS(N4/1000000000)&amp;" billion BP",IF(ABS(M4)&gt;=1000000,ABS(M4/1000000)&amp;"-"&amp;ABS(N4/1000000)&amp;" million BP",IF(ABS(M4)&gt;=250000,ABS(M4/1000)&amp;"-"&amp;ABS(N4/1000)&amp;" thousand BP",IF(ABS(M4)&gt;=15000,ABS((M4-FLOOR(Z4,1000))/1000)&amp;"-"&amp;ABS((N4-FLOOR(Z4,1000))/1000)&amp;" thousand BP",IF(M4&lt;=(-900),ABS(M4-FLOOR(Z4,1000))&amp;"-"&amp;ABS(N4-FLOOR(Z4,1000))&amp;" BP",ABS(M4-Z4)&amp;"-"&amp;ABS(N4-Z4)&amp;" BP"))))),IF(ABS(M4)&gt;=1000000000,ABS(M4/1000000000)&amp;" billion BP",IF(ABS(M4)&gt;=1000000,ABS(M4/1000000)&amp;" million BP",IF(ABS(M4)&gt;=350000,ABS(M4/1000)&amp;" thousand BP",IF(ABS(M4)&gt;=15000,ABS((M4-FLOOR(Z4,1000))/1000)&amp;" thousand BP",IF(M4&lt;=(-900),ABS(M4-FLOOR(Z4,1000))&amp;" BP",ABS(M4-Z4)&amp;" BP")))))))</f>
        <v>13.8 billion BP</v>
      </c>
      <c r="U4" s="1" t="str">
        <f>IF((S4&amp;" BP")&lt;&gt;T4,"Error","+")</f>
        <v>+</v>
      </c>
      <c r="Z4" s="1">
        <v>2023</v>
      </c>
    </row>
    <row r="5" spans="1:34" ht="12.9" customHeight="1" x14ac:dyDescent="0.4">
      <c r="A5" s="63" t="s">
        <v>2007</v>
      </c>
      <c r="C5" s="1" t="str">
        <f t="shared" ref="C5:C68" si="0">T5</f>
        <v>13.61 billion BP</v>
      </c>
      <c r="D5" s="1" t="s">
        <v>312</v>
      </c>
      <c r="E5" s="1" t="s">
        <v>152</v>
      </c>
      <c r="G5" s="1" t="str">
        <f t="shared" ref="G5:G68" si="1">IF(OR(M5&lt;(-85000000),ISBLANK(M5)),"",IF(M5&lt;(-7000000),INT(ABS(M5/10))&amp;" generations",IF(M5&lt;(-3200000),INT(ABS(M5/12))&amp;" generations",IF(M5&lt;(-500000),INT(ABS((M5-Z5)/14))&amp;" generations",IF(M5&lt;(-13500),INT(ABS((M5-Z5)/16))&amp;" generations",IF(M5&lt;(-4000),INT(ABS((M5-Z5)/18))&amp;" generations",INT(ABS((M5-Z5)/20))&amp;" generations"))))))</f>
        <v/>
      </c>
      <c r="H5" s="1" t="str">
        <f t="shared" ref="H5:H68" si="2">IF(ISBLANK(M5),"",IF(AND(M5&lt;&gt;N5, 0&lt;&gt;N5, O5&lt;&gt;1),IF(ABS(M5-N5)&gt;=1000000,ABS(M5-N5)/1000000&amp;" million years",IF(ABS(M5-N5)&gt;=100000,ABS(M5-N5)/1000&amp;" thousand years",ABS(M5-N5)&amp;" years")),""))</f>
        <v/>
      </c>
      <c r="I5" s="1" t="s">
        <v>312</v>
      </c>
      <c r="J5" s="1" t="s">
        <v>926</v>
      </c>
      <c r="L5" s="39"/>
      <c r="M5" s="1">
        <v>-13610000000</v>
      </c>
      <c r="Q5" s="39"/>
      <c r="S5" s="49" t="s">
        <v>151</v>
      </c>
      <c r="T5" s="58" t="str">
        <f t="shared" ref="T5:T68" si="3">IF(ISBLANK(M5),"",IF(AND(M5&lt;&gt;N5,0&lt;&gt;N5),IF(ABS(M5)&gt;=1000000000,ABS(M5/1000000000)&amp;"-"&amp;ABS(N5/1000000000)&amp;" billion BP",IF(ABS(M5)&gt;=1000000,ABS(M5/1000000)&amp;"-"&amp;ABS(N5/1000000)&amp;" million BP",IF(ABS(M5)&gt;=250000,ABS(M5/1000)&amp;"-"&amp;ABS(N5/1000)&amp;" thousand BP",IF(ABS(M5)&gt;=15000,ABS((M5-FLOOR(Z5,1000))/1000)&amp;"-"&amp;ABS((N5-FLOOR(Z5,1000))/1000)&amp;" thousand BP",IF(M5&lt;=(-900),ABS(M5-FLOOR(Z5,1000))&amp;"-"&amp;ABS(N5-FLOOR(Z5,1000))&amp;" BP",ABS(M5-Z5)&amp;"-"&amp;ABS(N5-Z5)&amp;" BP"))))),IF(ABS(M5)&gt;=1000000000,ABS(M5/1000000000)&amp;" billion BP",IF(ABS(M5)&gt;=1000000,ABS(M5/1000000)&amp;" million BP",IF(ABS(M5)&gt;=350000,ABS(M5/1000)&amp;" thousand BP",IF(ABS(M5)&gt;=15000,ABS((M5-FLOOR(Z5,1000))/1000)&amp;" thousand BP",IF(M5&lt;=(-900),ABS(M5-FLOOR(Z5,1000))&amp;" BP",ABS(M5-Z5)&amp;" BP")))))))</f>
        <v>13.61 billion BP</v>
      </c>
      <c r="U5" s="1" t="str">
        <f t="shared" ref="U5:U62" si="4">IF((S5&amp;" BP")&lt;&gt;T5,"Error","+")</f>
        <v>+</v>
      </c>
      <c r="Z5" s="1">
        <v>2023</v>
      </c>
      <c r="AH5" s="1" t="s">
        <v>392</v>
      </c>
    </row>
    <row r="6" spans="1:34" x14ac:dyDescent="0.4">
      <c r="A6" s="4" t="s">
        <v>267</v>
      </c>
      <c r="C6" s="1" t="str">
        <f t="shared" si="0"/>
        <v>4.54 billion BP</v>
      </c>
      <c r="E6" s="1" t="s">
        <v>128</v>
      </c>
      <c r="G6" s="1" t="str">
        <f t="shared" si="1"/>
        <v/>
      </c>
      <c r="H6" s="1" t="str">
        <f t="shared" si="2"/>
        <v/>
      </c>
      <c r="I6" s="1" t="s">
        <v>311</v>
      </c>
      <c r="J6" s="1" t="s">
        <v>926</v>
      </c>
      <c r="L6" s="39"/>
      <c r="M6" s="1">
        <v>-4540000000</v>
      </c>
      <c r="Q6" s="39"/>
      <c r="S6" s="49" t="s">
        <v>124</v>
      </c>
      <c r="T6" s="58" t="str">
        <f t="shared" si="3"/>
        <v>4.54 billion BP</v>
      </c>
      <c r="U6" s="1" t="str">
        <f t="shared" si="4"/>
        <v>+</v>
      </c>
      <c r="Z6" s="1">
        <v>2023</v>
      </c>
      <c r="AH6" s="52" t="s">
        <v>393</v>
      </c>
    </row>
    <row r="7" spans="1:34" x14ac:dyDescent="0.4">
      <c r="A7" s="4" t="s">
        <v>285</v>
      </c>
      <c r="C7" s="1" t="str">
        <f t="shared" si="0"/>
        <v>4.54 billion BP</v>
      </c>
      <c r="E7" s="1" t="s">
        <v>125</v>
      </c>
      <c r="G7" s="1" t="str">
        <f t="shared" si="1"/>
        <v/>
      </c>
      <c r="H7" s="1" t="str">
        <f t="shared" si="2"/>
        <v/>
      </c>
      <c r="I7" s="1" t="s">
        <v>314</v>
      </c>
      <c r="J7" s="1" t="s">
        <v>926</v>
      </c>
      <c r="L7" s="39"/>
      <c r="M7" s="1">
        <v>-4540000000</v>
      </c>
      <c r="Q7" s="39"/>
      <c r="S7" s="49" t="s">
        <v>124</v>
      </c>
      <c r="T7" s="58" t="str">
        <f t="shared" si="3"/>
        <v>4.54 billion BP</v>
      </c>
      <c r="U7" s="1" t="str">
        <f t="shared" si="4"/>
        <v>+</v>
      </c>
      <c r="Z7" s="1">
        <v>2023</v>
      </c>
    </row>
    <row r="8" spans="1:34" x14ac:dyDescent="0.4">
      <c r="A8" s="4"/>
      <c r="C8" s="1" t="str">
        <f t="shared" si="0"/>
        <v>4.425 billion BP</v>
      </c>
      <c r="E8" s="1" t="s">
        <v>129</v>
      </c>
      <c r="G8" s="1" t="str">
        <f t="shared" si="1"/>
        <v/>
      </c>
      <c r="H8" s="1" t="str">
        <f t="shared" si="2"/>
        <v/>
      </c>
      <c r="I8" s="1" t="s">
        <v>315</v>
      </c>
      <c r="J8" s="1" t="s">
        <v>926</v>
      </c>
      <c r="L8" s="39"/>
      <c r="M8" s="1">
        <v>-4425000000</v>
      </c>
      <c r="Q8" s="39"/>
      <c r="S8" s="49" t="s">
        <v>130</v>
      </c>
      <c r="T8" s="58" t="str">
        <f t="shared" si="3"/>
        <v>4.425 billion BP</v>
      </c>
      <c r="U8" s="1" t="str">
        <f t="shared" si="4"/>
        <v>+</v>
      </c>
      <c r="Z8" s="1">
        <v>2023</v>
      </c>
    </row>
    <row r="9" spans="1:34" x14ac:dyDescent="0.4">
      <c r="A9" s="4"/>
      <c r="C9" s="1" t="str">
        <f t="shared" si="0"/>
        <v/>
      </c>
      <c r="E9" s="1" t="s">
        <v>134</v>
      </c>
      <c r="G9" s="1" t="str">
        <f t="shared" si="1"/>
        <v/>
      </c>
      <c r="H9" s="1" t="str">
        <f t="shared" si="2"/>
        <v/>
      </c>
      <c r="I9" s="1" t="s">
        <v>314</v>
      </c>
      <c r="J9" s="1" t="s">
        <v>926</v>
      </c>
      <c r="L9" s="39"/>
      <c r="Q9" s="39"/>
      <c r="S9" s="49"/>
      <c r="T9" s="58" t="str">
        <f t="shared" si="3"/>
        <v/>
      </c>
      <c r="Z9" s="1">
        <v>2023</v>
      </c>
    </row>
    <row r="10" spans="1:34" x14ac:dyDescent="0.4">
      <c r="A10" s="4"/>
      <c r="C10" s="1" t="str">
        <f t="shared" si="0"/>
        <v>4.28-3.7 billion BP</v>
      </c>
      <c r="E10" s="1" t="s">
        <v>236</v>
      </c>
      <c r="G10" s="1" t="str">
        <f t="shared" si="1"/>
        <v/>
      </c>
      <c r="H10" s="1" t="str">
        <f t="shared" si="2"/>
        <v/>
      </c>
      <c r="I10" s="1" t="s">
        <v>314</v>
      </c>
      <c r="J10" s="1" t="s">
        <v>926</v>
      </c>
      <c r="L10" s="39"/>
      <c r="M10" s="1">
        <v>-4280000000</v>
      </c>
      <c r="N10" s="1">
        <v>-3700000000</v>
      </c>
      <c r="O10" s="1">
        <v>1</v>
      </c>
      <c r="Q10" s="39"/>
      <c r="S10" s="49" t="s">
        <v>131</v>
      </c>
      <c r="T10" s="58" t="str">
        <f t="shared" si="3"/>
        <v>4.28-3.7 billion BP</v>
      </c>
      <c r="U10" s="1" t="str">
        <f t="shared" si="4"/>
        <v>+</v>
      </c>
      <c r="Z10" s="1">
        <v>2023</v>
      </c>
    </row>
    <row r="11" spans="1:34" x14ac:dyDescent="0.4">
      <c r="A11" s="5"/>
      <c r="C11" s="1" t="str">
        <f t="shared" si="0"/>
        <v>4.1-3.9 billion BP</v>
      </c>
      <c r="E11" s="1" t="s">
        <v>293</v>
      </c>
      <c r="G11" s="1" t="str">
        <f t="shared" si="1"/>
        <v/>
      </c>
      <c r="H11" s="1" t="str">
        <f t="shared" si="2"/>
        <v/>
      </c>
      <c r="I11" s="1" t="s">
        <v>314</v>
      </c>
      <c r="J11" s="1" t="s">
        <v>926</v>
      </c>
      <c r="L11" s="39"/>
      <c r="M11" s="1">
        <v>-4100000000</v>
      </c>
      <c r="N11" s="1">
        <v>-3900000000</v>
      </c>
      <c r="O11" s="1">
        <v>1</v>
      </c>
      <c r="Q11" s="39"/>
      <c r="S11" s="49" t="s">
        <v>292</v>
      </c>
      <c r="T11" s="58" t="str">
        <f t="shared" si="3"/>
        <v>4.1-3.9 billion BP</v>
      </c>
      <c r="U11" s="1" t="str">
        <f t="shared" si="4"/>
        <v>+</v>
      </c>
      <c r="Z11" s="1">
        <v>2023</v>
      </c>
    </row>
    <row r="12" spans="1:34" x14ac:dyDescent="0.4">
      <c r="A12" s="6" t="s">
        <v>286</v>
      </c>
      <c r="C12" s="1" t="str">
        <f t="shared" si="0"/>
        <v>4 billion BP</v>
      </c>
      <c r="E12" s="1" t="s">
        <v>235</v>
      </c>
      <c r="G12" s="1" t="str">
        <f t="shared" si="1"/>
        <v/>
      </c>
      <c r="H12" s="1" t="str">
        <f t="shared" si="2"/>
        <v/>
      </c>
      <c r="I12" s="1" t="s">
        <v>314</v>
      </c>
      <c r="J12" s="1" t="s">
        <v>926</v>
      </c>
      <c r="L12" s="39"/>
      <c r="M12" s="1">
        <v>-4000000000</v>
      </c>
      <c r="Q12" s="39"/>
      <c r="S12" s="49" t="s">
        <v>294</v>
      </c>
      <c r="T12" s="58" t="str">
        <f t="shared" si="3"/>
        <v>4 billion BP</v>
      </c>
      <c r="U12" s="1" t="str">
        <f t="shared" si="4"/>
        <v>+</v>
      </c>
      <c r="Z12" s="1">
        <v>2023</v>
      </c>
    </row>
    <row r="13" spans="1:34" x14ac:dyDescent="0.4">
      <c r="A13" s="6" t="s">
        <v>287</v>
      </c>
      <c r="C13" s="1" t="str">
        <f t="shared" si="0"/>
        <v>4-1.5 billion BP</v>
      </c>
      <c r="E13" s="1" t="s">
        <v>238</v>
      </c>
      <c r="G13" s="1" t="str">
        <f t="shared" si="1"/>
        <v/>
      </c>
      <c r="H13" s="1" t="str">
        <f t="shared" si="2"/>
        <v/>
      </c>
      <c r="I13" s="1" t="s">
        <v>314</v>
      </c>
      <c r="J13" s="1" t="s">
        <v>926</v>
      </c>
      <c r="L13" s="39"/>
      <c r="M13" s="1">
        <v>-4000000000</v>
      </c>
      <c r="N13" s="1">
        <v>-1500000000</v>
      </c>
      <c r="O13" s="1">
        <v>1</v>
      </c>
      <c r="Q13" s="39"/>
      <c r="S13" s="49" t="s">
        <v>237</v>
      </c>
      <c r="T13" s="58" t="str">
        <f t="shared" si="3"/>
        <v>4-1.5 billion BP</v>
      </c>
      <c r="U13" s="1" t="str">
        <f t="shared" si="4"/>
        <v>+</v>
      </c>
      <c r="Z13" s="1">
        <v>2023</v>
      </c>
    </row>
    <row r="14" spans="1:34" x14ac:dyDescent="0.4">
      <c r="A14" s="6"/>
      <c r="C14" s="1" t="str">
        <f t="shared" si="0"/>
        <v>3.5 billion BP</v>
      </c>
      <c r="E14" s="1" t="s">
        <v>136</v>
      </c>
      <c r="G14" s="1" t="str">
        <f t="shared" si="1"/>
        <v/>
      </c>
      <c r="H14" s="1" t="str">
        <f t="shared" si="2"/>
        <v/>
      </c>
      <c r="I14" s="1" t="s">
        <v>314</v>
      </c>
      <c r="J14" s="1" t="s">
        <v>926</v>
      </c>
      <c r="L14" s="39"/>
      <c r="M14" s="1">
        <v>-3500000000</v>
      </c>
      <c r="Q14" s="39"/>
      <c r="S14" s="49" t="s">
        <v>135</v>
      </c>
      <c r="T14" s="58" t="str">
        <f t="shared" si="3"/>
        <v>3.5 billion BP</v>
      </c>
      <c r="U14" s="1" t="str">
        <f t="shared" si="4"/>
        <v>+</v>
      </c>
      <c r="Z14" s="1">
        <v>2023</v>
      </c>
    </row>
    <row r="15" spans="1:34" x14ac:dyDescent="0.4">
      <c r="A15" s="7" t="s">
        <v>288</v>
      </c>
      <c r="C15" s="1" t="str">
        <f t="shared" si="0"/>
        <v>2.3-1.8 billion BP</v>
      </c>
      <c r="E15" s="1" t="s">
        <v>140</v>
      </c>
      <c r="G15" s="1" t="str">
        <f t="shared" si="1"/>
        <v/>
      </c>
      <c r="H15" s="1" t="str">
        <f t="shared" si="2"/>
        <v/>
      </c>
      <c r="I15" s="1" t="s">
        <v>314</v>
      </c>
      <c r="J15" s="1" t="s">
        <v>926</v>
      </c>
      <c r="L15" s="39"/>
      <c r="M15" s="1">
        <v>-2300000000</v>
      </c>
      <c r="N15" s="1">
        <v>-1800000000</v>
      </c>
      <c r="O15" s="1">
        <v>1</v>
      </c>
      <c r="Q15" s="39"/>
      <c r="S15" s="49" t="s">
        <v>139</v>
      </c>
      <c r="T15" s="58" t="str">
        <f t="shared" si="3"/>
        <v>2.3-1.8 billion BP</v>
      </c>
      <c r="U15" s="1" t="str">
        <f t="shared" si="4"/>
        <v>+</v>
      </c>
      <c r="Z15" s="1">
        <v>2023</v>
      </c>
    </row>
    <row r="16" spans="1:34" x14ac:dyDescent="0.4">
      <c r="A16" s="7" t="s">
        <v>289</v>
      </c>
      <c r="C16" s="1" t="str">
        <f t="shared" si="0"/>
        <v>2.1 billion BP</v>
      </c>
      <c r="E16" s="1" t="s">
        <v>133</v>
      </c>
      <c r="G16" s="1" t="str">
        <f t="shared" si="1"/>
        <v/>
      </c>
      <c r="H16" s="1" t="str">
        <f t="shared" si="2"/>
        <v/>
      </c>
      <c r="I16" s="1" t="s">
        <v>314</v>
      </c>
      <c r="J16" s="1" t="s">
        <v>926</v>
      </c>
      <c r="L16" s="39"/>
      <c r="M16" s="1">
        <v>-2100000000</v>
      </c>
      <c r="Q16" s="39"/>
      <c r="S16" s="49" t="s">
        <v>132</v>
      </c>
      <c r="T16" s="58" t="str">
        <f t="shared" si="3"/>
        <v>2.1 billion BP</v>
      </c>
      <c r="U16" s="1" t="str">
        <f t="shared" si="4"/>
        <v>+</v>
      </c>
      <c r="Z16" s="1">
        <v>2023</v>
      </c>
    </row>
    <row r="17" spans="1:26" x14ac:dyDescent="0.4">
      <c r="A17" s="7"/>
      <c r="C17" s="1" t="str">
        <f t="shared" si="0"/>
        <v>2 billion BP</v>
      </c>
      <c r="E17" s="1" t="s">
        <v>141</v>
      </c>
      <c r="G17" s="1" t="str">
        <f t="shared" si="1"/>
        <v/>
      </c>
      <c r="H17" s="1" t="str">
        <f t="shared" si="2"/>
        <v/>
      </c>
      <c r="I17" s="1" t="s">
        <v>314</v>
      </c>
      <c r="J17" s="1" t="s">
        <v>926</v>
      </c>
      <c r="L17" s="39"/>
      <c r="M17" s="1">
        <v>-2000000000</v>
      </c>
      <c r="Q17" s="39"/>
      <c r="S17" s="49" t="s">
        <v>138</v>
      </c>
      <c r="T17" s="58" t="str">
        <f t="shared" si="3"/>
        <v>2 billion BP</v>
      </c>
      <c r="U17" s="1" t="str">
        <f t="shared" si="4"/>
        <v>+</v>
      </c>
      <c r="Z17" s="1">
        <v>2023</v>
      </c>
    </row>
    <row r="18" spans="1:26" x14ac:dyDescent="0.4">
      <c r="A18" s="8" t="s">
        <v>274</v>
      </c>
      <c r="C18" s="1" t="str">
        <f t="shared" si="0"/>
        <v>750-609 million BP</v>
      </c>
      <c r="E18" s="1" t="s">
        <v>145</v>
      </c>
      <c r="G18" s="1" t="str">
        <f t="shared" si="1"/>
        <v/>
      </c>
      <c r="H18" s="1" t="str">
        <f t="shared" si="2"/>
        <v/>
      </c>
      <c r="I18" s="1" t="s">
        <v>314</v>
      </c>
      <c r="J18" s="1" t="s">
        <v>926</v>
      </c>
      <c r="L18" s="39"/>
      <c r="M18" s="1">
        <v>-750000000</v>
      </c>
      <c r="N18" s="1">
        <v>-609000000</v>
      </c>
      <c r="O18" s="1">
        <v>1</v>
      </c>
      <c r="Q18" s="39"/>
      <c r="S18" s="49" t="s">
        <v>142</v>
      </c>
      <c r="T18" s="58" t="str">
        <f t="shared" si="3"/>
        <v>750-609 million BP</v>
      </c>
      <c r="U18" s="1" t="str">
        <f t="shared" si="4"/>
        <v>+</v>
      </c>
      <c r="Z18" s="1">
        <v>2023</v>
      </c>
    </row>
    <row r="19" spans="1:26" x14ac:dyDescent="0.4">
      <c r="A19" s="9" t="s">
        <v>290</v>
      </c>
      <c r="C19" s="1" t="str">
        <f t="shared" si="0"/>
        <v>538.8 million BP</v>
      </c>
      <c r="E19" s="1" t="s">
        <v>144</v>
      </c>
      <c r="G19" s="1" t="str">
        <f t="shared" si="1"/>
        <v/>
      </c>
      <c r="H19" s="1" t="str">
        <f t="shared" si="2"/>
        <v/>
      </c>
      <c r="I19" s="1" t="s">
        <v>314</v>
      </c>
      <c r="J19" s="1" t="s">
        <v>926</v>
      </c>
      <c r="L19" s="39"/>
      <c r="M19" s="1">
        <v>-538800000</v>
      </c>
      <c r="Q19" s="39"/>
      <c r="S19" s="49" t="s">
        <v>143</v>
      </c>
      <c r="T19" s="58" t="str">
        <f t="shared" si="3"/>
        <v>538.8 million BP</v>
      </c>
      <c r="U19" s="1" t="str">
        <f t="shared" si="4"/>
        <v>+</v>
      </c>
      <c r="Z19" s="1">
        <v>2023</v>
      </c>
    </row>
    <row r="20" spans="1:26" x14ac:dyDescent="0.4">
      <c r="A20" s="9" t="s">
        <v>275</v>
      </c>
      <c r="C20" s="1" t="str">
        <f t="shared" si="0"/>
        <v>425 million BP</v>
      </c>
      <c r="E20" s="1" t="s">
        <v>154</v>
      </c>
      <c r="G20" s="1" t="str">
        <f t="shared" si="1"/>
        <v/>
      </c>
      <c r="H20" s="1" t="str">
        <f t="shared" si="2"/>
        <v/>
      </c>
      <c r="I20" s="1" t="s">
        <v>314</v>
      </c>
      <c r="J20" s="1" t="s">
        <v>926</v>
      </c>
      <c r="L20" s="39"/>
      <c r="M20" s="1">
        <v>-425000000</v>
      </c>
      <c r="Q20" s="39"/>
      <c r="S20" s="49" t="s">
        <v>153</v>
      </c>
      <c r="T20" s="58" t="str">
        <f t="shared" si="3"/>
        <v>425 million BP</v>
      </c>
      <c r="U20" s="1" t="str">
        <f t="shared" si="4"/>
        <v>+</v>
      </c>
      <c r="Z20" s="1">
        <v>2023</v>
      </c>
    </row>
    <row r="21" spans="1:26" x14ac:dyDescent="0.4">
      <c r="A21" s="9" t="s">
        <v>276</v>
      </c>
      <c r="C21" s="1" t="str">
        <f t="shared" si="0"/>
        <v>390 million BP</v>
      </c>
      <c r="E21" s="1" t="s">
        <v>155</v>
      </c>
      <c r="G21" s="1" t="str">
        <f t="shared" si="1"/>
        <v/>
      </c>
      <c r="H21" s="1" t="str">
        <f t="shared" si="2"/>
        <v/>
      </c>
      <c r="I21" s="1" t="s">
        <v>314</v>
      </c>
      <c r="J21" s="1" t="s">
        <v>926</v>
      </c>
      <c r="L21" s="39"/>
      <c r="M21" s="1">
        <v>-390000000</v>
      </c>
      <c r="Q21" s="39"/>
      <c r="S21" s="49" t="s">
        <v>146</v>
      </c>
      <c r="T21" s="58" t="str">
        <f t="shared" si="3"/>
        <v>390 million BP</v>
      </c>
      <c r="U21" s="1" t="str">
        <f t="shared" si="4"/>
        <v>+</v>
      </c>
      <c r="Z21" s="1">
        <v>2023</v>
      </c>
    </row>
    <row r="22" spans="1:26" x14ac:dyDescent="0.4">
      <c r="A22" s="9" t="s">
        <v>277</v>
      </c>
      <c r="C22" s="1" t="str">
        <f t="shared" si="0"/>
        <v>335-200 million BP</v>
      </c>
      <c r="E22" s="1" t="s">
        <v>239</v>
      </c>
      <c r="G22" s="1" t="str">
        <f t="shared" si="1"/>
        <v/>
      </c>
      <c r="H22" s="1" t="str">
        <f t="shared" si="2"/>
        <v>135 million years</v>
      </c>
      <c r="I22" s="1" t="s">
        <v>239</v>
      </c>
      <c r="J22" s="1" t="s">
        <v>926</v>
      </c>
      <c r="L22" s="39"/>
      <c r="M22" s="1">
        <v>-335000000</v>
      </c>
      <c r="N22" s="1">
        <v>-200000000</v>
      </c>
      <c r="Q22" s="39"/>
      <c r="S22" s="49" t="s">
        <v>240</v>
      </c>
      <c r="T22" s="58" t="str">
        <f t="shared" si="3"/>
        <v>335-200 million BP</v>
      </c>
      <c r="U22" s="1" t="str">
        <f t="shared" si="4"/>
        <v>+</v>
      </c>
      <c r="Z22" s="1">
        <v>2023</v>
      </c>
    </row>
    <row r="23" spans="1:26" x14ac:dyDescent="0.4">
      <c r="A23" s="9"/>
      <c r="C23" s="1" t="str">
        <f t="shared" si="0"/>
        <v>319 million BP</v>
      </c>
      <c r="E23" s="1" t="s">
        <v>156</v>
      </c>
      <c r="G23" s="1" t="str">
        <f t="shared" si="1"/>
        <v/>
      </c>
      <c r="H23" s="1" t="str">
        <f t="shared" si="2"/>
        <v/>
      </c>
      <c r="I23" s="1" t="s">
        <v>314</v>
      </c>
      <c r="J23" s="1" t="s">
        <v>926</v>
      </c>
      <c r="L23" s="39"/>
      <c r="M23" s="1">
        <v>-319000000</v>
      </c>
      <c r="Q23" s="39"/>
      <c r="S23" s="49" t="s">
        <v>157</v>
      </c>
      <c r="T23" s="58" t="str">
        <f t="shared" si="3"/>
        <v>319 million BP</v>
      </c>
      <c r="U23" s="1" t="str">
        <f t="shared" si="4"/>
        <v>+</v>
      </c>
      <c r="Z23" s="1">
        <v>2023</v>
      </c>
    </row>
    <row r="24" spans="1:26" x14ac:dyDescent="0.4">
      <c r="A24" s="10" t="s">
        <v>278</v>
      </c>
      <c r="C24" s="1" t="str">
        <f t="shared" si="0"/>
        <v>252 million BP</v>
      </c>
      <c r="E24" s="1" t="s">
        <v>123</v>
      </c>
      <c r="G24" s="1" t="str">
        <f t="shared" si="1"/>
        <v/>
      </c>
      <c r="H24" s="1" t="str">
        <f t="shared" si="2"/>
        <v/>
      </c>
      <c r="I24" s="1" t="s">
        <v>314</v>
      </c>
      <c r="J24" s="1" t="s">
        <v>926</v>
      </c>
      <c r="L24" s="39"/>
      <c r="M24" s="1">
        <v>-252000000</v>
      </c>
      <c r="Q24" s="39"/>
      <c r="S24" s="49" t="s">
        <v>122</v>
      </c>
      <c r="T24" s="58" t="str">
        <f t="shared" si="3"/>
        <v>252 million BP</v>
      </c>
      <c r="U24" s="1" t="str">
        <f t="shared" si="4"/>
        <v>+</v>
      </c>
      <c r="Z24" s="1">
        <v>2023</v>
      </c>
    </row>
    <row r="25" spans="1:26" x14ac:dyDescent="0.4">
      <c r="A25" s="10"/>
      <c r="C25" s="1" t="str">
        <f t="shared" si="0"/>
        <v>252-201 million BP</v>
      </c>
      <c r="E25" s="1" t="s">
        <v>158</v>
      </c>
      <c r="G25" s="1" t="str">
        <f t="shared" si="1"/>
        <v/>
      </c>
      <c r="H25" s="1" t="str">
        <f t="shared" si="2"/>
        <v/>
      </c>
      <c r="I25" s="1" t="s">
        <v>314</v>
      </c>
      <c r="J25" s="1" t="s">
        <v>926</v>
      </c>
      <c r="L25" s="39"/>
      <c r="M25" s="1">
        <v>-252000000</v>
      </c>
      <c r="N25" s="1">
        <v>-201000000</v>
      </c>
      <c r="O25" s="1">
        <v>1</v>
      </c>
      <c r="Q25" s="39"/>
      <c r="S25" s="49" t="s">
        <v>121</v>
      </c>
      <c r="T25" s="58" t="str">
        <f t="shared" si="3"/>
        <v>252-201 million BP</v>
      </c>
      <c r="U25" s="1" t="str">
        <f t="shared" si="4"/>
        <v>+</v>
      </c>
      <c r="Z25" s="1">
        <v>2023</v>
      </c>
    </row>
    <row r="26" spans="1:26" x14ac:dyDescent="0.4">
      <c r="A26" s="10" t="s">
        <v>279</v>
      </c>
      <c r="C26" s="1" t="str">
        <f t="shared" si="0"/>
        <v>85 million BP</v>
      </c>
      <c r="E26" s="1" t="s">
        <v>117</v>
      </c>
      <c r="G26" s="1" t="str">
        <f t="shared" si="1"/>
        <v>8500000 generations</v>
      </c>
      <c r="H26" s="1" t="str">
        <f t="shared" si="2"/>
        <v/>
      </c>
      <c r="I26" s="1" t="s">
        <v>314</v>
      </c>
      <c r="J26" s="1" t="s">
        <v>926</v>
      </c>
      <c r="L26" s="39"/>
      <c r="M26" s="1">
        <v>-85000000</v>
      </c>
      <c r="Q26" s="39"/>
      <c r="S26" s="49" t="s">
        <v>116</v>
      </c>
      <c r="T26" s="58" t="str">
        <f t="shared" si="3"/>
        <v>85 million BP</v>
      </c>
      <c r="U26" s="1" t="str">
        <f t="shared" si="4"/>
        <v>+</v>
      </c>
      <c r="Z26" s="1">
        <v>2023</v>
      </c>
    </row>
    <row r="27" spans="1:26" x14ac:dyDescent="0.4">
      <c r="A27" s="11" t="s">
        <v>280</v>
      </c>
      <c r="C27" s="1" t="str">
        <f t="shared" si="0"/>
        <v>66 million BP</v>
      </c>
      <c r="E27" s="1" t="s">
        <v>120</v>
      </c>
      <c r="G27" s="1" t="str">
        <f t="shared" si="1"/>
        <v>6600000 generations</v>
      </c>
      <c r="H27" s="1" t="str">
        <f t="shared" si="2"/>
        <v/>
      </c>
      <c r="I27" s="1" t="s">
        <v>314</v>
      </c>
      <c r="J27" s="1" t="s">
        <v>926</v>
      </c>
      <c r="L27" s="39"/>
      <c r="M27" s="1">
        <v>-66000000</v>
      </c>
      <c r="Q27" s="39"/>
      <c r="S27" s="49" t="s">
        <v>115</v>
      </c>
      <c r="T27" s="58" t="str">
        <f t="shared" si="3"/>
        <v>66 million BP</v>
      </c>
      <c r="U27" s="1" t="str">
        <f t="shared" si="4"/>
        <v>+</v>
      </c>
      <c r="Z27" s="1">
        <v>2023</v>
      </c>
    </row>
    <row r="28" spans="1:26" x14ac:dyDescent="0.4">
      <c r="A28" s="11" t="s">
        <v>281</v>
      </c>
      <c r="C28" s="1" t="str">
        <f t="shared" si="0"/>
        <v>45.5 million BP</v>
      </c>
      <c r="E28" s="1" t="s">
        <v>159</v>
      </c>
      <c r="G28" s="1" t="str">
        <f t="shared" si="1"/>
        <v>4550000 generations</v>
      </c>
      <c r="H28" s="1" t="str">
        <f t="shared" si="2"/>
        <v/>
      </c>
      <c r="I28" s="1" t="s">
        <v>316</v>
      </c>
      <c r="J28" s="1" t="s">
        <v>926</v>
      </c>
      <c r="L28" s="39"/>
      <c r="M28" s="1">
        <v>-45500000</v>
      </c>
      <c r="Q28" s="39"/>
      <c r="S28" s="49" t="s">
        <v>160</v>
      </c>
      <c r="T28" s="58" t="str">
        <f t="shared" si="3"/>
        <v>45.5 million BP</v>
      </c>
      <c r="U28" s="1" t="str">
        <f t="shared" si="4"/>
        <v>+</v>
      </c>
      <c r="Z28" s="1">
        <v>2023</v>
      </c>
    </row>
    <row r="29" spans="1:26" x14ac:dyDescent="0.4">
      <c r="A29" s="11" t="s">
        <v>282</v>
      </c>
      <c r="C29" s="1" t="str">
        <f t="shared" si="0"/>
        <v>25 million BP</v>
      </c>
      <c r="E29" s="1" t="s">
        <v>114</v>
      </c>
      <c r="G29" s="1" t="str">
        <f t="shared" si="1"/>
        <v>2500000 generations</v>
      </c>
      <c r="H29" s="1" t="str">
        <f t="shared" si="2"/>
        <v/>
      </c>
      <c r="J29" s="1" t="s">
        <v>926</v>
      </c>
      <c r="L29" s="39"/>
      <c r="M29" s="1">
        <v>-25000000</v>
      </c>
      <c r="Q29" s="39"/>
      <c r="S29" s="49" t="s">
        <v>113</v>
      </c>
      <c r="T29" s="58" t="str">
        <f t="shared" si="3"/>
        <v>25 million BP</v>
      </c>
      <c r="U29" s="1" t="str">
        <f t="shared" si="4"/>
        <v>+</v>
      </c>
      <c r="Z29" s="1">
        <v>2023</v>
      </c>
    </row>
    <row r="30" spans="1:26" x14ac:dyDescent="0.4">
      <c r="A30" s="12" t="s">
        <v>271</v>
      </c>
      <c r="C30" s="1" t="str">
        <f t="shared" si="0"/>
        <v>11.6 million BP</v>
      </c>
      <c r="E30" s="1" t="s">
        <v>112</v>
      </c>
      <c r="G30" s="1" t="str">
        <f t="shared" si="1"/>
        <v>1160000 generations</v>
      </c>
      <c r="H30" s="1" t="str">
        <f t="shared" si="2"/>
        <v/>
      </c>
      <c r="I30" s="1" t="s">
        <v>317</v>
      </c>
      <c r="J30" s="1" t="s">
        <v>926</v>
      </c>
      <c r="L30" s="39"/>
      <c r="M30" s="1">
        <v>-11600000</v>
      </c>
      <c r="Q30" s="39"/>
      <c r="S30" s="49" t="s">
        <v>99</v>
      </c>
      <c r="T30" s="58" t="str">
        <f t="shared" si="3"/>
        <v>11.6 million BP</v>
      </c>
      <c r="U30" s="1" t="str">
        <f t="shared" si="4"/>
        <v>+</v>
      </c>
      <c r="Z30" s="1">
        <v>2023</v>
      </c>
    </row>
    <row r="31" spans="1:26" x14ac:dyDescent="0.4">
      <c r="A31" s="12" t="s">
        <v>283</v>
      </c>
      <c r="C31" s="1" t="str">
        <f t="shared" si="0"/>
        <v>9-8 million BP</v>
      </c>
      <c r="E31" s="1" t="s">
        <v>119</v>
      </c>
      <c r="G31" s="1" t="str">
        <f t="shared" si="1"/>
        <v>900000 generations</v>
      </c>
      <c r="H31" s="1" t="str">
        <f t="shared" si="2"/>
        <v/>
      </c>
      <c r="J31" s="1" t="s">
        <v>926</v>
      </c>
      <c r="L31" s="39"/>
      <c r="M31" s="1">
        <v>-9000000</v>
      </c>
      <c r="N31" s="1">
        <v>-8000000</v>
      </c>
      <c r="O31" s="1">
        <v>1</v>
      </c>
      <c r="Q31" s="39"/>
      <c r="S31" s="49" t="s">
        <v>118</v>
      </c>
      <c r="T31" s="58" t="str">
        <f t="shared" si="3"/>
        <v>9-8 million BP</v>
      </c>
      <c r="U31" s="1" t="str">
        <f t="shared" si="4"/>
        <v>+</v>
      </c>
      <c r="Z31" s="1">
        <v>2023</v>
      </c>
    </row>
    <row r="32" spans="1:26" x14ac:dyDescent="0.4">
      <c r="A32" s="12"/>
      <c r="C32" s="1" t="str">
        <f t="shared" si="0"/>
        <v>7.2 million BP</v>
      </c>
      <c r="E32" s="1" t="s">
        <v>86</v>
      </c>
      <c r="G32" s="1" t="str">
        <f t="shared" si="1"/>
        <v>720000 generations</v>
      </c>
      <c r="H32" s="1" t="str">
        <f t="shared" si="2"/>
        <v/>
      </c>
      <c r="J32" s="1" t="s">
        <v>926</v>
      </c>
      <c r="K32" s="1">
        <v>1</v>
      </c>
      <c r="L32" s="39"/>
      <c r="M32" s="1">
        <v>-7200000</v>
      </c>
      <c r="Q32" s="39"/>
      <c r="S32" s="49" t="s">
        <v>0</v>
      </c>
      <c r="T32" s="58" t="str">
        <f t="shared" si="3"/>
        <v>7.2 million BP</v>
      </c>
      <c r="U32" s="1" t="str">
        <f t="shared" si="4"/>
        <v>+</v>
      </c>
      <c r="Z32" s="1">
        <v>2023</v>
      </c>
    </row>
    <row r="33" spans="1:26" x14ac:dyDescent="0.4">
      <c r="A33" s="12"/>
      <c r="C33" s="1" t="str">
        <f t="shared" si="0"/>
        <v>7 million BP</v>
      </c>
      <c r="E33" s="1" t="s">
        <v>150</v>
      </c>
      <c r="G33" s="1" t="str">
        <f t="shared" si="1"/>
        <v>583333 generations</v>
      </c>
      <c r="H33" s="1" t="str">
        <f t="shared" si="2"/>
        <v/>
      </c>
      <c r="J33" s="1" t="s">
        <v>926</v>
      </c>
      <c r="L33" s="39"/>
      <c r="M33" s="1">
        <v>-7000000</v>
      </c>
      <c r="Q33" s="39"/>
      <c r="S33" s="49" t="s">
        <v>87</v>
      </c>
      <c r="T33" s="58" t="str">
        <f t="shared" si="3"/>
        <v>7 million BP</v>
      </c>
      <c r="U33" s="1" t="str">
        <f t="shared" si="4"/>
        <v>+</v>
      </c>
      <c r="Z33" s="1">
        <v>2023</v>
      </c>
    </row>
    <row r="34" spans="1:26" x14ac:dyDescent="0.4">
      <c r="A34" s="12"/>
      <c r="C34" s="1" t="str">
        <f t="shared" si="0"/>
        <v>7 million BP</v>
      </c>
      <c r="E34" s="1" t="s">
        <v>96</v>
      </c>
      <c r="G34" s="1" t="str">
        <f t="shared" si="1"/>
        <v>583333 generations</v>
      </c>
      <c r="H34" s="1" t="str">
        <f t="shared" si="2"/>
        <v/>
      </c>
      <c r="J34" s="1" t="s">
        <v>926</v>
      </c>
      <c r="L34" s="39"/>
      <c r="M34" s="1">
        <v>-7000000</v>
      </c>
      <c r="Q34" s="39"/>
      <c r="S34" s="49" t="s">
        <v>87</v>
      </c>
      <c r="T34" s="58" t="str">
        <f t="shared" si="3"/>
        <v>7 million BP</v>
      </c>
      <c r="U34" s="1" t="str">
        <f t="shared" si="4"/>
        <v>+</v>
      </c>
      <c r="Z34" s="1">
        <v>2023</v>
      </c>
    </row>
    <row r="35" spans="1:26" x14ac:dyDescent="0.4">
      <c r="A35" s="12"/>
      <c r="C35" s="1" t="str">
        <f t="shared" si="0"/>
        <v>6-4 million BP</v>
      </c>
      <c r="E35" s="1" t="s">
        <v>111</v>
      </c>
      <c r="G35" s="1" t="str">
        <f t="shared" si="1"/>
        <v>500000 generations</v>
      </c>
      <c r="H35" s="1" t="str">
        <f t="shared" si="2"/>
        <v/>
      </c>
      <c r="J35" s="1" t="s">
        <v>926</v>
      </c>
      <c r="L35" s="39"/>
      <c r="M35" s="1">
        <v>-6000000</v>
      </c>
      <c r="N35" s="1">
        <v>-4000000</v>
      </c>
      <c r="O35" s="1">
        <v>1</v>
      </c>
      <c r="Q35" s="39"/>
      <c r="S35" s="49" t="s">
        <v>110</v>
      </c>
      <c r="T35" s="58" t="str">
        <f t="shared" si="3"/>
        <v>6-4 million BP</v>
      </c>
      <c r="U35" s="1" t="str">
        <f t="shared" si="4"/>
        <v>+</v>
      </c>
      <c r="Z35" s="1">
        <v>2023</v>
      </c>
    </row>
    <row r="36" spans="1:26" x14ac:dyDescent="0.4">
      <c r="A36" s="12"/>
      <c r="C36" s="1" t="str">
        <f t="shared" si="0"/>
        <v>5.6 million BP</v>
      </c>
      <c r="E36" s="13" t="s">
        <v>108</v>
      </c>
      <c r="G36" s="1" t="str">
        <f t="shared" si="1"/>
        <v>466666 generations</v>
      </c>
      <c r="H36" s="1" t="str">
        <f t="shared" si="2"/>
        <v/>
      </c>
      <c r="J36" s="1" t="s">
        <v>926</v>
      </c>
      <c r="L36" s="39"/>
      <c r="M36" s="1">
        <v>-5600000</v>
      </c>
      <c r="Q36" s="39"/>
      <c r="S36" s="49" t="s">
        <v>109</v>
      </c>
      <c r="T36" s="58" t="str">
        <f t="shared" si="3"/>
        <v>5.6 million BP</v>
      </c>
      <c r="U36" s="1" t="str">
        <f t="shared" si="4"/>
        <v>+</v>
      </c>
      <c r="Z36" s="1">
        <v>2023</v>
      </c>
    </row>
    <row r="37" spans="1:26" x14ac:dyDescent="0.4">
      <c r="A37" s="12" t="s">
        <v>272</v>
      </c>
      <c r="C37" s="1" t="str">
        <f t="shared" si="0"/>
        <v>4.4 million BP</v>
      </c>
      <c r="E37" s="13" t="s">
        <v>106</v>
      </c>
      <c r="G37" s="1" t="str">
        <f t="shared" si="1"/>
        <v>366666 generations</v>
      </c>
      <c r="H37" s="1" t="str">
        <f t="shared" si="2"/>
        <v/>
      </c>
      <c r="J37" s="1" t="s">
        <v>926</v>
      </c>
      <c r="L37" s="39"/>
      <c r="M37" s="1">
        <v>-4400000</v>
      </c>
      <c r="Q37" s="39"/>
      <c r="S37" s="49" t="s">
        <v>107</v>
      </c>
      <c r="T37" s="58" t="str">
        <f t="shared" si="3"/>
        <v>4.4 million BP</v>
      </c>
      <c r="U37" s="1" t="str">
        <f t="shared" si="4"/>
        <v>+</v>
      </c>
      <c r="Z37" s="1">
        <v>2023</v>
      </c>
    </row>
    <row r="38" spans="1:26" x14ac:dyDescent="0.4">
      <c r="A38" s="12" t="s">
        <v>284</v>
      </c>
      <c r="C38" s="1" t="str">
        <f t="shared" si="0"/>
        <v>4.2 million BP</v>
      </c>
      <c r="E38" s="1" t="s">
        <v>97</v>
      </c>
      <c r="G38" s="1" t="str">
        <f t="shared" si="1"/>
        <v>350000 generations</v>
      </c>
      <c r="H38" s="1" t="str">
        <f t="shared" si="2"/>
        <v/>
      </c>
      <c r="J38" s="1" t="s">
        <v>926</v>
      </c>
      <c r="L38" s="39"/>
      <c r="M38" s="1">
        <v>-4200000</v>
      </c>
      <c r="Q38" s="39"/>
      <c r="S38" s="49" t="s">
        <v>85</v>
      </c>
      <c r="T38" s="58" t="str">
        <f t="shared" si="3"/>
        <v>4.2 million BP</v>
      </c>
      <c r="U38" s="1" t="str">
        <f t="shared" si="4"/>
        <v>+</v>
      </c>
      <c r="Z38" s="1">
        <v>2023</v>
      </c>
    </row>
    <row r="39" spans="1:26" x14ac:dyDescent="0.4">
      <c r="A39" s="12"/>
      <c r="B39" s="14" t="s">
        <v>20</v>
      </c>
      <c r="C39" s="1" t="str">
        <f t="shared" si="0"/>
        <v>3.3 million BP</v>
      </c>
      <c r="E39" s="1" t="s">
        <v>102</v>
      </c>
      <c r="G39" s="1" t="str">
        <f t="shared" si="1"/>
        <v>275000 generations</v>
      </c>
      <c r="H39" s="1" t="str">
        <f t="shared" si="2"/>
        <v/>
      </c>
      <c r="J39" s="1" t="s">
        <v>926</v>
      </c>
      <c r="L39" s="39"/>
      <c r="M39" s="1">
        <v>-3300000</v>
      </c>
      <c r="Q39" s="39"/>
      <c r="S39" s="49" t="s">
        <v>101</v>
      </c>
      <c r="T39" s="58" t="str">
        <f t="shared" si="3"/>
        <v>3.3 million BP</v>
      </c>
      <c r="U39" s="1" t="str">
        <f t="shared" si="4"/>
        <v>+</v>
      </c>
      <c r="Z39" s="1">
        <v>2023</v>
      </c>
    </row>
    <row r="40" spans="1:26" x14ac:dyDescent="0.4">
      <c r="A40" s="12"/>
      <c r="B40" s="15"/>
      <c r="C40" s="1" t="str">
        <f t="shared" si="0"/>
        <v>3.2 million BP</v>
      </c>
      <c r="E40" s="1" t="s">
        <v>100</v>
      </c>
      <c r="G40" s="1" t="str">
        <f t="shared" si="1"/>
        <v>228715 generations</v>
      </c>
      <c r="H40" s="1" t="str">
        <f t="shared" si="2"/>
        <v/>
      </c>
      <c r="J40" s="1" t="s">
        <v>926</v>
      </c>
      <c r="L40" s="39"/>
      <c r="M40" s="1">
        <v>-3200000</v>
      </c>
      <c r="Q40" s="39"/>
      <c r="S40" s="49" t="s">
        <v>98</v>
      </c>
      <c r="T40" s="58" t="str">
        <f t="shared" si="3"/>
        <v>3.2 million BP</v>
      </c>
      <c r="U40" s="1" t="str">
        <f t="shared" si="4"/>
        <v>+</v>
      </c>
      <c r="Z40" s="1">
        <v>2023</v>
      </c>
    </row>
    <row r="41" spans="1:26" x14ac:dyDescent="0.4">
      <c r="A41" s="16" t="s">
        <v>269</v>
      </c>
      <c r="B41" s="15"/>
      <c r="C41" s="1" t="str">
        <f t="shared" si="0"/>
        <v>3-2 million BP</v>
      </c>
      <c r="E41" s="1" t="s">
        <v>84</v>
      </c>
      <c r="G41" s="1" t="str">
        <f t="shared" si="1"/>
        <v>214430 generations</v>
      </c>
      <c r="H41" s="1" t="str">
        <f t="shared" si="2"/>
        <v/>
      </c>
      <c r="J41" s="1" t="s">
        <v>926</v>
      </c>
      <c r="L41" s="39"/>
      <c r="M41" s="1">
        <v>-3000000</v>
      </c>
      <c r="N41" s="1">
        <v>-2000000</v>
      </c>
      <c r="O41" s="1">
        <v>1</v>
      </c>
      <c r="Q41" s="39"/>
      <c r="S41" s="49" t="s">
        <v>83</v>
      </c>
      <c r="T41" s="58" t="str">
        <f t="shared" si="3"/>
        <v>3-2 million BP</v>
      </c>
      <c r="U41" s="1" t="str">
        <f t="shared" si="4"/>
        <v>+</v>
      </c>
      <c r="Z41" s="1">
        <v>2023</v>
      </c>
    </row>
    <row r="42" spans="1:26" x14ac:dyDescent="0.4">
      <c r="A42" s="16" t="s">
        <v>273</v>
      </c>
      <c r="B42" s="15"/>
      <c r="C42" s="1" t="str">
        <f t="shared" si="0"/>
        <v>2 million BP</v>
      </c>
      <c r="E42" s="1" t="s">
        <v>88</v>
      </c>
      <c r="G42" s="1" t="str">
        <f t="shared" si="1"/>
        <v>143001 generations</v>
      </c>
      <c r="H42" s="1" t="str">
        <f t="shared" si="2"/>
        <v/>
      </c>
      <c r="J42" s="1" t="s">
        <v>926</v>
      </c>
      <c r="L42" s="39"/>
      <c r="M42" s="1">
        <v>-2000000</v>
      </c>
      <c r="Q42" s="39"/>
      <c r="S42" s="49" t="s">
        <v>76</v>
      </c>
      <c r="T42" s="58" t="str">
        <f t="shared" si="3"/>
        <v>2 million BP</v>
      </c>
      <c r="U42" s="1" t="str">
        <f t="shared" si="4"/>
        <v>+</v>
      </c>
      <c r="Z42" s="1">
        <v>2023</v>
      </c>
    </row>
    <row r="43" spans="1:26" x14ac:dyDescent="0.4">
      <c r="A43" s="16" t="s">
        <v>161</v>
      </c>
      <c r="B43" s="15"/>
      <c r="C43" s="1" t="str">
        <f t="shared" si="0"/>
        <v>2-1.7 million BP</v>
      </c>
      <c r="E43" s="1" t="s">
        <v>80</v>
      </c>
      <c r="F43" s="1" t="str">
        <f t="shared" ref="F43:F68" si="5">IF(ISBLANK(W43),"",W43)</f>
        <v/>
      </c>
      <c r="G43" s="1" t="str">
        <f t="shared" si="1"/>
        <v>143001 generations</v>
      </c>
      <c r="H43" s="1" t="str">
        <f t="shared" si="2"/>
        <v/>
      </c>
      <c r="J43" s="1" t="s">
        <v>926</v>
      </c>
      <c r="L43" s="39"/>
      <c r="M43" s="1">
        <v>-2000000</v>
      </c>
      <c r="N43" s="1">
        <v>-1700000</v>
      </c>
      <c r="O43" s="1">
        <v>1</v>
      </c>
      <c r="Q43" s="39"/>
      <c r="S43" s="49" t="s">
        <v>77</v>
      </c>
      <c r="T43" s="58" t="str">
        <f t="shared" si="3"/>
        <v>2-1.7 million BP</v>
      </c>
      <c r="U43" s="1" t="str">
        <f t="shared" si="4"/>
        <v>+</v>
      </c>
      <c r="Z43" s="1">
        <v>2023</v>
      </c>
    </row>
    <row r="44" spans="1:26" x14ac:dyDescent="0.4">
      <c r="A44" s="16"/>
      <c r="B44" s="15"/>
      <c r="C44" s="1" t="str">
        <f t="shared" si="0"/>
        <v>1 million BP</v>
      </c>
      <c r="E44" s="1" t="s">
        <v>79</v>
      </c>
      <c r="F44" s="1" t="str">
        <f t="shared" si="5"/>
        <v/>
      </c>
      <c r="G44" s="1" t="str">
        <f t="shared" si="1"/>
        <v>71573 generations</v>
      </c>
      <c r="H44" s="1" t="str">
        <f t="shared" si="2"/>
        <v/>
      </c>
      <c r="J44" s="1" t="s">
        <v>926</v>
      </c>
      <c r="L44" s="39"/>
      <c r="M44" s="1">
        <v>-1000000</v>
      </c>
      <c r="Q44" s="39"/>
      <c r="S44" s="49" t="s">
        <v>78</v>
      </c>
      <c r="T44" s="58" t="str">
        <f t="shared" si="3"/>
        <v>1 million BP</v>
      </c>
      <c r="U44" s="1" t="str">
        <f t="shared" si="4"/>
        <v>+</v>
      </c>
      <c r="Z44" s="1">
        <v>2023</v>
      </c>
    </row>
    <row r="45" spans="1:26" x14ac:dyDescent="0.4">
      <c r="A45" s="17"/>
      <c r="B45" s="15"/>
      <c r="C45" s="1" t="str">
        <f t="shared" si="0"/>
        <v>700-200 thousand BP</v>
      </c>
      <c r="E45" s="13" t="s">
        <v>231</v>
      </c>
      <c r="F45" s="1" t="str">
        <f t="shared" si="5"/>
        <v/>
      </c>
      <c r="G45" s="1" t="str">
        <f t="shared" si="1"/>
        <v>50144 generations</v>
      </c>
      <c r="H45" s="1" t="str">
        <f t="shared" si="2"/>
        <v>500 thousand years</v>
      </c>
      <c r="J45" s="1" t="s">
        <v>926</v>
      </c>
      <c r="L45" s="39"/>
      <c r="M45" s="1">
        <v>-700000</v>
      </c>
      <c r="N45" s="1">
        <v>-200000</v>
      </c>
      <c r="Q45" s="39"/>
      <c r="S45" s="49" t="s">
        <v>230</v>
      </c>
      <c r="T45" s="58" t="str">
        <f t="shared" si="3"/>
        <v>700-200 thousand BP</v>
      </c>
      <c r="U45" s="1" t="str">
        <f t="shared" si="4"/>
        <v>+</v>
      </c>
      <c r="Z45" s="1">
        <v>2023</v>
      </c>
    </row>
    <row r="46" spans="1:26" x14ac:dyDescent="0.4">
      <c r="A46" s="17"/>
      <c r="B46" s="15"/>
      <c r="C46" s="1" t="str">
        <f t="shared" si="0"/>
        <v>500-400 thousand BP</v>
      </c>
      <c r="E46" s="1" t="s">
        <v>234</v>
      </c>
      <c r="F46" s="1" t="str">
        <f t="shared" si="5"/>
        <v/>
      </c>
      <c r="G46" s="1" t="str">
        <f t="shared" si="1"/>
        <v>31376 generations</v>
      </c>
      <c r="H46" s="1" t="str">
        <f t="shared" si="2"/>
        <v/>
      </c>
      <c r="J46" s="1" t="s">
        <v>926</v>
      </c>
      <c r="L46" s="39"/>
      <c r="M46" s="1">
        <v>-500000</v>
      </c>
      <c r="N46" s="1">
        <v>-400000</v>
      </c>
      <c r="O46" s="1">
        <v>1</v>
      </c>
      <c r="Q46" s="39"/>
      <c r="S46" s="49" t="s">
        <v>232</v>
      </c>
      <c r="T46" s="58" t="str">
        <f t="shared" si="3"/>
        <v>500-400 thousand BP</v>
      </c>
      <c r="U46" s="1" t="str">
        <f t="shared" si="4"/>
        <v>+</v>
      </c>
      <c r="Z46" s="1">
        <v>2023</v>
      </c>
    </row>
    <row r="47" spans="1:26" x14ac:dyDescent="0.4">
      <c r="A47" s="16"/>
      <c r="B47" s="15"/>
      <c r="C47" s="1" t="str">
        <f t="shared" si="0"/>
        <v>450 thousand BP</v>
      </c>
      <c r="E47" s="1" t="s">
        <v>2</v>
      </c>
      <c r="F47" s="1" t="str">
        <f t="shared" si="5"/>
        <v/>
      </c>
      <c r="G47" s="1" t="str">
        <f t="shared" si="1"/>
        <v>28251 generations</v>
      </c>
      <c r="H47" s="1" t="str">
        <f t="shared" si="2"/>
        <v/>
      </c>
      <c r="I47" s="1" t="s">
        <v>318</v>
      </c>
      <c r="J47" s="1" t="s">
        <v>926</v>
      </c>
      <c r="L47" s="39"/>
      <c r="M47" s="1">
        <v>-450000</v>
      </c>
      <c r="Q47" s="39"/>
      <c r="S47" s="49" t="s">
        <v>1</v>
      </c>
      <c r="T47" s="58" t="str">
        <f t="shared" si="3"/>
        <v>450 thousand BP</v>
      </c>
      <c r="U47" s="1" t="str">
        <f t="shared" si="4"/>
        <v>+</v>
      </c>
      <c r="Z47" s="1">
        <v>2023</v>
      </c>
    </row>
    <row r="48" spans="1:26" x14ac:dyDescent="0.4">
      <c r="A48" s="16"/>
      <c r="B48" s="18" t="s">
        <v>19</v>
      </c>
      <c r="C48" s="1" t="str">
        <f t="shared" si="0"/>
        <v>315 thousand BP</v>
      </c>
      <c r="E48" s="1" t="s">
        <v>94</v>
      </c>
      <c r="F48" s="1" t="str">
        <f t="shared" si="5"/>
        <v/>
      </c>
      <c r="G48" s="1" t="str">
        <f t="shared" si="1"/>
        <v>19688 generations</v>
      </c>
      <c r="H48" s="1" t="str">
        <f t="shared" si="2"/>
        <v/>
      </c>
      <c r="I48" s="1" t="s">
        <v>326</v>
      </c>
      <c r="J48" s="1" t="s">
        <v>926</v>
      </c>
      <c r="L48" s="39"/>
      <c r="M48" s="1">
        <v>-313000</v>
      </c>
      <c r="Q48" s="39"/>
      <c r="S48" s="49" t="s">
        <v>95</v>
      </c>
      <c r="T48" s="58" t="str">
        <f t="shared" si="3"/>
        <v>315 thousand BP</v>
      </c>
      <c r="U48" s="1" t="str">
        <f t="shared" si="4"/>
        <v>+</v>
      </c>
      <c r="Z48" s="1">
        <v>2023</v>
      </c>
    </row>
    <row r="49" spans="1:26" x14ac:dyDescent="0.4">
      <c r="A49" s="16"/>
      <c r="B49" s="19"/>
      <c r="C49" s="1" t="str">
        <f t="shared" si="0"/>
        <v>210 thousand BP</v>
      </c>
      <c r="E49" s="1" t="s">
        <v>58</v>
      </c>
      <c r="F49" s="1" t="str">
        <f t="shared" si="5"/>
        <v/>
      </c>
      <c r="G49" s="1" t="str">
        <f t="shared" si="1"/>
        <v>13126 generations</v>
      </c>
      <c r="H49" s="1" t="str">
        <f t="shared" si="2"/>
        <v/>
      </c>
      <c r="I49" s="1" t="s">
        <v>318</v>
      </c>
      <c r="J49" s="1" t="s">
        <v>926</v>
      </c>
      <c r="K49" s="1">
        <v>1</v>
      </c>
      <c r="L49" s="39"/>
      <c r="M49" s="1">
        <v>-208000</v>
      </c>
      <c r="Q49" s="39"/>
      <c r="S49" s="49" t="s">
        <v>31</v>
      </c>
      <c r="T49" s="58" t="str">
        <f t="shared" si="3"/>
        <v>210 thousand BP</v>
      </c>
      <c r="U49" s="1" t="str">
        <f t="shared" si="4"/>
        <v>+</v>
      </c>
      <c r="Z49" s="1">
        <v>2023</v>
      </c>
    </row>
    <row r="50" spans="1:26" x14ac:dyDescent="0.4">
      <c r="A50" s="20" t="s">
        <v>162</v>
      </c>
      <c r="B50" s="18"/>
      <c r="C50" s="1" t="str">
        <f t="shared" si="0"/>
        <v>117-108 thousand BP</v>
      </c>
      <c r="E50" s="1" t="s">
        <v>81</v>
      </c>
      <c r="F50" s="1" t="str">
        <f t="shared" si="5"/>
        <v/>
      </c>
      <c r="G50" s="1" t="str">
        <f t="shared" si="1"/>
        <v>7313 generations</v>
      </c>
      <c r="H50" s="1" t="str">
        <f t="shared" si="2"/>
        <v/>
      </c>
      <c r="J50" s="1" t="s">
        <v>926</v>
      </c>
      <c r="L50" s="39"/>
      <c r="M50" s="1">
        <v>-115000</v>
      </c>
      <c r="N50" s="1">
        <v>-106000</v>
      </c>
      <c r="O50" s="1">
        <v>1</v>
      </c>
      <c r="Q50" s="39"/>
      <c r="S50" s="49" t="s">
        <v>82</v>
      </c>
      <c r="T50" s="58" t="str">
        <f t="shared" si="3"/>
        <v>117-108 thousand BP</v>
      </c>
      <c r="U50" s="1" t="str">
        <f t="shared" si="4"/>
        <v>+</v>
      </c>
      <c r="Z50" s="1">
        <v>2023</v>
      </c>
    </row>
    <row r="51" spans="1:26" x14ac:dyDescent="0.4">
      <c r="A51" s="20" t="s">
        <v>209</v>
      </c>
      <c r="B51" s="19"/>
      <c r="C51" s="1" t="str">
        <f t="shared" si="0"/>
        <v>107 thousand BP</v>
      </c>
      <c r="E51" s="1" t="s">
        <v>202</v>
      </c>
      <c r="F51" s="1" t="str">
        <f t="shared" si="5"/>
        <v/>
      </c>
      <c r="G51" s="1" t="str">
        <f t="shared" si="1"/>
        <v>6688 generations</v>
      </c>
      <c r="H51" s="1" t="str">
        <f t="shared" si="2"/>
        <v/>
      </c>
      <c r="J51" s="1" t="s">
        <v>926</v>
      </c>
      <c r="K51" s="1">
        <v>1</v>
      </c>
      <c r="L51" s="39"/>
      <c r="M51" s="1">
        <v>-105000</v>
      </c>
      <c r="Q51" s="39"/>
      <c r="S51" s="49" t="s">
        <v>103</v>
      </c>
      <c r="T51" s="58" t="str">
        <f t="shared" si="3"/>
        <v>107 thousand BP</v>
      </c>
      <c r="U51" s="1" t="str">
        <f t="shared" si="4"/>
        <v>+</v>
      </c>
      <c r="Z51" s="1">
        <v>2023</v>
      </c>
    </row>
    <row r="52" spans="1:26" x14ac:dyDescent="0.4">
      <c r="A52" s="20" t="s">
        <v>210</v>
      </c>
      <c r="B52" s="19"/>
      <c r="C52" s="1" t="str">
        <f t="shared" si="0"/>
        <v>74 thousand BP</v>
      </c>
      <c r="E52" s="1" t="s">
        <v>203</v>
      </c>
      <c r="F52" s="1" t="str">
        <f t="shared" si="5"/>
        <v/>
      </c>
      <c r="G52" s="1" t="str">
        <f t="shared" si="1"/>
        <v>4626 generations</v>
      </c>
      <c r="H52" s="1" t="str">
        <f t="shared" si="2"/>
        <v/>
      </c>
      <c r="I52" s="1" t="s">
        <v>327</v>
      </c>
      <c r="J52" s="1" t="s">
        <v>926</v>
      </c>
      <c r="L52" s="39"/>
      <c r="M52" s="1">
        <v>-72000</v>
      </c>
      <c r="Q52" s="39"/>
      <c r="S52" s="49" t="s">
        <v>147</v>
      </c>
      <c r="T52" s="58" t="str">
        <f t="shared" si="3"/>
        <v>74 thousand BP</v>
      </c>
      <c r="U52" s="1" t="str">
        <f t="shared" si="4"/>
        <v>+</v>
      </c>
      <c r="Z52" s="1">
        <v>2023</v>
      </c>
    </row>
    <row r="53" spans="1:26" x14ac:dyDescent="0.4">
      <c r="A53" s="20"/>
      <c r="B53" s="18"/>
      <c r="C53" s="1" t="str">
        <f t="shared" si="0"/>
        <v>70 thousand BP</v>
      </c>
      <c r="E53" s="1" t="s">
        <v>50</v>
      </c>
      <c r="F53" s="1" t="str">
        <f t="shared" si="5"/>
        <v/>
      </c>
      <c r="G53" s="1" t="str">
        <f t="shared" si="1"/>
        <v>4376 generations</v>
      </c>
      <c r="H53" s="1" t="str">
        <f t="shared" si="2"/>
        <v/>
      </c>
      <c r="I53" s="1" t="s">
        <v>328</v>
      </c>
      <c r="J53" s="1" t="s">
        <v>926</v>
      </c>
      <c r="L53" s="39"/>
      <c r="M53" s="1">
        <v>-68000</v>
      </c>
      <c r="Q53" s="39"/>
      <c r="S53" s="49" t="s">
        <v>32</v>
      </c>
      <c r="T53" s="58" t="str">
        <f t="shared" si="3"/>
        <v>70 thousand BP</v>
      </c>
      <c r="U53" s="1" t="str">
        <f t="shared" si="4"/>
        <v>+</v>
      </c>
      <c r="Z53" s="1">
        <v>2023</v>
      </c>
    </row>
    <row r="54" spans="1:26" x14ac:dyDescent="0.4">
      <c r="A54" s="21"/>
      <c r="B54" s="19"/>
      <c r="C54" s="1" t="str">
        <f t="shared" si="0"/>
        <v>65 thousand BP</v>
      </c>
      <c r="E54" s="1" t="s">
        <v>204</v>
      </c>
      <c r="F54" s="1" t="str">
        <f t="shared" si="5"/>
        <v/>
      </c>
      <c r="G54" s="1" t="str">
        <f t="shared" si="1"/>
        <v>4063 generations</v>
      </c>
      <c r="H54" s="1" t="str">
        <f t="shared" si="2"/>
        <v/>
      </c>
      <c r="J54" s="1" t="s">
        <v>926</v>
      </c>
      <c r="L54" s="39"/>
      <c r="M54" s="1">
        <v>-63000</v>
      </c>
      <c r="Q54" s="39"/>
      <c r="S54" s="49" t="s">
        <v>53</v>
      </c>
      <c r="T54" s="58" t="str">
        <f t="shared" si="3"/>
        <v>65 thousand BP</v>
      </c>
      <c r="U54" s="1" t="str">
        <f t="shared" si="4"/>
        <v>+</v>
      </c>
      <c r="Z54" s="1">
        <v>2023</v>
      </c>
    </row>
    <row r="55" spans="1:26" x14ac:dyDescent="0.4">
      <c r="A55" s="21"/>
      <c r="B55" s="19"/>
      <c r="C55" s="1" t="str">
        <f t="shared" si="0"/>
        <v>64 thousand BP</v>
      </c>
      <c r="E55" s="1" t="s">
        <v>200</v>
      </c>
      <c r="F55" s="1" t="str">
        <f t="shared" si="5"/>
        <v/>
      </c>
      <c r="G55" s="1" t="str">
        <f t="shared" si="1"/>
        <v>4001 generations</v>
      </c>
      <c r="H55" s="1" t="str">
        <f t="shared" si="2"/>
        <v/>
      </c>
      <c r="I55" s="1" t="s">
        <v>329</v>
      </c>
      <c r="J55" s="1" t="s">
        <v>926</v>
      </c>
      <c r="K55" s="1">
        <v>1</v>
      </c>
      <c r="L55" s="39"/>
      <c r="M55" s="1">
        <v>-62000</v>
      </c>
      <c r="Q55" s="39"/>
      <c r="S55" s="49" t="s">
        <v>197</v>
      </c>
      <c r="T55" s="58" t="str">
        <f t="shared" si="3"/>
        <v>64 thousand BP</v>
      </c>
      <c r="U55" s="1" t="str">
        <f t="shared" si="4"/>
        <v>+</v>
      </c>
      <c r="Z55" s="1">
        <v>2023</v>
      </c>
    </row>
    <row r="56" spans="1:26" x14ac:dyDescent="0.4">
      <c r="A56" s="20"/>
      <c r="B56" s="22" t="s">
        <v>21</v>
      </c>
      <c r="C56" s="1" t="str">
        <f t="shared" si="0"/>
        <v>50 thousand BP</v>
      </c>
      <c r="E56" s="1" t="s">
        <v>52</v>
      </c>
      <c r="F56" s="1" t="str">
        <f t="shared" si="5"/>
        <v/>
      </c>
      <c r="G56" s="1" t="str">
        <f t="shared" si="1"/>
        <v>3126 generations</v>
      </c>
      <c r="H56" s="1" t="str">
        <f t="shared" si="2"/>
        <v/>
      </c>
      <c r="J56" s="1" t="s">
        <v>926</v>
      </c>
      <c r="L56" s="39"/>
      <c r="M56" s="1">
        <v>-48000</v>
      </c>
      <c r="Q56" s="39"/>
      <c r="S56" s="49" t="s">
        <v>33</v>
      </c>
      <c r="T56" s="58" t="str">
        <f t="shared" si="3"/>
        <v>50 thousand BP</v>
      </c>
      <c r="U56" s="1" t="str">
        <f t="shared" si="4"/>
        <v>+</v>
      </c>
      <c r="Z56" s="1">
        <v>2023</v>
      </c>
    </row>
    <row r="57" spans="1:26" x14ac:dyDescent="0.4">
      <c r="A57" s="20"/>
      <c r="B57" s="23"/>
      <c r="C57" s="1" t="str">
        <f t="shared" si="0"/>
        <v>45 thousand BP</v>
      </c>
      <c r="E57" s="1" t="s">
        <v>54</v>
      </c>
      <c r="F57" s="1" t="str">
        <f t="shared" si="5"/>
        <v/>
      </c>
      <c r="G57" s="1" t="str">
        <f t="shared" si="1"/>
        <v>2813 generations</v>
      </c>
      <c r="H57" s="1" t="str">
        <f t="shared" si="2"/>
        <v/>
      </c>
      <c r="I57" s="1" t="s">
        <v>330</v>
      </c>
      <c r="J57" s="1" t="s">
        <v>926</v>
      </c>
      <c r="L57" s="39"/>
      <c r="M57" s="1">
        <v>-43000</v>
      </c>
      <c r="Q57" s="39"/>
      <c r="S57" s="49" t="s">
        <v>51</v>
      </c>
      <c r="T57" s="58" t="str">
        <f t="shared" si="3"/>
        <v>45 thousand BP</v>
      </c>
      <c r="U57" s="1" t="str">
        <f t="shared" si="4"/>
        <v>+</v>
      </c>
      <c r="Z57" s="1">
        <v>2023</v>
      </c>
    </row>
    <row r="58" spans="1:26" x14ac:dyDescent="0.4">
      <c r="A58" s="21"/>
      <c r="B58" s="23"/>
      <c r="C58" s="1" t="str">
        <f t="shared" si="0"/>
        <v>43.9 thousand BP</v>
      </c>
      <c r="E58" s="1" t="s">
        <v>199</v>
      </c>
      <c r="F58" s="1" t="str">
        <f t="shared" si="5"/>
        <v/>
      </c>
      <c r="G58" s="1" t="str">
        <f t="shared" si="1"/>
        <v>2745 generations</v>
      </c>
      <c r="H58" s="1" t="str">
        <f t="shared" si="2"/>
        <v/>
      </c>
      <c r="I58" s="1" t="s">
        <v>327</v>
      </c>
      <c r="J58" s="1" t="s">
        <v>926</v>
      </c>
      <c r="L58" s="39"/>
      <c r="M58" s="1">
        <v>-41900</v>
      </c>
      <c r="Q58" s="39"/>
      <c r="S58" s="49" t="s">
        <v>198</v>
      </c>
      <c r="T58" s="58" t="str">
        <f t="shared" si="3"/>
        <v>43.9 thousand BP</v>
      </c>
      <c r="U58" s="1" t="str">
        <f t="shared" si="4"/>
        <v>+</v>
      </c>
      <c r="Z58" s="1">
        <v>2023</v>
      </c>
    </row>
    <row r="59" spans="1:26" x14ac:dyDescent="0.4">
      <c r="A59" s="20"/>
      <c r="B59" s="23"/>
      <c r="C59" s="1" t="str">
        <f t="shared" si="0"/>
        <v>41-38 thousand BP</v>
      </c>
      <c r="E59" s="1" t="s">
        <v>4</v>
      </c>
      <c r="F59" s="1" t="str">
        <f t="shared" si="5"/>
        <v/>
      </c>
      <c r="G59" s="1" t="str">
        <f t="shared" si="1"/>
        <v>2563 generations</v>
      </c>
      <c r="H59" s="1" t="str">
        <f t="shared" si="2"/>
        <v/>
      </c>
      <c r="I59" s="1" t="s">
        <v>331</v>
      </c>
      <c r="J59" s="1" t="s">
        <v>926</v>
      </c>
      <c r="L59" s="39"/>
      <c r="M59" s="1">
        <v>-39000</v>
      </c>
      <c r="N59" s="1">
        <v>-36000</v>
      </c>
      <c r="O59" s="1">
        <v>1</v>
      </c>
      <c r="Q59" s="39"/>
      <c r="S59" s="49" t="s">
        <v>34</v>
      </c>
      <c r="T59" s="58" t="str">
        <f t="shared" si="3"/>
        <v>41-38 thousand BP</v>
      </c>
      <c r="U59" s="1" t="str">
        <f t="shared" si="4"/>
        <v>+</v>
      </c>
      <c r="Z59" s="1">
        <v>2023</v>
      </c>
    </row>
    <row r="60" spans="1:26" x14ac:dyDescent="0.4">
      <c r="A60" s="21"/>
      <c r="B60" s="23"/>
      <c r="C60" s="1" t="str">
        <f t="shared" si="0"/>
        <v>40-26 thousand BP</v>
      </c>
      <c r="E60" s="1" t="s">
        <v>5</v>
      </c>
      <c r="F60" s="1" t="str">
        <f t="shared" si="5"/>
        <v/>
      </c>
      <c r="G60" s="1" t="str">
        <f t="shared" si="1"/>
        <v>2501 generations</v>
      </c>
      <c r="H60" s="1" t="str">
        <f t="shared" si="2"/>
        <v>14000 years</v>
      </c>
      <c r="I60" s="1" t="s">
        <v>318</v>
      </c>
      <c r="J60" s="1" t="s">
        <v>926</v>
      </c>
      <c r="L60" s="39"/>
      <c r="M60" s="1">
        <v>-38000</v>
      </c>
      <c r="N60" s="1">
        <v>-24000</v>
      </c>
      <c r="Q60" s="39"/>
      <c r="S60" s="49" t="s">
        <v>201</v>
      </c>
      <c r="T60" s="58" t="str">
        <f t="shared" si="3"/>
        <v>40-26 thousand BP</v>
      </c>
      <c r="U60" s="1" t="str">
        <f t="shared" si="4"/>
        <v>+</v>
      </c>
      <c r="Z60" s="1">
        <v>2023</v>
      </c>
    </row>
    <row r="61" spans="1:26" x14ac:dyDescent="0.4">
      <c r="A61" s="21"/>
      <c r="B61" s="23"/>
      <c r="C61" s="1" t="str">
        <f t="shared" si="0"/>
        <v>40-30 thousand BP</v>
      </c>
      <c r="E61" s="1" t="s">
        <v>265</v>
      </c>
      <c r="F61" s="1" t="str">
        <f t="shared" si="5"/>
        <v/>
      </c>
      <c r="G61" s="1" t="str">
        <f t="shared" si="1"/>
        <v>2501 generations</v>
      </c>
      <c r="H61" s="1" t="str">
        <f t="shared" si="2"/>
        <v/>
      </c>
      <c r="J61" s="1" t="s">
        <v>926</v>
      </c>
      <c r="L61" s="39"/>
      <c r="M61" s="1">
        <v>-38000</v>
      </c>
      <c r="N61" s="1">
        <v>-28000</v>
      </c>
      <c r="O61" s="1">
        <v>1</v>
      </c>
      <c r="Q61" s="39"/>
      <c r="S61" s="49" t="s">
        <v>264</v>
      </c>
      <c r="T61" s="58" t="str">
        <f t="shared" si="3"/>
        <v>40-30 thousand BP</v>
      </c>
      <c r="U61" s="1" t="str">
        <f t="shared" si="4"/>
        <v>+</v>
      </c>
      <c r="Z61" s="1">
        <v>2023</v>
      </c>
    </row>
    <row r="62" spans="1:26" x14ac:dyDescent="0.4">
      <c r="A62" s="20"/>
      <c r="B62" s="22"/>
      <c r="C62" s="1" t="str">
        <f t="shared" si="0"/>
        <v>36 thousand BP</v>
      </c>
      <c r="E62" s="1" t="s">
        <v>241</v>
      </c>
      <c r="F62" s="1" t="str">
        <f t="shared" si="5"/>
        <v/>
      </c>
      <c r="G62" s="1" t="str">
        <f t="shared" si="1"/>
        <v>2251 generations</v>
      </c>
      <c r="H62" s="1" t="str">
        <f t="shared" si="2"/>
        <v/>
      </c>
      <c r="J62" s="1" t="s">
        <v>926</v>
      </c>
      <c r="L62" s="39"/>
      <c r="M62" s="1">
        <v>-34000</v>
      </c>
      <c r="Q62" s="39"/>
      <c r="S62" s="49" t="s">
        <v>35</v>
      </c>
      <c r="T62" s="58" t="str">
        <f t="shared" si="3"/>
        <v>36 thousand BP</v>
      </c>
      <c r="U62" s="1" t="str">
        <f t="shared" si="4"/>
        <v>+</v>
      </c>
      <c r="Z62" s="1">
        <v>2023</v>
      </c>
    </row>
    <row r="63" spans="1:26" x14ac:dyDescent="0.4">
      <c r="A63" s="21"/>
      <c r="B63" s="23"/>
      <c r="C63" s="1" t="str">
        <f t="shared" si="0"/>
        <v>35 thousand BP</v>
      </c>
      <c r="E63" s="1" t="s">
        <v>428</v>
      </c>
      <c r="F63" s="1" t="str">
        <f t="shared" si="5"/>
        <v/>
      </c>
      <c r="G63" s="1" t="str">
        <f t="shared" si="1"/>
        <v>2188 generations</v>
      </c>
      <c r="H63" s="1" t="str">
        <f t="shared" si="2"/>
        <v/>
      </c>
      <c r="I63" s="1" t="s">
        <v>423</v>
      </c>
      <c r="J63" s="1" t="s">
        <v>926</v>
      </c>
      <c r="L63" s="39"/>
      <c r="M63" s="1">
        <v>-33000</v>
      </c>
      <c r="Q63" s="39"/>
      <c r="T63" s="58" t="str">
        <f t="shared" si="3"/>
        <v>35 thousand BP</v>
      </c>
      <c r="Z63" s="1">
        <v>2023</v>
      </c>
    </row>
    <row r="64" spans="1:26" x14ac:dyDescent="0.4">
      <c r="A64" s="20"/>
      <c r="B64" s="23"/>
      <c r="C64" s="1" t="str">
        <f t="shared" si="0"/>
        <v>33-24 thousand BP</v>
      </c>
      <c r="E64" s="1" t="s">
        <v>243</v>
      </c>
      <c r="F64" s="1" t="str">
        <f t="shared" si="5"/>
        <v/>
      </c>
      <c r="G64" s="1" t="str">
        <f t="shared" si="1"/>
        <v>2063 generations</v>
      </c>
      <c r="H64" s="1" t="str">
        <f t="shared" si="2"/>
        <v>9000 years</v>
      </c>
      <c r="I64" s="1" t="s">
        <v>318</v>
      </c>
      <c r="J64" s="1" t="s">
        <v>926</v>
      </c>
      <c r="L64" s="39"/>
      <c r="M64" s="1">
        <v>-31000</v>
      </c>
      <c r="N64" s="1">
        <v>-22000</v>
      </c>
      <c r="Q64" s="39"/>
      <c r="S64" s="49" t="s">
        <v>63</v>
      </c>
      <c r="T64" s="58" t="str">
        <f t="shared" si="3"/>
        <v>33-24 thousand BP</v>
      </c>
      <c r="U64" s="1" t="str">
        <f t="shared" ref="U64:U69" si="6">IF((S64&amp;" BP")&lt;&gt;T64,"Error","+")</f>
        <v>+</v>
      </c>
      <c r="Z64" s="1">
        <v>2023</v>
      </c>
    </row>
    <row r="65" spans="1:28" x14ac:dyDescent="0.4">
      <c r="A65" s="21"/>
      <c r="B65" s="23"/>
      <c r="C65" s="1" t="str">
        <f t="shared" si="0"/>
        <v>30-15 thousand BP</v>
      </c>
      <c r="E65" s="1" t="s">
        <v>233</v>
      </c>
      <c r="F65" s="1" t="str">
        <f t="shared" si="5"/>
        <v/>
      </c>
      <c r="G65" s="1" t="str">
        <f t="shared" si="1"/>
        <v>1876 generations</v>
      </c>
      <c r="H65" s="1" t="str">
        <f t="shared" si="2"/>
        <v/>
      </c>
      <c r="I65" s="1" t="s">
        <v>319</v>
      </c>
      <c r="J65" s="1" t="s">
        <v>926</v>
      </c>
      <c r="L65" s="39"/>
      <c r="M65" s="1">
        <v>-28000</v>
      </c>
      <c r="N65" s="1">
        <v>-13000</v>
      </c>
      <c r="O65" s="1">
        <v>1</v>
      </c>
      <c r="Q65" s="39"/>
      <c r="S65" s="49" t="s">
        <v>242</v>
      </c>
      <c r="T65" s="58" t="str">
        <f t="shared" si="3"/>
        <v>30-15 thousand BP</v>
      </c>
      <c r="U65" s="1" t="str">
        <f t="shared" si="6"/>
        <v>+</v>
      </c>
      <c r="Z65" s="1">
        <v>2023</v>
      </c>
    </row>
    <row r="66" spans="1:28" x14ac:dyDescent="0.4">
      <c r="A66" s="24" t="s">
        <v>163</v>
      </c>
      <c r="B66" s="23"/>
      <c r="C66" s="1" t="str">
        <f t="shared" si="0"/>
        <v>26.5 thousand BP</v>
      </c>
      <c r="E66" s="1" t="s">
        <v>149</v>
      </c>
      <c r="F66" s="1" t="str">
        <f t="shared" si="5"/>
        <v/>
      </c>
      <c r="G66" s="1" t="str">
        <f t="shared" si="1"/>
        <v>1657 generations</v>
      </c>
      <c r="H66" s="1" t="str">
        <f t="shared" si="2"/>
        <v/>
      </c>
      <c r="I66" s="1" t="s">
        <v>313</v>
      </c>
      <c r="J66" s="1" t="s">
        <v>926</v>
      </c>
      <c r="L66" s="39"/>
      <c r="M66" s="1">
        <v>-24500</v>
      </c>
      <c r="Q66" s="39"/>
      <c r="S66" s="49" t="s">
        <v>148</v>
      </c>
      <c r="T66" s="58" t="str">
        <f t="shared" si="3"/>
        <v>26.5 thousand BP</v>
      </c>
      <c r="U66" s="1" t="str">
        <f t="shared" si="6"/>
        <v>+</v>
      </c>
      <c r="Z66" s="1">
        <v>2023</v>
      </c>
    </row>
    <row r="67" spans="1:28" x14ac:dyDescent="0.4">
      <c r="A67" s="25" t="s">
        <v>270</v>
      </c>
      <c r="B67" s="22"/>
      <c r="C67" s="1" t="str">
        <f t="shared" si="0"/>
        <v>26-19 thousand BP</v>
      </c>
      <c r="E67" s="1" t="s">
        <v>57</v>
      </c>
      <c r="F67" s="1" t="str">
        <f t="shared" si="5"/>
        <v/>
      </c>
      <c r="G67" s="1" t="str">
        <f t="shared" si="1"/>
        <v>1626 generations</v>
      </c>
      <c r="H67" s="1" t="str">
        <f t="shared" si="2"/>
        <v/>
      </c>
      <c r="J67" s="1" t="s">
        <v>926</v>
      </c>
      <c r="K67" s="1">
        <v>1</v>
      </c>
      <c r="L67" s="39"/>
      <c r="M67" s="1">
        <v>-24000</v>
      </c>
      <c r="N67" s="1">
        <v>-17000</v>
      </c>
      <c r="O67" s="1">
        <v>1</v>
      </c>
      <c r="Q67" s="39"/>
      <c r="S67" s="49" t="s">
        <v>6</v>
      </c>
      <c r="T67" s="58" t="str">
        <f t="shared" si="3"/>
        <v>26-19 thousand BP</v>
      </c>
      <c r="U67" s="1" t="str">
        <f t="shared" si="6"/>
        <v>+</v>
      </c>
      <c r="Z67" s="1">
        <v>2023</v>
      </c>
    </row>
    <row r="68" spans="1:28" x14ac:dyDescent="0.4">
      <c r="A68" s="24" t="s">
        <v>177</v>
      </c>
      <c r="B68" s="22"/>
      <c r="C68" s="1" t="str">
        <f t="shared" si="0"/>
        <v>24 thousand BP</v>
      </c>
      <c r="E68" s="1" t="s">
        <v>9</v>
      </c>
      <c r="F68" s="1" t="str">
        <f t="shared" si="5"/>
        <v/>
      </c>
      <c r="G68" s="1" t="str">
        <f t="shared" si="1"/>
        <v>1501 generations</v>
      </c>
      <c r="H68" s="1" t="str">
        <f t="shared" si="2"/>
        <v/>
      </c>
      <c r="I68" s="1" t="s">
        <v>332</v>
      </c>
      <c r="J68" s="1" t="s">
        <v>926</v>
      </c>
      <c r="L68" s="39"/>
      <c r="M68" s="1">
        <v>-22000</v>
      </c>
      <c r="Q68" s="39"/>
      <c r="S68" s="49" t="s">
        <v>36</v>
      </c>
      <c r="T68" s="58" t="str">
        <f t="shared" si="3"/>
        <v>24 thousand BP</v>
      </c>
      <c r="U68" s="1" t="str">
        <f t="shared" si="6"/>
        <v>+</v>
      </c>
      <c r="Z68" s="1">
        <v>2023</v>
      </c>
    </row>
    <row r="69" spans="1:28" x14ac:dyDescent="0.4">
      <c r="A69" s="25"/>
      <c r="B69" s="22"/>
      <c r="C69" s="1" t="str">
        <f t="shared" ref="C69:C132" si="7">T69</f>
        <v>24-15 thousand BP</v>
      </c>
      <c r="E69" s="1" t="s">
        <v>105</v>
      </c>
      <c r="F69" s="1" t="str">
        <f t="shared" ref="F69:F132" si="8">IF(ISBLANK(W69),"",W69)</f>
        <v/>
      </c>
      <c r="G69" s="1" t="str">
        <f t="shared" ref="G69:G132" si="9">IF(OR(M69&lt;(-85000000),ISBLANK(M69)),"",IF(M69&lt;(-7000000),INT(ABS(M69/10))&amp;" generations",IF(M69&lt;(-3200000),INT(ABS(M69/12))&amp;" generations",IF(M69&lt;(-500000),INT(ABS((M69-Z69)/14))&amp;" generations",IF(M69&lt;(-13500),INT(ABS((M69-Z69)/16))&amp;" generations",IF(M69&lt;(-4000),INT(ABS((M69-Z69)/18))&amp;" generations",INT(ABS((M69-Z69)/20))&amp;" generations"))))))</f>
        <v>1501 generations</v>
      </c>
      <c r="H69" s="1" t="str">
        <f t="shared" ref="H69:H132" si="10">IF(ISBLANK(M69),"",IF(AND(M69&lt;&gt;N69, 0&lt;&gt;N69, O69&lt;&gt;1),IF(ABS(M69-N69)&gt;=1000000,ABS(M69-N69)/1000000&amp;" million years",IF(ABS(M69-N69)&gt;=100000,ABS(M69-N69)/1000&amp;" thousand years",ABS(M69-N69)&amp;" years")),""))</f>
        <v>9000 years</v>
      </c>
      <c r="J69" s="1" t="s">
        <v>926</v>
      </c>
      <c r="L69" s="39"/>
      <c r="M69" s="1">
        <v>-22000</v>
      </c>
      <c r="N69" s="1">
        <v>-13000</v>
      </c>
      <c r="Q69" s="39"/>
      <c r="S69" s="49" t="s">
        <v>7</v>
      </c>
      <c r="T69" s="58" t="str">
        <f t="shared" ref="T69:T132" si="11">IF(ISBLANK(M69),"",IF(AND(M69&lt;&gt;N69,0&lt;&gt;N69),IF(ABS(M69)&gt;=1000000000,ABS(M69/1000000000)&amp;"-"&amp;ABS(N69/1000000000)&amp;" billion BP",IF(ABS(M69)&gt;=1000000,ABS(M69/1000000)&amp;"-"&amp;ABS(N69/1000000)&amp;" million BP",IF(ABS(M69)&gt;=250000,ABS(M69/1000)&amp;"-"&amp;ABS(N69/1000)&amp;" thousand BP",IF(ABS(M69)&gt;=15000,ABS((M69-FLOOR(Z69,1000))/1000)&amp;"-"&amp;ABS((N69-FLOOR(Z69,1000))/1000)&amp;" thousand BP",IF(M69&lt;=(-900),ABS(M69-FLOOR(Z69,1000))&amp;"-"&amp;ABS(N69-FLOOR(Z69,1000))&amp;" BP",ABS(M69-Z69)&amp;"-"&amp;ABS(N69-Z69)&amp;" BP"))))),IF(ABS(M69)&gt;=1000000000,ABS(M69/1000000000)&amp;" billion BP",IF(ABS(M69)&gt;=1000000,ABS(M69/1000000)&amp;" million BP",IF(ABS(M69)&gt;=350000,ABS(M69/1000)&amp;" thousand BP",IF(ABS(M69)&gt;=15000,ABS((M69-FLOOR(Z69,1000))/1000)&amp;" thousand BP",IF(M69&lt;=(-900),ABS(M69-FLOOR(Z69,1000))&amp;" BP",ABS(M69-Z69)&amp;" BP")))))))</f>
        <v>24-15 thousand BP</v>
      </c>
      <c r="U69" s="1" t="str">
        <f t="shared" si="6"/>
        <v>+</v>
      </c>
      <c r="Z69" s="1">
        <v>2023</v>
      </c>
    </row>
    <row r="70" spans="1:28" x14ac:dyDescent="0.4">
      <c r="A70" s="25"/>
      <c r="B70" s="23"/>
      <c r="C70" s="1" t="str">
        <f t="shared" si="7"/>
        <v>23 thousand BP</v>
      </c>
      <c r="E70" s="1" t="s">
        <v>266</v>
      </c>
      <c r="F70" s="1" t="str">
        <f t="shared" si="8"/>
        <v/>
      </c>
      <c r="G70" s="1" t="str">
        <f t="shared" si="9"/>
        <v>1438 generations</v>
      </c>
      <c r="H70" s="1" t="str">
        <f t="shared" si="10"/>
        <v/>
      </c>
      <c r="I70" s="1" t="s">
        <v>332</v>
      </c>
      <c r="J70" s="1" t="s">
        <v>926</v>
      </c>
      <c r="L70" s="39"/>
      <c r="M70" s="1">
        <v>-21000</v>
      </c>
      <c r="Q70" s="39"/>
      <c r="S70" s="49" t="s">
        <v>224</v>
      </c>
      <c r="T70" s="58" t="str">
        <f t="shared" si="11"/>
        <v>23 thousand BP</v>
      </c>
      <c r="U70" s="1" t="str">
        <f t="shared" ref="U70:U71" si="12">IF((S70&amp;" BP")&lt;&gt;T70,"Error","+")</f>
        <v>+</v>
      </c>
      <c r="Z70" s="1">
        <v>2023</v>
      </c>
    </row>
    <row r="71" spans="1:28" x14ac:dyDescent="0.4">
      <c r="A71" s="24"/>
      <c r="B71" s="23"/>
      <c r="C71" s="1" t="str">
        <f t="shared" si="7"/>
        <v>20-14 thousand BP</v>
      </c>
      <c r="E71" s="1" t="s">
        <v>49</v>
      </c>
      <c r="F71" s="1" t="str">
        <f t="shared" si="8"/>
        <v/>
      </c>
      <c r="G71" s="1" t="str">
        <f t="shared" si="9"/>
        <v>1251 generations</v>
      </c>
      <c r="H71" s="1" t="str">
        <f t="shared" si="10"/>
        <v>6000 years</v>
      </c>
      <c r="I71" s="1" t="s">
        <v>320</v>
      </c>
      <c r="J71" s="1" t="s">
        <v>926</v>
      </c>
      <c r="L71" s="39"/>
      <c r="M71" s="1">
        <v>-18000</v>
      </c>
      <c r="N71" s="1">
        <v>-12000</v>
      </c>
      <c r="Q71" s="39"/>
      <c r="S71" s="49" t="s">
        <v>73</v>
      </c>
      <c r="T71" s="58" t="str">
        <f t="shared" si="11"/>
        <v>20-14 thousand BP</v>
      </c>
      <c r="U71" s="1" t="str">
        <f t="shared" si="12"/>
        <v>+</v>
      </c>
      <c r="Z71" s="1">
        <v>2023</v>
      </c>
    </row>
    <row r="72" spans="1:28" x14ac:dyDescent="0.4">
      <c r="A72" s="26" t="s">
        <v>176</v>
      </c>
      <c r="B72" s="27" t="s">
        <v>23</v>
      </c>
      <c r="C72" s="1" t="str">
        <f t="shared" si="7"/>
        <v/>
      </c>
      <c r="E72" s="1" t="s">
        <v>61</v>
      </c>
      <c r="F72" s="1" t="str">
        <f t="shared" si="8"/>
        <v/>
      </c>
      <c r="G72" s="1" t="str">
        <f t="shared" si="9"/>
        <v/>
      </c>
      <c r="H72" s="1" t="str">
        <f t="shared" si="10"/>
        <v/>
      </c>
      <c r="J72" s="1" t="s">
        <v>926</v>
      </c>
      <c r="L72" s="39"/>
      <c r="Q72" s="39"/>
      <c r="S72" s="49"/>
      <c r="T72" s="58" t="str">
        <f t="shared" si="11"/>
        <v/>
      </c>
      <c r="Z72" s="1">
        <v>2023</v>
      </c>
    </row>
    <row r="73" spans="1:28" x14ac:dyDescent="0.4">
      <c r="A73" s="26" t="s">
        <v>8</v>
      </c>
      <c r="B73" s="28"/>
      <c r="C73" s="1" t="str">
        <f t="shared" si="7"/>
        <v/>
      </c>
      <c r="E73" s="1" t="s">
        <v>60</v>
      </c>
      <c r="F73" s="1" t="str">
        <f t="shared" si="8"/>
        <v/>
      </c>
      <c r="G73" s="1" t="str">
        <f t="shared" si="9"/>
        <v/>
      </c>
      <c r="H73" s="1" t="str">
        <f t="shared" si="10"/>
        <v/>
      </c>
      <c r="J73" s="1" t="s">
        <v>926</v>
      </c>
      <c r="L73" s="39"/>
      <c r="Q73" s="39"/>
      <c r="S73" s="49"/>
      <c r="T73" s="58" t="str">
        <f t="shared" si="11"/>
        <v/>
      </c>
      <c r="Z73" s="1">
        <v>2023</v>
      </c>
    </row>
    <row r="74" spans="1:28" x14ac:dyDescent="0.4">
      <c r="A74" s="26"/>
      <c r="B74" s="29"/>
      <c r="C74" s="1" t="str">
        <f t="shared" si="7"/>
        <v/>
      </c>
      <c r="E74" s="1" t="s">
        <v>59</v>
      </c>
      <c r="F74" s="1" t="str">
        <f t="shared" si="8"/>
        <v/>
      </c>
      <c r="G74" s="1" t="str">
        <f t="shared" si="9"/>
        <v/>
      </c>
      <c r="H74" s="1" t="str">
        <f t="shared" si="10"/>
        <v/>
      </c>
      <c r="I74" s="1" t="s">
        <v>324</v>
      </c>
      <c r="J74" s="1" t="s">
        <v>926</v>
      </c>
      <c r="L74" s="39"/>
      <c r="Q74" s="39"/>
      <c r="S74" s="49"/>
      <c r="T74" s="58" t="str">
        <f t="shared" si="11"/>
        <v/>
      </c>
      <c r="Z74" s="1">
        <v>2023</v>
      </c>
    </row>
    <row r="75" spans="1:28" x14ac:dyDescent="0.4">
      <c r="A75" s="26"/>
      <c r="B75" s="28"/>
      <c r="C75" s="1" t="str">
        <f t="shared" si="7"/>
        <v/>
      </c>
      <c r="E75" s="1" t="s">
        <v>62</v>
      </c>
      <c r="F75" s="1" t="str">
        <f t="shared" si="8"/>
        <v/>
      </c>
      <c r="G75" s="1" t="str">
        <f t="shared" si="9"/>
        <v/>
      </c>
      <c r="H75" s="1" t="str">
        <f t="shared" si="10"/>
        <v/>
      </c>
      <c r="I75" s="1" t="s">
        <v>333</v>
      </c>
      <c r="J75" s="1" t="s">
        <v>926</v>
      </c>
      <c r="L75" s="39"/>
      <c r="Q75" s="39"/>
      <c r="S75" s="49"/>
      <c r="T75" s="58" t="str">
        <f t="shared" si="11"/>
        <v/>
      </c>
      <c r="Z75" s="1">
        <v>2023</v>
      </c>
    </row>
    <row r="76" spans="1:28" x14ac:dyDescent="0.4">
      <c r="A76" s="30" t="s">
        <v>268</v>
      </c>
      <c r="B76" s="31" t="s">
        <v>24</v>
      </c>
      <c r="C76" s="1" t="str">
        <f t="shared" si="7"/>
        <v>13500-8200 BP</v>
      </c>
      <c r="E76" s="1" t="s">
        <v>432</v>
      </c>
      <c r="F76" s="1" t="str">
        <f t="shared" si="8"/>
        <v>11500-6200 BCE</v>
      </c>
      <c r="G76" s="1" t="str">
        <f t="shared" si="9"/>
        <v>751 generations</v>
      </c>
      <c r="H76" s="1" t="str">
        <f t="shared" si="10"/>
        <v/>
      </c>
      <c r="I76" s="1" t="s">
        <v>383</v>
      </c>
      <c r="J76" s="1" t="s">
        <v>926</v>
      </c>
      <c r="L76" s="39"/>
      <c r="M76" s="1">
        <v>-11500</v>
      </c>
      <c r="N76" s="1">
        <v>-6200</v>
      </c>
      <c r="O76" s="1">
        <v>1</v>
      </c>
      <c r="Q76" s="39"/>
      <c r="T76" s="58" t="str">
        <f t="shared" si="11"/>
        <v>13500-8200 BP</v>
      </c>
      <c r="W76" s="1" t="str">
        <f>IF(ISBLANK(M76),"",IF(AND(M76&lt;&gt;N76, 0&lt;&gt;N76),IF(OR(AND(M76&lt;0,N76&lt;0),AND(M76&gt;=0,N76&gt;=0)),IF(M76&lt;0,ABS(M76)&amp;"-"&amp;ABS(N76)&amp;" BCE",M76&amp;"-"&amp;N76&amp;" CE"),ABS(M76)&amp;" BCE - "&amp;ABS(N76)&amp;" CE"),IF(M76&lt;0,ABS(M76)&amp;" BCE",M76&amp;" CE")))</f>
        <v>11500-6200 BCE</v>
      </c>
      <c r="Z76" s="1">
        <v>2023</v>
      </c>
      <c r="AA76" s="1">
        <f>-M76+2000</f>
        <v>13500</v>
      </c>
      <c r="AB76" s="1">
        <f>-N76+2000</f>
        <v>8200</v>
      </c>
    </row>
    <row r="77" spans="1:28" x14ac:dyDescent="0.4">
      <c r="A77" s="30" t="s">
        <v>297</v>
      </c>
      <c r="B77" s="32"/>
      <c r="C77" s="1" t="str">
        <f t="shared" si="7"/>
        <v>12000-10000 BP</v>
      </c>
      <c r="E77" s="1" t="s">
        <v>226</v>
      </c>
      <c r="F77" s="1" t="str">
        <f t="shared" si="8"/>
        <v>10000-8000 BCE</v>
      </c>
      <c r="G77" s="1" t="str">
        <f t="shared" si="9"/>
        <v>667 generations</v>
      </c>
      <c r="H77" s="1" t="str">
        <f t="shared" si="10"/>
        <v/>
      </c>
      <c r="I77" s="1" t="s">
        <v>321</v>
      </c>
      <c r="J77" s="1" t="s">
        <v>926</v>
      </c>
      <c r="L77" s="39"/>
      <c r="M77" s="1">
        <v>-10000</v>
      </c>
      <c r="N77" s="1">
        <v>-8000</v>
      </c>
      <c r="O77" s="1">
        <v>1</v>
      </c>
      <c r="Q77" s="39"/>
      <c r="S77" s="49" t="s">
        <v>225</v>
      </c>
      <c r="T77" s="58" t="str">
        <f t="shared" si="11"/>
        <v>12000-10000 BP</v>
      </c>
      <c r="U77" s="1" t="str">
        <f>IF((S77&amp;" BP")&lt;&gt;T77,"Error","+")</f>
        <v>Error</v>
      </c>
      <c r="W77" s="1" t="str">
        <f t="shared" ref="W77:W140" si="13">IF(ISBLANK(M77),"",IF(AND(M77&lt;&gt;N77, 0&lt;&gt;N77),IF(OR(AND(M77&lt;0,N77&lt;0),AND(M77&gt;=0,N77&gt;=0)),IF(M77&lt;0,ABS(M77)&amp;"-"&amp;ABS(N77)&amp;" BCE",M77&amp;"-"&amp;N77&amp;" CE"),ABS(M77)&amp;" BCE - "&amp;ABS(N77)&amp;" CE"),IF(M77&lt;0,ABS(M77)&amp;" BCE",M77&amp;" CE")))</f>
        <v>10000-8000 BCE</v>
      </c>
      <c r="Z77" s="1">
        <v>2023</v>
      </c>
      <c r="AA77" s="1">
        <f t="shared" ref="AA77:AA140" si="14">-M77+2000</f>
        <v>12000</v>
      </c>
      <c r="AB77" s="1">
        <f t="shared" ref="AB77:AB140" si="15">-N77+2000</f>
        <v>10000</v>
      </c>
    </row>
    <row r="78" spans="1:28" x14ac:dyDescent="0.4">
      <c r="A78" s="30"/>
      <c r="B78" s="32"/>
      <c r="C78" s="1" t="str">
        <f t="shared" si="7"/>
        <v>11500 BP</v>
      </c>
      <c r="E78" s="1" t="s">
        <v>438</v>
      </c>
      <c r="F78" s="1" t="str">
        <f t="shared" si="8"/>
        <v>9500 BCE</v>
      </c>
      <c r="G78" s="1" t="str">
        <f t="shared" si="9"/>
        <v>640 generations</v>
      </c>
      <c r="H78" s="1" t="str">
        <f t="shared" si="10"/>
        <v/>
      </c>
      <c r="I78" s="1" t="s">
        <v>322</v>
      </c>
      <c r="J78" s="1" t="s">
        <v>926</v>
      </c>
      <c r="L78" s="39"/>
      <c r="M78" s="1">
        <v>-9500</v>
      </c>
      <c r="Q78" s="39"/>
      <c r="T78" s="58" t="str">
        <f t="shared" si="11"/>
        <v>11500 BP</v>
      </c>
      <c r="W78" s="1" t="str">
        <f t="shared" si="13"/>
        <v>9500 BCE</v>
      </c>
      <c r="Z78" s="1">
        <v>2023</v>
      </c>
      <c r="AA78" s="1">
        <f t="shared" si="14"/>
        <v>11500</v>
      </c>
    </row>
    <row r="79" spans="1:28" x14ac:dyDescent="0.4">
      <c r="A79" s="30"/>
      <c r="B79" s="32"/>
      <c r="C79" s="1" t="str">
        <f t="shared" si="7"/>
        <v>11500-10500 BP</v>
      </c>
      <c r="E79" s="1" t="s">
        <v>228</v>
      </c>
      <c r="F79" s="1" t="str">
        <f t="shared" si="8"/>
        <v>9500-8500 BCE</v>
      </c>
      <c r="G79" s="1" t="str">
        <f t="shared" si="9"/>
        <v>640 generations</v>
      </c>
      <c r="H79" s="1" t="str">
        <f t="shared" si="10"/>
        <v/>
      </c>
      <c r="I79" s="1" t="s">
        <v>334</v>
      </c>
      <c r="J79" s="1" t="s">
        <v>926</v>
      </c>
      <c r="L79" s="39"/>
      <c r="M79" s="1">
        <v>-9500</v>
      </c>
      <c r="N79" s="40">
        <v>-8500</v>
      </c>
      <c r="O79" s="1">
        <v>1</v>
      </c>
      <c r="Q79" s="39"/>
      <c r="S79" s="49" t="s">
        <v>221</v>
      </c>
      <c r="T79" s="58" t="str">
        <f t="shared" si="11"/>
        <v>11500-10500 BP</v>
      </c>
      <c r="U79" s="1" t="str">
        <f>IF((S79&amp;" BP")&lt;&gt;T79,"Error","+")</f>
        <v>Error</v>
      </c>
      <c r="W79" s="1" t="str">
        <f t="shared" si="13"/>
        <v>9500-8500 BCE</v>
      </c>
      <c r="Z79" s="1">
        <v>2023</v>
      </c>
      <c r="AA79" s="1">
        <f t="shared" si="14"/>
        <v>11500</v>
      </c>
      <c r="AB79" s="1">
        <f t="shared" si="15"/>
        <v>10500</v>
      </c>
    </row>
    <row r="80" spans="1:28" x14ac:dyDescent="0.4">
      <c r="A80" s="30"/>
      <c r="B80" s="32"/>
      <c r="C80" s="1" t="str">
        <f t="shared" si="7"/>
        <v>11000 BP</v>
      </c>
      <c r="E80" s="1" t="s">
        <v>440</v>
      </c>
      <c r="F80" s="1" t="str">
        <f t="shared" si="8"/>
        <v>9000 BCE</v>
      </c>
      <c r="G80" s="1" t="str">
        <f t="shared" si="9"/>
        <v>612 generations</v>
      </c>
      <c r="H80" s="1" t="str">
        <f t="shared" si="10"/>
        <v/>
      </c>
      <c r="I80" s="1" t="s">
        <v>441</v>
      </c>
      <c r="J80" s="1" t="s">
        <v>926</v>
      </c>
      <c r="L80" s="39"/>
      <c r="M80" s="1">
        <v>-9000</v>
      </c>
      <c r="Q80" s="39"/>
      <c r="T80" s="58" t="str">
        <f t="shared" si="11"/>
        <v>11000 BP</v>
      </c>
      <c r="W80" s="1" t="str">
        <f t="shared" si="13"/>
        <v>9000 BCE</v>
      </c>
      <c r="Z80" s="1">
        <v>2023</v>
      </c>
      <c r="AA80" s="1">
        <f t="shared" si="14"/>
        <v>11000</v>
      </c>
    </row>
    <row r="81" spans="1:28" x14ac:dyDescent="0.4">
      <c r="A81" s="30"/>
      <c r="B81" s="32"/>
      <c r="C81" s="1" t="str">
        <f t="shared" si="7"/>
        <v>11000-9000 BP</v>
      </c>
      <c r="E81" s="1" t="s">
        <v>223</v>
      </c>
      <c r="F81" s="1" t="str">
        <f t="shared" si="8"/>
        <v>9000-7000 BCE</v>
      </c>
      <c r="G81" s="1" t="str">
        <f t="shared" si="9"/>
        <v>612 generations</v>
      </c>
      <c r="H81" s="1" t="str">
        <f t="shared" si="10"/>
        <v/>
      </c>
      <c r="I81" s="1" t="s">
        <v>322</v>
      </c>
      <c r="J81" s="1" t="s">
        <v>926</v>
      </c>
      <c r="L81" s="39"/>
      <c r="M81" s="1">
        <v>-9000</v>
      </c>
      <c r="N81" s="1">
        <v>-7000</v>
      </c>
      <c r="O81" s="1">
        <v>1</v>
      </c>
      <c r="Q81" s="39"/>
      <c r="S81" s="49" t="s">
        <v>222</v>
      </c>
      <c r="T81" s="58" t="str">
        <f t="shared" si="11"/>
        <v>11000-9000 BP</v>
      </c>
      <c r="U81" s="1" t="str">
        <f>IF((S81&amp;" BP")&lt;&gt;T81,"Error","+")</f>
        <v>Error</v>
      </c>
      <c r="W81" s="1" t="str">
        <f t="shared" si="13"/>
        <v>9000-7000 BCE</v>
      </c>
      <c r="Z81" s="1">
        <v>2023</v>
      </c>
      <c r="AA81" s="1">
        <f t="shared" si="14"/>
        <v>11000</v>
      </c>
      <c r="AB81" s="1">
        <f t="shared" si="15"/>
        <v>9000</v>
      </c>
    </row>
    <row r="82" spans="1:28" x14ac:dyDescent="0.4">
      <c r="A82" s="30"/>
      <c r="B82" s="32"/>
      <c r="C82" s="1" t="str">
        <f t="shared" si="7"/>
        <v>10500 BP</v>
      </c>
      <c r="E82" s="1" t="s">
        <v>433</v>
      </c>
      <c r="F82" s="1" t="str">
        <f t="shared" si="8"/>
        <v>8500 BCE</v>
      </c>
      <c r="G82" s="1" t="str">
        <f t="shared" si="9"/>
        <v>584 generations</v>
      </c>
      <c r="H82" s="1" t="str">
        <f t="shared" si="10"/>
        <v/>
      </c>
      <c r="I82" s="1" t="s">
        <v>434</v>
      </c>
      <c r="J82" s="1" t="s">
        <v>926</v>
      </c>
      <c r="L82" s="39"/>
      <c r="M82" s="1">
        <v>-8500</v>
      </c>
      <c r="Q82" s="39"/>
      <c r="S82" s="49"/>
      <c r="T82" s="58" t="str">
        <f t="shared" si="11"/>
        <v>10500 BP</v>
      </c>
      <c r="U82" s="1" t="str">
        <f>IF((S82&amp;" BP")&lt;&gt;T82,"Error","+")</f>
        <v>Error</v>
      </c>
      <c r="W82" s="1" t="str">
        <f t="shared" si="13"/>
        <v>8500 BCE</v>
      </c>
      <c r="Z82" s="1">
        <v>2023</v>
      </c>
      <c r="AA82" s="1">
        <f t="shared" si="14"/>
        <v>10500</v>
      </c>
    </row>
    <row r="83" spans="1:28" x14ac:dyDescent="0.4">
      <c r="A83" s="30"/>
      <c r="B83" s="32"/>
      <c r="C83" s="1" t="str">
        <f t="shared" si="7"/>
        <v>10500 BP</v>
      </c>
      <c r="E83" s="1" t="s">
        <v>435</v>
      </c>
      <c r="F83" s="1" t="str">
        <f t="shared" si="8"/>
        <v>8500 BCE</v>
      </c>
      <c r="G83" s="1" t="str">
        <f t="shared" si="9"/>
        <v>584 generations</v>
      </c>
      <c r="H83" s="1" t="str">
        <f t="shared" si="10"/>
        <v/>
      </c>
      <c r="I83" s="1" t="s">
        <v>331</v>
      </c>
      <c r="J83" s="1" t="s">
        <v>926</v>
      </c>
      <c r="L83" s="39"/>
      <c r="M83" s="1">
        <v>-8500</v>
      </c>
      <c r="Q83" s="39"/>
      <c r="T83" s="58" t="str">
        <f t="shared" si="11"/>
        <v>10500 BP</v>
      </c>
      <c r="W83" s="1" t="str">
        <f t="shared" si="13"/>
        <v>8500 BCE</v>
      </c>
      <c r="Z83" s="1">
        <v>2023</v>
      </c>
      <c r="AA83" s="1">
        <f t="shared" si="14"/>
        <v>10500</v>
      </c>
    </row>
    <row r="84" spans="1:28" x14ac:dyDescent="0.4">
      <c r="A84" s="30"/>
      <c r="B84" s="32"/>
      <c r="C84" s="1" t="str">
        <f t="shared" si="7"/>
        <v>10000-7000 BP</v>
      </c>
      <c r="E84" s="1" t="s">
        <v>443</v>
      </c>
      <c r="F84" s="1" t="str">
        <f t="shared" si="8"/>
        <v>8000-5000 BCE</v>
      </c>
      <c r="G84" s="1" t="str">
        <f t="shared" si="9"/>
        <v>556 generations</v>
      </c>
      <c r="H84" s="1" t="str">
        <f t="shared" si="10"/>
        <v/>
      </c>
      <c r="I84" s="1" t="s">
        <v>442</v>
      </c>
      <c r="J84" s="1" t="s">
        <v>926</v>
      </c>
      <c r="L84" s="39"/>
      <c r="M84" s="1">
        <v>-8000</v>
      </c>
      <c r="N84" s="1">
        <v>-5000</v>
      </c>
      <c r="O84" s="1">
        <v>1</v>
      </c>
      <c r="Q84" s="39"/>
      <c r="T84" s="58" t="str">
        <f t="shared" si="11"/>
        <v>10000-7000 BP</v>
      </c>
      <c r="W84" s="1" t="str">
        <f t="shared" si="13"/>
        <v>8000-5000 BCE</v>
      </c>
      <c r="Z84" s="1">
        <v>2023</v>
      </c>
      <c r="AA84" s="1">
        <f t="shared" si="14"/>
        <v>10000</v>
      </c>
      <c r="AB84" s="1">
        <f t="shared" si="15"/>
        <v>7000</v>
      </c>
    </row>
    <row r="85" spans="1:28" x14ac:dyDescent="0.4">
      <c r="A85" s="30"/>
      <c r="B85" s="32"/>
      <c r="C85" s="1" t="str">
        <f t="shared" si="7"/>
        <v>9000 BP</v>
      </c>
      <c r="E85" s="1" t="s">
        <v>436</v>
      </c>
      <c r="F85" s="1" t="str">
        <f t="shared" si="8"/>
        <v>7000 BCE</v>
      </c>
      <c r="G85" s="1" t="str">
        <f t="shared" si="9"/>
        <v>501 generations</v>
      </c>
      <c r="H85" s="1" t="str">
        <f t="shared" si="10"/>
        <v/>
      </c>
      <c r="I85" s="1" t="s">
        <v>437</v>
      </c>
      <c r="J85" s="1" t="s">
        <v>926</v>
      </c>
      <c r="L85" s="39"/>
      <c r="M85" s="1">
        <v>-7000</v>
      </c>
      <c r="Q85" s="39"/>
      <c r="T85" s="58" t="str">
        <f t="shared" si="11"/>
        <v>9000 BP</v>
      </c>
      <c r="W85" s="1" t="str">
        <f t="shared" si="13"/>
        <v>7000 BCE</v>
      </c>
      <c r="Z85" s="1">
        <v>2023</v>
      </c>
      <c r="AA85" s="1">
        <f t="shared" si="14"/>
        <v>9000</v>
      </c>
    </row>
    <row r="86" spans="1:28" x14ac:dyDescent="0.4">
      <c r="A86" s="30"/>
      <c r="B86" s="32"/>
      <c r="C86" s="1" t="str">
        <f t="shared" si="7"/>
        <v>9000-5000 BP</v>
      </c>
      <c r="E86" s="1" t="s">
        <v>10</v>
      </c>
      <c r="F86" s="1" t="str">
        <f t="shared" si="8"/>
        <v>7000-3000 BCE</v>
      </c>
      <c r="G86" s="1" t="str">
        <f t="shared" si="9"/>
        <v>501 generations</v>
      </c>
      <c r="H86" s="1" t="str">
        <f t="shared" si="10"/>
        <v>4000 years</v>
      </c>
      <c r="I86" s="1" t="s">
        <v>335</v>
      </c>
      <c r="J86" s="1" t="s">
        <v>926</v>
      </c>
      <c r="L86" s="39"/>
      <c r="M86" s="1">
        <v>-7000</v>
      </c>
      <c r="N86" s="1">
        <v>-3000</v>
      </c>
      <c r="Q86" s="39"/>
      <c r="S86" s="49" t="s">
        <v>37</v>
      </c>
      <c r="T86" s="58" t="str">
        <f t="shared" si="11"/>
        <v>9000-5000 BP</v>
      </c>
      <c r="U86" s="1" t="str">
        <f>IF((S86&amp;" BP")&lt;&gt;T86,"Error","+")</f>
        <v>+</v>
      </c>
      <c r="W86" s="1" t="str">
        <f t="shared" si="13"/>
        <v>7000-3000 BCE</v>
      </c>
      <c r="Z86" s="1">
        <v>2023</v>
      </c>
      <c r="AA86" s="1">
        <f t="shared" si="14"/>
        <v>9000</v>
      </c>
      <c r="AB86" s="1">
        <f t="shared" si="15"/>
        <v>5000</v>
      </c>
    </row>
    <row r="87" spans="1:28" x14ac:dyDescent="0.4">
      <c r="A87" s="30"/>
      <c r="B87" s="32"/>
      <c r="C87" s="1" t="str">
        <f t="shared" si="7"/>
        <v>8000-5000 BP</v>
      </c>
      <c r="E87" s="1" t="s">
        <v>68</v>
      </c>
      <c r="F87" s="1" t="str">
        <f t="shared" si="8"/>
        <v>6000-3000 BCE</v>
      </c>
      <c r="G87" s="1" t="str">
        <f t="shared" si="9"/>
        <v>445 generations</v>
      </c>
      <c r="H87" s="1" t="str">
        <f t="shared" si="10"/>
        <v>3000 years</v>
      </c>
      <c r="I87" s="1" t="s">
        <v>323</v>
      </c>
      <c r="J87" s="1" t="s">
        <v>926</v>
      </c>
      <c r="L87" s="39"/>
      <c r="M87" s="1">
        <v>-6000</v>
      </c>
      <c r="N87" s="1">
        <v>-3000</v>
      </c>
      <c r="Q87" s="39"/>
      <c r="S87" s="49" t="s">
        <v>67</v>
      </c>
      <c r="T87" s="58" t="str">
        <f t="shared" si="11"/>
        <v>8000-5000 BP</v>
      </c>
      <c r="U87" s="1" t="str">
        <f>IF((S87&amp;" BP")&lt;&gt;T87,"Error","+")</f>
        <v>+</v>
      </c>
      <c r="W87" s="1" t="str">
        <f t="shared" si="13"/>
        <v>6000-3000 BCE</v>
      </c>
      <c r="Z87" s="1">
        <v>2023</v>
      </c>
      <c r="AA87" s="1">
        <f t="shared" si="14"/>
        <v>8000</v>
      </c>
      <c r="AB87" s="1">
        <f t="shared" si="15"/>
        <v>5000</v>
      </c>
    </row>
    <row r="88" spans="1:28" x14ac:dyDescent="0.4">
      <c r="A88" s="30"/>
      <c r="B88" s="32"/>
      <c r="C88" s="1" t="str">
        <f t="shared" si="7"/>
        <v>7500-6500 BP</v>
      </c>
      <c r="E88" s="1" t="s">
        <v>91</v>
      </c>
      <c r="F88" s="1" t="str">
        <f t="shared" si="8"/>
        <v>5500-4500 BCE</v>
      </c>
      <c r="G88" s="1" t="str">
        <f t="shared" si="9"/>
        <v>417 generations</v>
      </c>
      <c r="H88" s="1" t="str">
        <f t="shared" si="10"/>
        <v>1000 years</v>
      </c>
      <c r="I88" s="1" t="s">
        <v>324</v>
      </c>
      <c r="J88" s="1" t="s">
        <v>926</v>
      </c>
      <c r="L88" s="39"/>
      <c r="M88" s="1">
        <v>-5500</v>
      </c>
      <c r="N88" s="1">
        <v>-4500</v>
      </c>
      <c r="O88" s="1" t="s">
        <v>296</v>
      </c>
      <c r="Q88" s="39"/>
      <c r="S88" s="49" t="s">
        <v>38</v>
      </c>
      <c r="T88" s="58" t="str">
        <f t="shared" si="11"/>
        <v>7500-6500 BP</v>
      </c>
      <c r="U88" s="1" t="str">
        <f>IF((S88&amp;" BP")&lt;&gt;T88,"Error","+")</f>
        <v>+</v>
      </c>
      <c r="W88" s="1" t="str">
        <f t="shared" si="13"/>
        <v>5500-4500 BCE</v>
      </c>
      <c r="Z88" s="1">
        <v>2023</v>
      </c>
      <c r="AA88" s="1">
        <f t="shared" si="14"/>
        <v>7500</v>
      </c>
      <c r="AB88" s="1">
        <f t="shared" si="15"/>
        <v>6500</v>
      </c>
    </row>
    <row r="89" spans="1:28" x14ac:dyDescent="0.4">
      <c r="A89" s="30"/>
      <c r="B89" s="32"/>
      <c r="C89" s="1" t="str">
        <f t="shared" si="7"/>
        <v>7200-6700 BP</v>
      </c>
      <c r="E89" s="1" t="s">
        <v>448</v>
      </c>
      <c r="F89" s="1" t="str">
        <f t="shared" si="8"/>
        <v>5200-4700 BCE</v>
      </c>
      <c r="G89" s="1" t="str">
        <f t="shared" si="9"/>
        <v>401 generations</v>
      </c>
      <c r="H89" s="1" t="str">
        <f t="shared" si="10"/>
        <v/>
      </c>
      <c r="I89" s="1" t="s">
        <v>406</v>
      </c>
      <c r="J89" s="1" t="s">
        <v>926</v>
      </c>
      <c r="L89" s="39"/>
      <c r="M89" s="1">
        <v>-5200</v>
      </c>
      <c r="N89" s="1">
        <v>-4700</v>
      </c>
      <c r="O89" s="1">
        <v>1</v>
      </c>
      <c r="Q89" s="39"/>
      <c r="T89" s="58" t="str">
        <f t="shared" si="11"/>
        <v>7200-6700 BP</v>
      </c>
      <c r="W89" s="1" t="str">
        <f t="shared" si="13"/>
        <v>5200-4700 BCE</v>
      </c>
      <c r="Z89" s="1">
        <v>2023</v>
      </c>
      <c r="AA89" s="1">
        <f t="shared" si="14"/>
        <v>7200</v>
      </c>
      <c r="AB89" s="1">
        <f t="shared" si="15"/>
        <v>6700</v>
      </c>
    </row>
    <row r="90" spans="1:28" x14ac:dyDescent="0.4">
      <c r="A90" s="30"/>
      <c r="B90" s="32"/>
      <c r="C90" s="1" t="str">
        <f t="shared" si="7"/>
        <v>7000 BP</v>
      </c>
      <c r="E90" s="1" t="s">
        <v>412</v>
      </c>
      <c r="F90" s="1" t="str">
        <f t="shared" si="8"/>
        <v>5000 BCE</v>
      </c>
      <c r="G90" s="1" t="str">
        <f t="shared" si="9"/>
        <v>390 generations</v>
      </c>
      <c r="H90" s="1" t="str">
        <f t="shared" si="10"/>
        <v/>
      </c>
      <c r="I90" s="1" t="s">
        <v>411</v>
      </c>
      <c r="J90" s="1" t="s">
        <v>926</v>
      </c>
      <c r="L90" s="39"/>
      <c r="M90" s="1">
        <v>-5000</v>
      </c>
      <c r="Q90" s="39"/>
      <c r="T90" s="58" t="str">
        <f t="shared" si="11"/>
        <v>7000 BP</v>
      </c>
      <c r="W90" s="1" t="str">
        <f t="shared" si="13"/>
        <v>5000 BCE</v>
      </c>
      <c r="Z90" s="1">
        <v>2023</v>
      </c>
      <c r="AA90" s="1">
        <f t="shared" si="14"/>
        <v>7000</v>
      </c>
    </row>
    <row r="91" spans="1:28" x14ac:dyDescent="0.4">
      <c r="A91" s="30"/>
      <c r="B91" s="31"/>
      <c r="C91" s="1" t="str">
        <f t="shared" si="7"/>
        <v>7000 BP</v>
      </c>
      <c r="E91" s="1" t="s">
        <v>229</v>
      </c>
      <c r="F91" s="1" t="str">
        <f t="shared" si="8"/>
        <v>5000 BCE</v>
      </c>
      <c r="G91" s="1" t="str">
        <f t="shared" si="9"/>
        <v>390 generations</v>
      </c>
      <c r="H91" s="1" t="str">
        <f t="shared" si="10"/>
        <v/>
      </c>
      <c r="I91" s="1" t="s">
        <v>318</v>
      </c>
      <c r="J91" s="1" t="s">
        <v>926</v>
      </c>
      <c r="L91" s="39"/>
      <c r="M91" s="1">
        <v>-5000</v>
      </c>
      <c r="Q91" s="39"/>
      <c r="S91" s="49">
        <v>7000</v>
      </c>
      <c r="T91" s="58" t="str">
        <f t="shared" si="11"/>
        <v>7000 BP</v>
      </c>
      <c r="U91" s="1" t="str">
        <f>IF((S91&amp;" BP")&lt;&gt;T91,"Error","+")</f>
        <v>+</v>
      </c>
      <c r="W91" s="1" t="str">
        <f t="shared" si="13"/>
        <v>5000 BCE</v>
      </c>
      <c r="Z91" s="1">
        <v>2023</v>
      </c>
      <c r="AA91" s="1">
        <f t="shared" si="14"/>
        <v>7000</v>
      </c>
    </row>
    <row r="92" spans="1:28" x14ac:dyDescent="0.4">
      <c r="A92" s="30"/>
      <c r="B92" s="33" t="s">
        <v>56</v>
      </c>
      <c r="C92" s="1" t="str">
        <f t="shared" si="7"/>
        <v>6500-3700 BP</v>
      </c>
      <c r="E92" s="1" t="s">
        <v>11</v>
      </c>
      <c r="F92" s="1" t="str">
        <f t="shared" si="8"/>
        <v>4500-1700 BCE</v>
      </c>
      <c r="G92" s="1" t="str">
        <f t="shared" si="9"/>
        <v>362 generations</v>
      </c>
      <c r="H92" s="1" t="str">
        <f t="shared" si="10"/>
        <v>2800 years</v>
      </c>
      <c r="I92" s="1" t="s">
        <v>336</v>
      </c>
      <c r="J92" s="1" t="s">
        <v>926</v>
      </c>
      <c r="L92" s="39"/>
      <c r="M92" s="1">
        <v>-4500</v>
      </c>
      <c r="N92" s="1">
        <v>-1700</v>
      </c>
      <c r="Q92" s="39"/>
      <c r="S92" s="49" t="s">
        <v>39</v>
      </c>
      <c r="T92" s="58" t="str">
        <f t="shared" si="11"/>
        <v>6500-3700 BP</v>
      </c>
      <c r="U92" s="1" t="str">
        <f>IF((S92&amp;" BP")&lt;&gt;T92,"Error","+")</f>
        <v>+</v>
      </c>
      <c r="W92" s="1" t="str">
        <f t="shared" si="13"/>
        <v>4500-1700 BCE</v>
      </c>
      <c r="Z92" s="1">
        <v>2023</v>
      </c>
      <c r="AA92" s="1">
        <f t="shared" si="14"/>
        <v>6500</v>
      </c>
      <c r="AB92" s="1">
        <f t="shared" si="15"/>
        <v>3700</v>
      </c>
    </row>
    <row r="93" spans="1:28" x14ac:dyDescent="0.4">
      <c r="A93" s="30"/>
      <c r="B93" s="34"/>
      <c r="C93" s="1" t="str">
        <f t="shared" si="7"/>
        <v>6500-3900 BP</v>
      </c>
      <c r="E93" s="1" t="s">
        <v>65</v>
      </c>
      <c r="F93" s="1" t="str">
        <f t="shared" si="8"/>
        <v>4500-1900 BCE</v>
      </c>
      <c r="G93" s="1" t="str">
        <f t="shared" si="9"/>
        <v>362 generations</v>
      </c>
      <c r="H93" s="1" t="str">
        <f t="shared" si="10"/>
        <v>2600 years</v>
      </c>
      <c r="J93" s="1" t="s">
        <v>926</v>
      </c>
      <c r="L93" s="39"/>
      <c r="M93" s="1">
        <v>-4500</v>
      </c>
      <c r="N93" s="1">
        <v>-1900</v>
      </c>
      <c r="Q93" s="39"/>
      <c r="S93" s="49" t="s">
        <v>64</v>
      </c>
      <c r="T93" s="58" t="str">
        <f t="shared" si="11"/>
        <v>6500-3900 BP</v>
      </c>
      <c r="U93" s="1" t="str">
        <f>IF((S93&amp;" BP")&lt;&gt;T93,"Error","+")</f>
        <v>+</v>
      </c>
      <c r="W93" s="1" t="str">
        <f t="shared" si="13"/>
        <v>4500-1900 BCE</v>
      </c>
      <c r="Z93" s="1">
        <v>2023</v>
      </c>
      <c r="AA93" s="1">
        <f t="shared" si="14"/>
        <v>6500</v>
      </c>
      <c r="AB93" s="1">
        <f t="shared" si="15"/>
        <v>3900</v>
      </c>
    </row>
    <row r="94" spans="1:28" x14ac:dyDescent="0.4">
      <c r="A94" s="30"/>
      <c r="B94" s="34"/>
      <c r="C94" s="1" t="str">
        <f t="shared" si="7"/>
        <v>6200-6000 BP</v>
      </c>
      <c r="E94" s="1" t="s">
        <v>407</v>
      </c>
      <c r="F94" s="1" t="str">
        <f t="shared" si="8"/>
        <v>4200-4000 BCE</v>
      </c>
      <c r="G94" s="1" t="str">
        <f t="shared" si="9"/>
        <v>345 generations</v>
      </c>
      <c r="H94" s="1" t="str">
        <f t="shared" si="10"/>
        <v/>
      </c>
      <c r="I94" s="1" t="s">
        <v>408</v>
      </c>
      <c r="J94" s="1" t="s">
        <v>926</v>
      </c>
      <c r="L94" s="39"/>
      <c r="M94" s="1">
        <v>-4200</v>
      </c>
      <c r="N94" s="1">
        <v>-4000</v>
      </c>
      <c r="O94" s="1">
        <v>1</v>
      </c>
      <c r="Q94" s="39"/>
      <c r="T94" s="58" t="str">
        <f t="shared" si="11"/>
        <v>6200-6000 BP</v>
      </c>
      <c r="W94" s="1" t="str">
        <f t="shared" si="13"/>
        <v>4200-4000 BCE</v>
      </c>
      <c r="Z94" s="1">
        <v>2023</v>
      </c>
      <c r="AA94" s="1">
        <f t="shared" si="14"/>
        <v>6200</v>
      </c>
      <c r="AB94" s="1">
        <f t="shared" si="15"/>
        <v>6000</v>
      </c>
    </row>
    <row r="95" spans="1:28" x14ac:dyDescent="0.4">
      <c r="A95" s="30"/>
      <c r="B95" s="34"/>
      <c r="C95" s="1" t="str">
        <f t="shared" si="7"/>
        <v>6000 BP</v>
      </c>
      <c r="E95" s="1" t="s">
        <v>414</v>
      </c>
      <c r="F95" s="1" t="str">
        <f t="shared" si="8"/>
        <v>4000 BCE</v>
      </c>
      <c r="G95" s="1" t="str">
        <f t="shared" si="9"/>
        <v>301 generations</v>
      </c>
      <c r="H95" s="1" t="str">
        <f t="shared" si="10"/>
        <v/>
      </c>
      <c r="I95" s="1" t="s">
        <v>415</v>
      </c>
      <c r="J95" s="1" t="s">
        <v>926</v>
      </c>
      <c r="L95" s="39"/>
      <c r="M95" s="1">
        <v>-4000</v>
      </c>
      <c r="Q95" s="39"/>
      <c r="T95" s="58" t="str">
        <f t="shared" si="11"/>
        <v>6000 BP</v>
      </c>
      <c r="W95" s="1" t="str">
        <f t="shared" si="13"/>
        <v>4000 BCE</v>
      </c>
      <c r="Z95" s="1">
        <v>2023</v>
      </c>
      <c r="AA95" s="1">
        <f t="shared" si="14"/>
        <v>6000</v>
      </c>
    </row>
    <row r="96" spans="1:28" x14ac:dyDescent="0.4">
      <c r="A96" s="30"/>
      <c r="B96" s="34"/>
      <c r="C96" s="1" t="str">
        <f t="shared" si="7"/>
        <v>5500-5350 BP</v>
      </c>
      <c r="E96" s="1" t="s">
        <v>409</v>
      </c>
      <c r="F96" s="1" t="str">
        <f t="shared" si="8"/>
        <v>3500-3350 BCE</v>
      </c>
      <c r="G96" s="1" t="str">
        <f t="shared" si="9"/>
        <v>276 generations</v>
      </c>
      <c r="H96" s="1" t="str">
        <f t="shared" si="10"/>
        <v/>
      </c>
      <c r="I96" s="1" t="s">
        <v>410</v>
      </c>
      <c r="J96" s="1" t="s">
        <v>926</v>
      </c>
      <c r="L96" s="39"/>
      <c r="M96" s="1">
        <v>-3500</v>
      </c>
      <c r="N96" s="1">
        <v>-3350</v>
      </c>
      <c r="O96" s="1">
        <v>1</v>
      </c>
      <c r="Q96" s="39"/>
      <c r="T96" s="58" t="str">
        <f t="shared" si="11"/>
        <v>5500-5350 BP</v>
      </c>
      <c r="W96" s="1" t="str">
        <f t="shared" si="13"/>
        <v>3500-3350 BCE</v>
      </c>
      <c r="Z96" s="1">
        <v>2023</v>
      </c>
      <c r="AA96" s="1">
        <f t="shared" si="14"/>
        <v>5500</v>
      </c>
      <c r="AB96" s="1">
        <f t="shared" si="15"/>
        <v>5350</v>
      </c>
    </row>
    <row r="97" spans="1:28" x14ac:dyDescent="0.4">
      <c r="A97" s="30"/>
      <c r="B97" s="34"/>
      <c r="C97" s="1" t="str">
        <f t="shared" si="7"/>
        <v>5400 BP</v>
      </c>
      <c r="E97" s="1" t="s">
        <v>75</v>
      </c>
      <c r="F97" s="1" t="str">
        <f t="shared" si="8"/>
        <v>3400 BCE</v>
      </c>
      <c r="G97" s="1" t="str">
        <f t="shared" si="9"/>
        <v>271 generations</v>
      </c>
      <c r="H97" s="1" t="str">
        <f t="shared" si="10"/>
        <v/>
      </c>
      <c r="J97" s="1" t="s">
        <v>926</v>
      </c>
      <c r="K97" s="1" t="s">
        <v>48</v>
      </c>
      <c r="L97" s="39"/>
      <c r="M97" s="1">
        <v>-3400</v>
      </c>
      <c r="Q97" s="39"/>
      <c r="S97" s="49">
        <v>5400</v>
      </c>
      <c r="T97" s="58" t="str">
        <f t="shared" si="11"/>
        <v>5400 BP</v>
      </c>
      <c r="U97" s="1" t="str">
        <f>IF((S97&amp;" BP")&lt;&gt;T97,"Error","+")</f>
        <v>+</v>
      </c>
      <c r="W97" s="1" t="str">
        <f t="shared" si="13"/>
        <v>3400 BCE</v>
      </c>
      <c r="Z97" s="1">
        <v>2023</v>
      </c>
      <c r="AA97" s="1">
        <f t="shared" si="14"/>
        <v>5400</v>
      </c>
    </row>
    <row r="98" spans="1:28" x14ac:dyDescent="0.4">
      <c r="A98" s="30"/>
      <c r="B98" s="34"/>
      <c r="C98" s="1" t="str">
        <f t="shared" si="7"/>
        <v>5300-3100 BP</v>
      </c>
      <c r="E98" s="1" t="s">
        <v>93</v>
      </c>
      <c r="F98" s="1" t="str">
        <f t="shared" si="8"/>
        <v>3300-1100 BCE</v>
      </c>
      <c r="G98" s="1" t="str">
        <f t="shared" si="9"/>
        <v>266 generations</v>
      </c>
      <c r="H98" s="1" t="str">
        <f t="shared" si="10"/>
        <v>2200 years</v>
      </c>
      <c r="I98" s="1" t="s">
        <v>337</v>
      </c>
      <c r="J98" s="1" t="s">
        <v>926</v>
      </c>
      <c r="L98" s="39"/>
      <c r="M98" s="1">
        <v>-3300</v>
      </c>
      <c r="N98" s="1">
        <v>-1100</v>
      </c>
      <c r="Q98" s="39"/>
      <c r="S98" s="49" t="s">
        <v>92</v>
      </c>
      <c r="T98" s="58" t="str">
        <f t="shared" si="11"/>
        <v>5300-3100 BP</v>
      </c>
      <c r="U98" s="1" t="str">
        <f>IF((S98&amp;" BP")&lt;&gt;T98,"Error","+")</f>
        <v>+</v>
      </c>
      <c r="W98" s="1" t="str">
        <f t="shared" si="13"/>
        <v>3300-1100 BCE</v>
      </c>
      <c r="Z98" s="1">
        <v>2023</v>
      </c>
      <c r="AA98" s="1">
        <f t="shared" si="14"/>
        <v>5300</v>
      </c>
      <c r="AB98" s="1">
        <f t="shared" si="15"/>
        <v>3100</v>
      </c>
    </row>
    <row r="99" spans="1:28" x14ac:dyDescent="0.4">
      <c r="A99" s="30"/>
      <c r="B99" s="34"/>
      <c r="C99" s="1" t="str">
        <f t="shared" si="7"/>
        <v>5300-4600 BP</v>
      </c>
      <c r="E99" s="1" t="s">
        <v>90</v>
      </c>
      <c r="F99" s="1" t="str">
        <f t="shared" si="8"/>
        <v>3300-2600 BCE</v>
      </c>
      <c r="G99" s="1" t="str">
        <f t="shared" si="9"/>
        <v>266 generations</v>
      </c>
      <c r="H99" s="1" t="str">
        <f t="shared" si="10"/>
        <v>700 years</v>
      </c>
      <c r="J99" s="1" t="s">
        <v>926</v>
      </c>
      <c r="L99" s="39"/>
      <c r="M99" s="1">
        <v>-3300</v>
      </c>
      <c r="N99" s="1">
        <v>-2600</v>
      </c>
      <c r="Q99" s="39"/>
      <c r="S99" s="49" t="s">
        <v>40</v>
      </c>
      <c r="T99" s="58" t="str">
        <f t="shared" si="11"/>
        <v>5300-4600 BP</v>
      </c>
      <c r="U99" s="1" t="str">
        <f>IF((S99&amp;" BP")&lt;&gt;T99,"Error","+")</f>
        <v>+</v>
      </c>
      <c r="W99" s="1" t="str">
        <f t="shared" si="13"/>
        <v>3300-2600 BCE</v>
      </c>
      <c r="Z99" s="1">
        <v>2023</v>
      </c>
      <c r="AA99" s="1">
        <f t="shared" si="14"/>
        <v>5300</v>
      </c>
      <c r="AB99" s="1">
        <f t="shared" si="15"/>
        <v>4600</v>
      </c>
    </row>
    <row r="100" spans="1:28" x14ac:dyDescent="0.4">
      <c r="A100" s="30"/>
      <c r="B100" s="34"/>
      <c r="C100" s="1" t="str">
        <f t="shared" si="7"/>
        <v>5130 BP</v>
      </c>
      <c r="E100" s="1" t="s">
        <v>413</v>
      </c>
      <c r="F100" s="1" t="str">
        <f t="shared" si="8"/>
        <v>3130 BCE</v>
      </c>
      <c r="G100" s="1" t="str">
        <f t="shared" si="9"/>
        <v>257 generations</v>
      </c>
      <c r="H100" s="1" t="str">
        <f t="shared" si="10"/>
        <v/>
      </c>
      <c r="I100" s="1" t="s">
        <v>416</v>
      </c>
      <c r="J100" s="1" t="s">
        <v>926</v>
      </c>
      <c r="L100" s="39"/>
      <c r="M100" s="1">
        <v>-3130</v>
      </c>
      <c r="Q100" s="39"/>
      <c r="T100" s="58" t="str">
        <f t="shared" si="11"/>
        <v>5130 BP</v>
      </c>
      <c r="W100" s="1" t="str">
        <f t="shared" si="13"/>
        <v>3130 BCE</v>
      </c>
      <c r="Z100" s="1">
        <v>2023</v>
      </c>
      <c r="AA100" s="1">
        <f t="shared" si="14"/>
        <v>5130</v>
      </c>
    </row>
    <row r="101" spans="1:28" x14ac:dyDescent="0.4">
      <c r="A101" s="30"/>
      <c r="B101" s="34"/>
      <c r="C101" s="1" t="str">
        <f t="shared" si="7"/>
        <v>5000 BP</v>
      </c>
      <c r="E101" s="1" t="s">
        <v>439</v>
      </c>
      <c r="F101" s="1" t="str">
        <f t="shared" si="8"/>
        <v>3000 BCE</v>
      </c>
      <c r="G101" s="1" t="str">
        <f t="shared" si="9"/>
        <v>251 generations</v>
      </c>
      <c r="H101" s="1" t="str">
        <f t="shared" si="10"/>
        <v/>
      </c>
      <c r="J101" s="1" t="s">
        <v>926</v>
      </c>
      <c r="L101" s="39"/>
      <c r="M101" s="1">
        <v>-3000</v>
      </c>
      <c r="Q101" s="39"/>
      <c r="T101" s="58" t="str">
        <f t="shared" si="11"/>
        <v>5000 BP</v>
      </c>
      <c r="W101" s="1" t="str">
        <f t="shared" si="13"/>
        <v>3000 BCE</v>
      </c>
      <c r="Z101" s="1">
        <v>2023</v>
      </c>
      <c r="AA101" s="1">
        <f t="shared" si="14"/>
        <v>5000</v>
      </c>
    </row>
    <row r="102" spans="1:28" x14ac:dyDescent="0.4">
      <c r="A102" s="30"/>
      <c r="B102" s="33"/>
      <c r="C102" s="1" t="str">
        <f t="shared" si="7"/>
        <v>5000-4350 BP</v>
      </c>
      <c r="E102" s="1" t="s">
        <v>12</v>
      </c>
      <c r="F102" s="1" t="str">
        <f t="shared" si="8"/>
        <v>3000-2350 BCE</v>
      </c>
      <c r="G102" s="1" t="str">
        <f t="shared" si="9"/>
        <v>251 generations</v>
      </c>
      <c r="H102" s="1" t="str">
        <f t="shared" si="10"/>
        <v>650 years</v>
      </c>
      <c r="J102" s="1" t="s">
        <v>926</v>
      </c>
      <c r="L102" s="39"/>
      <c r="M102" s="1">
        <v>-3000</v>
      </c>
      <c r="N102" s="1">
        <v>-2350</v>
      </c>
      <c r="Q102" s="39"/>
      <c r="S102" s="49" t="s">
        <v>41</v>
      </c>
      <c r="T102" s="58" t="str">
        <f t="shared" si="11"/>
        <v>5000-4350 BP</v>
      </c>
      <c r="U102" s="1" t="str">
        <f>IF((S102&amp;" BP")&lt;&gt;T102,"Error","+")</f>
        <v>+</v>
      </c>
      <c r="W102" s="1" t="str">
        <f t="shared" si="13"/>
        <v>3000-2350 BCE</v>
      </c>
      <c r="Z102" s="1">
        <v>2023</v>
      </c>
      <c r="AA102" s="1">
        <f t="shared" si="14"/>
        <v>5000</v>
      </c>
      <c r="AB102" s="1">
        <f t="shared" si="15"/>
        <v>4350</v>
      </c>
    </row>
    <row r="103" spans="1:28" x14ac:dyDescent="0.4">
      <c r="A103" s="30"/>
      <c r="B103" s="34"/>
      <c r="C103" s="1" t="str">
        <f t="shared" si="7"/>
        <v>5000-4000 BP</v>
      </c>
      <c r="E103" s="1" t="s">
        <v>196</v>
      </c>
      <c r="F103" s="1" t="str">
        <f t="shared" si="8"/>
        <v>3000-2000 BCE</v>
      </c>
      <c r="G103" s="1" t="str">
        <f t="shared" si="9"/>
        <v>251 generations</v>
      </c>
      <c r="H103" s="1" t="str">
        <f t="shared" si="10"/>
        <v/>
      </c>
      <c r="I103" s="1" t="s">
        <v>360</v>
      </c>
      <c r="J103" s="1" t="s">
        <v>926</v>
      </c>
      <c r="L103" s="39"/>
      <c r="M103" s="1">
        <v>-3000</v>
      </c>
      <c r="N103" s="1">
        <v>-2000</v>
      </c>
      <c r="O103" s="1">
        <v>1</v>
      </c>
      <c r="Q103" s="39"/>
      <c r="S103" s="49" t="s">
        <v>205</v>
      </c>
      <c r="T103" s="58" t="str">
        <f t="shared" si="11"/>
        <v>5000-4000 BP</v>
      </c>
      <c r="U103" s="1" t="str">
        <f>IF((S103&amp;" BP")&lt;&gt;T103,"Error","+")</f>
        <v>+</v>
      </c>
      <c r="W103" s="1" t="str">
        <f t="shared" si="13"/>
        <v>3000-2000 BCE</v>
      </c>
      <c r="Z103" s="1">
        <v>2023</v>
      </c>
      <c r="AA103" s="1">
        <f t="shared" si="14"/>
        <v>5000</v>
      </c>
      <c r="AB103" s="1">
        <f t="shared" si="15"/>
        <v>4000</v>
      </c>
    </row>
    <row r="104" spans="1:28" x14ac:dyDescent="0.4">
      <c r="A104" s="30"/>
      <c r="B104" s="9" t="s">
        <v>25</v>
      </c>
      <c r="C104" s="1" t="str">
        <f t="shared" si="7"/>
        <v>5100-2030 BP</v>
      </c>
      <c r="E104" s="1" t="s">
        <v>70</v>
      </c>
      <c r="F104" s="1" t="str">
        <f t="shared" si="8"/>
        <v>3100-30 BCE</v>
      </c>
      <c r="G104" s="1" t="str">
        <f t="shared" si="9"/>
        <v>256 generations</v>
      </c>
      <c r="H104" s="1" t="str">
        <f t="shared" si="10"/>
        <v>3070 years</v>
      </c>
      <c r="I104" s="1" t="s">
        <v>323</v>
      </c>
      <c r="J104" s="1" t="s">
        <v>926</v>
      </c>
      <c r="L104" s="39"/>
      <c r="M104" s="1">
        <v>-3100</v>
      </c>
      <c r="N104" s="1">
        <v>-30</v>
      </c>
      <c r="Q104" s="39"/>
      <c r="S104" s="49" t="s">
        <v>69</v>
      </c>
      <c r="T104" s="58" t="str">
        <f t="shared" si="11"/>
        <v>5100-2030 BP</v>
      </c>
      <c r="U104" s="1" t="str">
        <f>IF((S104&amp;" BP")&lt;&gt;T104,"Error","+")</f>
        <v>+</v>
      </c>
      <c r="W104" s="1" t="str">
        <f t="shared" si="13"/>
        <v>3100-30 BCE</v>
      </c>
      <c r="Z104" s="1">
        <v>2023</v>
      </c>
      <c r="AA104" s="1">
        <f t="shared" si="14"/>
        <v>5100</v>
      </c>
      <c r="AB104" s="1">
        <f t="shared" si="15"/>
        <v>2030</v>
      </c>
    </row>
    <row r="105" spans="1:28" x14ac:dyDescent="0.4">
      <c r="A105" s="30"/>
      <c r="B105" s="42" t="s">
        <v>258</v>
      </c>
      <c r="C105" s="1" t="str">
        <f t="shared" si="7"/>
        <v>4800-3800 BP</v>
      </c>
      <c r="E105" s="1" t="s">
        <v>74</v>
      </c>
      <c r="F105" s="1" t="str">
        <f t="shared" si="8"/>
        <v>2800-1800 BCE</v>
      </c>
      <c r="G105" s="1" t="str">
        <f t="shared" si="9"/>
        <v>241 generations</v>
      </c>
      <c r="H105" s="1" t="str">
        <f t="shared" si="10"/>
        <v>1000 years</v>
      </c>
      <c r="J105" s="1" t="s">
        <v>926</v>
      </c>
      <c r="L105" s="39"/>
      <c r="M105" s="1">
        <v>-2800</v>
      </c>
      <c r="N105" s="1">
        <v>-1800</v>
      </c>
      <c r="Q105" s="39"/>
      <c r="S105" s="49" t="s">
        <v>26</v>
      </c>
      <c r="T105" s="58" t="str">
        <f t="shared" si="11"/>
        <v>4800-3800 BP</v>
      </c>
      <c r="U105" s="1" t="str">
        <f>IF((S105&amp;" BP")&lt;&gt;T105,"Error","+")</f>
        <v>+</v>
      </c>
      <c r="W105" s="1" t="str">
        <f t="shared" si="13"/>
        <v>2800-1800 BCE</v>
      </c>
      <c r="Z105" s="1">
        <v>2023</v>
      </c>
      <c r="AA105" s="1">
        <f t="shared" si="14"/>
        <v>4800</v>
      </c>
      <c r="AB105" s="1">
        <f t="shared" si="15"/>
        <v>3800</v>
      </c>
    </row>
    <row r="106" spans="1:28" x14ac:dyDescent="0.4">
      <c r="A106" s="30"/>
      <c r="B106" s="42" t="s">
        <v>260</v>
      </c>
      <c r="C106" s="1" t="str">
        <f t="shared" si="7"/>
        <v>4700-4300 BP</v>
      </c>
      <c r="E106" s="1" t="s">
        <v>422</v>
      </c>
      <c r="F106" s="1" t="str">
        <f t="shared" si="8"/>
        <v>2700-2300 BCE</v>
      </c>
      <c r="G106" s="1" t="str">
        <f t="shared" si="9"/>
        <v>236 generations</v>
      </c>
      <c r="H106" s="1" t="str">
        <f t="shared" si="10"/>
        <v/>
      </c>
      <c r="I106" s="1" t="s">
        <v>321</v>
      </c>
      <c r="J106" s="1" t="s">
        <v>926</v>
      </c>
      <c r="L106" s="39"/>
      <c r="M106" s="1">
        <v>-2700</v>
      </c>
      <c r="N106" s="1">
        <v>-2300</v>
      </c>
      <c r="O106" s="1">
        <v>1</v>
      </c>
      <c r="Q106" s="39"/>
      <c r="T106" s="58" t="str">
        <f t="shared" si="11"/>
        <v>4700-4300 BP</v>
      </c>
      <c r="W106" s="1" t="str">
        <f t="shared" si="13"/>
        <v>2700-2300 BCE</v>
      </c>
      <c r="Z106" s="1">
        <v>2023</v>
      </c>
      <c r="AA106" s="1">
        <f t="shared" si="14"/>
        <v>4700</v>
      </c>
      <c r="AB106" s="1">
        <f t="shared" si="15"/>
        <v>4300</v>
      </c>
    </row>
    <row r="107" spans="1:28" x14ac:dyDescent="0.4">
      <c r="A107" s="30"/>
      <c r="B107" s="42" t="s">
        <v>259</v>
      </c>
      <c r="C107" s="1" t="str">
        <f t="shared" si="7"/>
        <v>4700-3450 BP</v>
      </c>
      <c r="E107" s="1" t="s">
        <v>13</v>
      </c>
      <c r="F107" s="1" t="str">
        <f t="shared" si="8"/>
        <v>2700-1450 BCE</v>
      </c>
      <c r="G107" s="1" t="str">
        <f t="shared" si="9"/>
        <v>236 generations</v>
      </c>
      <c r="H107" s="1" t="str">
        <f t="shared" si="10"/>
        <v>1250 years</v>
      </c>
      <c r="I107" s="1" t="s">
        <v>325</v>
      </c>
      <c r="J107" s="1" t="s">
        <v>926</v>
      </c>
      <c r="L107" s="39"/>
      <c r="M107" s="1">
        <v>-2700</v>
      </c>
      <c r="N107" s="1">
        <v>-1450</v>
      </c>
      <c r="Q107" s="39"/>
      <c r="S107" s="49" t="s">
        <v>42</v>
      </c>
      <c r="T107" s="58" t="str">
        <f t="shared" si="11"/>
        <v>4700-3450 BP</v>
      </c>
      <c r="U107" s="1" t="str">
        <f t="shared" ref="U107:U123" si="16">IF((S107&amp;" BP")&lt;&gt;T107,"Error","+")</f>
        <v>+</v>
      </c>
      <c r="W107" s="1" t="str">
        <f t="shared" si="13"/>
        <v>2700-1450 BCE</v>
      </c>
      <c r="Z107" s="1">
        <v>2023</v>
      </c>
      <c r="AA107" s="1">
        <f t="shared" si="14"/>
        <v>4700</v>
      </c>
      <c r="AB107" s="1">
        <f t="shared" si="15"/>
        <v>3450</v>
      </c>
    </row>
    <row r="108" spans="1:28" x14ac:dyDescent="0.4">
      <c r="A108" s="30"/>
      <c r="B108" s="42" t="s">
        <v>261</v>
      </c>
      <c r="C108" s="1" t="str">
        <f t="shared" si="7"/>
        <v>4700-4200 BP</v>
      </c>
      <c r="E108" s="1" t="s">
        <v>72</v>
      </c>
      <c r="F108" s="1" t="str">
        <f t="shared" si="8"/>
        <v>2700-2200 BCE</v>
      </c>
      <c r="G108" s="1" t="str">
        <f t="shared" si="9"/>
        <v>236 generations</v>
      </c>
      <c r="H108" s="1" t="str">
        <f t="shared" si="10"/>
        <v>500 years</v>
      </c>
      <c r="I108" s="1" t="s">
        <v>323</v>
      </c>
      <c r="J108" s="1" t="s">
        <v>926</v>
      </c>
      <c r="L108" s="39"/>
      <c r="M108" s="1">
        <v>-2700</v>
      </c>
      <c r="N108" s="1">
        <v>-2200</v>
      </c>
      <c r="Q108" s="39"/>
      <c r="S108" s="49" t="s">
        <v>71</v>
      </c>
      <c r="T108" s="58" t="str">
        <f t="shared" si="11"/>
        <v>4700-4200 BP</v>
      </c>
      <c r="U108" s="1" t="str">
        <f t="shared" si="16"/>
        <v>+</v>
      </c>
      <c r="W108" s="1" t="str">
        <f t="shared" si="13"/>
        <v>2700-2200 BCE</v>
      </c>
      <c r="Z108" s="1">
        <v>2023</v>
      </c>
      <c r="AA108" s="1">
        <f t="shared" si="14"/>
        <v>4700</v>
      </c>
      <c r="AB108" s="1">
        <f t="shared" si="15"/>
        <v>4200</v>
      </c>
    </row>
    <row r="109" spans="1:28" x14ac:dyDescent="0.4">
      <c r="A109" s="30"/>
      <c r="B109" s="42" t="s">
        <v>262</v>
      </c>
      <c r="C109" s="1" t="str">
        <f t="shared" si="7"/>
        <v>4570 BP</v>
      </c>
      <c r="E109" s="1" t="s">
        <v>66</v>
      </c>
      <c r="F109" s="1" t="str">
        <f t="shared" si="8"/>
        <v>2570 BCE</v>
      </c>
      <c r="G109" s="1" t="str">
        <f t="shared" si="9"/>
        <v>229 generations</v>
      </c>
      <c r="H109" s="1" t="str">
        <f t="shared" si="10"/>
        <v/>
      </c>
      <c r="I109" s="1" t="s">
        <v>323</v>
      </c>
      <c r="J109" s="1" t="s">
        <v>926</v>
      </c>
      <c r="L109" s="39"/>
      <c r="M109" s="1">
        <v>-2570</v>
      </c>
      <c r="Q109" s="39"/>
      <c r="S109" s="49">
        <v>4570</v>
      </c>
      <c r="T109" s="58" t="str">
        <f t="shared" si="11"/>
        <v>4570 BP</v>
      </c>
      <c r="U109" s="1" t="str">
        <f t="shared" si="16"/>
        <v>+</v>
      </c>
      <c r="W109" s="1" t="str">
        <f t="shared" si="13"/>
        <v>2570 BCE</v>
      </c>
      <c r="Z109" s="1">
        <v>2023</v>
      </c>
      <c r="AA109" s="1">
        <f t="shared" si="14"/>
        <v>4570</v>
      </c>
    </row>
    <row r="110" spans="1:28" x14ac:dyDescent="0.4">
      <c r="A110" s="30"/>
      <c r="B110" s="42" t="s">
        <v>263</v>
      </c>
      <c r="C110" s="1" t="str">
        <f t="shared" si="7"/>
        <v>4500-2064 BP</v>
      </c>
      <c r="E110" s="1" t="s">
        <v>191</v>
      </c>
      <c r="F110" s="1" t="str">
        <f t="shared" si="8"/>
        <v>2500-64 BCE</v>
      </c>
      <c r="G110" s="1" t="str">
        <f t="shared" si="9"/>
        <v>226 generations</v>
      </c>
      <c r="H110" s="1" t="str">
        <f t="shared" si="10"/>
        <v>2436 years</v>
      </c>
      <c r="J110" s="1" t="s">
        <v>926</v>
      </c>
      <c r="L110" s="39"/>
      <c r="M110" s="1">
        <v>-2500</v>
      </c>
      <c r="N110" s="1">
        <v>-64</v>
      </c>
      <c r="Q110" s="39"/>
      <c r="S110" s="49" t="s">
        <v>192</v>
      </c>
      <c r="T110" s="58" t="str">
        <f t="shared" si="11"/>
        <v>4500-2064 BP</v>
      </c>
      <c r="U110" s="1" t="str">
        <f t="shared" si="16"/>
        <v>+</v>
      </c>
      <c r="W110" s="1" t="str">
        <f t="shared" si="13"/>
        <v>2500-64 BCE</v>
      </c>
      <c r="Z110" s="1">
        <v>2023</v>
      </c>
      <c r="AA110" s="1">
        <f t="shared" si="14"/>
        <v>4500</v>
      </c>
      <c r="AB110" s="1">
        <f t="shared" si="15"/>
        <v>2064</v>
      </c>
    </row>
    <row r="111" spans="1:28" x14ac:dyDescent="0.4">
      <c r="A111" s="30"/>
      <c r="B111" s="35"/>
      <c r="C111" s="1" t="str">
        <f t="shared" si="7"/>
        <v>4000 BP</v>
      </c>
      <c r="E111" s="1" t="s">
        <v>14</v>
      </c>
      <c r="F111" s="1" t="str">
        <f t="shared" si="8"/>
        <v>2000 BCE</v>
      </c>
      <c r="G111" s="1" t="str">
        <f t="shared" si="9"/>
        <v>201 generations</v>
      </c>
      <c r="H111" s="1" t="str">
        <f t="shared" si="10"/>
        <v/>
      </c>
      <c r="J111" s="1" t="s">
        <v>926</v>
      </c>
      <c r="L111" s="39"/>
      <c r="M111" s="1">
        <v>-2000</v>
      </c>
      <c r="Q111" s="39"/>
      <c r="S111" s="49">
        <v>4000</v>
      </c>
      <c r="T111" s="58" t="str">
        <f t="shared" si="11"/>
        <v>4000 BP</v>
      </c>
      <c r="U111" s="1" t="str">
        <f t="shared" si="16"/>
        <v>+</v>
      </c>
      <c r="W111" s="1" t="str">
        <f t="shared" si="13"/>
        <v>2000 BCE</v>
      </c>
      <c r="Z111" s="1">
        <v>2023</v>
      </c>
      <c r="AA111" s="1">
        <f t="shared" si="14"/>
        <v>4000</v>
      </c>
    </row>
    <row r="112" spans="1:28" x14ac:dyDescent="0.4">
      <c r="A112" s="30"/>
      <c r="B112" s="42"/>
      <c r="C112" s="1" t="str">
        <f t="shared" si="7"/>
        <v>4100-3800 BP</v>
      </c>
      <c r="E112" s="1" t="s">
        <v>165</v>
      </c>
      <c r="F112" s="1" t="str">
        <f t="shared" si="8"/>
        <v>2100-1800 BCE</v>
      </c>
      <c r="G112" s="1" t="str">
        <f t="shared" si="9"/>
        <v>206 generations</v>
      </c>
      <c r="H112" s="1" t="str">
        <f t="shared" si="10"/>
        <v/>
      </c>
      <c r="J112" s="1" t="s">
        <v>926</v>
      </c>
      <c r="L112" s="39"/>
      <c r="M112" s="1">
        <v>-2100</v>
      </c>
      <c r="N112" s="1">
        <v>-1800</v>
      </c>
      <c r="O112" s="1">
        <v>1</v>
      </c>
      <c r="Q112" s="39"/>
      <c r="S112" s="49" t="s">
        <v>166</v>
      </c>
      <c r="T112" s="58" t="str">
        <f t="shared" si="11"/>
        <v>4100-3800 BP</v>
      </c>
      <c r="U112" s="1" t="str">
        <f t="shared" si="16"/>
        <v>+</v>
      </c>
      <c r="W112" s="1" t="str">
        <f t="shared" si="13"/>
        <v>2100-1800 BCE</v>
      </c>
      <c r="Z112" s="1">
        <v>2023</v>
      </c>
      <c r="AA112" s="1">
        <f t="shared" si="14"/>
        <v>4100</v>
      </c>
      <c r="AB112" s="1">
        <f t="shared" si="15"/>
        <v>3800</v>
      </c>
    </row>
    <row r="113" spans="1:28" x14ac:dyDescent="0.4">
      <c r="A113" s="30"/>
      <c r="B113" s="42"/>
      <c r="C113" s="1" t="str">
        <f t="shared" si="7"/>
        <v>3894-2539 BP</v>
      </c>
      <c r="E113" s="1" t="s">
        <v>168</v>
      </c>
      <c r="F113" s="1" t="str">
        <f t="shared" si="8"/>
        <v>1894-539 BCE</v>
      </c>
      <c r="G113" s="1" t="str">
        <f t="shared" si="9"/>
        <v>195 generations</v>
      </c>
      <c r="H113" s="1" t="str">
        <f t="shared" si="10"/>
        <v>1355 years</v>
      </c>
      <c r="J113" s="1" t="s">
        <v>926</v>
      </c>
      <c r="L113" s="39"/>
      <c r="M113" s="1">
        <v>-1894</v>
      </c>
      <c r="N113" s="1">
        <v>-539</v>
      </c>
      <c r="Q113" s="39"/>
      <c r="S113" s="49" t="s">
        <v>167</v>
      </c>
      <c r="T113" s="58" t="str">
        <f t="shared" si="11"/>
        <v>3894-2539 BP</v>
      </c>
      <c r="U113" s="1" t="str">
        <f t="shared" si="16"/>
        <v>+</v>
      </c>
      <c r="W113" s="1" t="str">
        <f t="shared" si="13"/>
        <v>1894-539 BCE</v>
      </c>
      <c r="Z113" s="1">
        <v>2023</v>
      </c>
      <c r="AA113" s="1">
        <f t="shared" si="14"/>
        <v>3894</v>
      </c>
      <c r="AB113" s="1">
        <f t="shared" si="15"/>
        <v>2539</v>
      </c>
    </row>
    <row r="114" spans="1:28" x14ac:dyDescent="0.4">
      <c r="A114" s="30"/>
      <c r="B114" s="42"/>
      <c r="C114" s="1" t="str">
        <f t="shared" si="7"/>
        <v>3700 BP</v>
      </c>
      <c r="E114" s="1" t="s">
        <v>164</v>
      </c>
      <c r="F114" s="1" t="str">
        <f t="shared" si="8"/>
        <v>1700 BCE</v>
      </c>
      <c r="G114" s="1" t="str">
        <f t="shared" si="9"/>
        <v>186 generations</v>
      </c>
      <c r="H114" s="1" t="str">
        <f t="shared" si="10"/>
        <v/>
      </c>
      <c r="J114" s="1" t="s">
        <v>926</v>
      </c>
      <c r="L114" s="39"/>
      <c r="M114" s="1">
        <v>-1700</v>
      </c>
      <c r="Q114" s="39"/>
      <c r="S114" s="49">
        <v>3700</v>
      </c>
      <c r="T114" s="58" t="str">
        <f t="shared" si="11"/>
        <v>3700 BP</v>
      </c>
      <c r="U114" s="1" t="str">
        <f t="shared" si="16"/>
        <v>+</v>
      </c>
      <c r="W114" s="1" t="str">
        <f t="shared" si="13"/>
        <v>1700 BCE</v>
      </c>
      <c r="Z114" s="1">
        <v>2023</v>
      </c>
      <c r="AA114" s="1">
        <f t="shared" si="14"/>
        <v>3700</v>
      </c>
    </row>
    <row r="115" spans="1:28" x14ac:dyDescent="0.4">
      <c r="A115" s="30"/>
      <c r="B115" s="42"/>
      <c r="C115" s="1" t="str">
        <f t="shared" si="7"/>
        <v>3500 BP</v>
      </c>
      <c r="E115" s="1" t="s">
        <v>16</v>
      </c>
      <c r="F115" s="1" t="str">
        <f t="shared" si="8"/>
        <v>1500 BCE</v>
      </c>
      <c r="G115" s="1" t="str">
        <f t="shared" si="9"/>
        <v>176 generations</v>
      </c>
      <c r="H115" s="1" t="str">
        <f t="shared" si="10"/>
        <v/>
      </c>
      <c r="J115" s="1" t="s">
        <v>926</v>
      </c>
      <c r="L115" s="39"/>
      <c r="M115" s="1">
        <v>-1500</v>
      </c>
      <c r="Q115" s="39"/>
      <c r="S115" s="49">
        <v>3500</v>
      </c>
      <c r="T115" s="58" t="str">
        <f t="shared" si="11"/>
        <v>3500 BP</v>
      </c>
      <c r="U115" s="1" t="str">
        <f t="shared" si="16"/>
        <v>+</v>
      </c>
      <c r="W115" s="1" t="str">
        <f t="shared" si="13"/>
        <v>1500 BCE</v>
      </c>
      <c r="Z115" s="1">
        <v>2023</v>
      </c>
      <c r="AA115" s="1">
        <f t="shared" si="14"/>
        <v>3500</v>
      </c>
    </row>
    <row r="116" spans="1:28" x14ac:dyDescent="0.4">
      <c r="A116" s="30"/>
      <c r="B116" s="42"/>
      <c r="C116" s="1" t="str">
        <f t="shared" si="7"/>
        <v>3600-3100 BP</v>
      </c>
      <c r="E116" s="1" t="s">
        <v>17</v>
      </c>
      <c r="F116" s="1" t="str">
        <f t="shared" si="8"/>
        <v>1600-1100 BCE</v>
      </c>
      <c r="G116" s="1" t="str">
        <f t="shared" si="9"/>
        <v>181 generations</v>
      </c>
      <c r="H116" s="1" t="str">
        <f t="shared" si="10"/>
        <v>500 years</v>
      </c>
      <c r="J116" s="1" t="s">
        <v>926</v>
      </c>
      <c r="L116" s="39"/>
      <c r="M116" s="1">
        <v>-1600</v>
      </c>
      <c r="N116" s="1">
        <v>-1100</v>
      </c>
      <c r="Q116" s="39"/>
      <c r="S116" s="49" t="s">
        <v>18</v>
      </c>
      <c r="T116" s="58" t="str">
        <f t="shared" si="11"/>
        <v>3600-3100 BP</v>
      </c>
      <c r="U116" s="1" t="str">
        <f t="shared" si="16"/>
        <v>+</v>
      </c>
      <c r="W116" s="1" t="str">
        <f t="shared" si="13"/>
        <v>1600-1100 BCE</v>
      </c>
      <c r="Z116" s="1">
        <v>2023</v>
      </c>
      <c r="AA116" s="1">
        <f t="shared" si="14"/>
        <v>3600</v>
      </c>
      <c r="AB116" s="1">
        <f t="shared" si="15"/>
        <v>3100</v>
      </c>
    </row>
    <row r="117" spans="1:28" x14ac:dyDescent="0.4">
      <c r="A117" s="30"/>
      <c r="B117" s="42"/>
      <c r="C117" s="1" t="str">
        <f t="shared" si="7"/>
        <v>3200 BP</v>
      </c>
      <c r="E117" s="1" t="s">
        <v>170</v>
      </c>
      <c r="F117" s="1" t="str">
        <f t="shared" si="8"/>
        <v>1200 BCE</v>
      </c>
      <c r="G117" s="1" t="str">
        <f t="shared" si="9"/>
        <v>161 generations</v>
      </c>
      <c r="H117" s="1" t="str">
        <f t="shared" si="10"/>
        <v/>
      </c>
      <c r="J117" s="1" t="s">
        <v>926</v>
      </c>
      <c r="L117" s="39"/>
      <c r="M117" s="1">
        <v>-1200</v>
      </c>
      <c r="Q117" s="39"/>
      <c r="S117" s="49">
        <v>3200</v>
      </c>
      <c r="T117" s="58" t="str">
        <f t="shared" si="11"/>
        <v>3200 BP</v>
      </c>
      <c r="U117" s="1" t="str">
        <f t="shared" si="16"/>
        <v>+</v>
      </c>
      <c r="W117" s="1" t="str">
        <f t="shared" si="13"/>
        <v>1200 BCE</v>
      </c>
      <c r="Z117" s="1">
        <v>2023</v>
      </c>
      <c r="AA117" s="1">
        <f t="shared" si="14"/>
        <v>3200</v>
      </c>
    </row>
    <row r="118" spans="1:28" x14ac:dyDescent="0.4">
      <c r="A118" s="30"/>
      <c r="B118" s="42"/>
      <c r="C118" s="1" t="str">
        <f t="shared" si="7"/>
        <v>3200-3150 BP</v>
      </c>
      <c r="E118" s="1" t="s">
        <v>15</v>
      </c>
      <c r="F118" s="1" t="str">
        <f t="shared" si="8"/>
        <v>1200-1150 BCE</v>
      </c>
      <c r="G118" s="1" t="str">
        <f t="shared" si="9"/>
        <v>161 generations</v>
      </c>
      <c r="H118" s="1" t="str">
        <f t="shared" si="10"/>
        <v>50 years</v>
      </c>
      <c r="I118" s="1" t="s">
        <v>338</v>
      </c>
      <c r="J118" s="1" t="s">
        <v>926</v>
      </c>
      <c r="L118" s="39"/>
      <c r="M118" s="1">
        <v>-1200</v>
      </c>
      <c r="N118" s="1">
        <v>-1150</v>
      </c>
      <c r="Q118" s="39"/>
      <c r="S118" s="49" t="s">
        <v>43</v>
      </c>
      <c r="T118" s="58" t="str">
        <f t="shared" si="11"/>
        <v>3200-3150 BP</v>
      </c>
      <c r="U118" s="1" t="str">
        <f t="shared" si="16"/>
        <v>+</v>
      </c>
      <c r="W118" s="1" t="str">
        <f t="shared" si="13"/>
        <v>1200-1150 BCE</v>
      </c>
      <c r="Z118" s="1">
        <v>2023</v>
      </c>
      <c r="AA118" s="1">
        <f t="shared" si="14"/>
        <v>3200</v>
      </c>
      <c r="AB118" s="1">
        <f t="shared" si="15"/>
        <v>3150</v>
      </c>
    </row>
    <row r="119" spans="1:28" x14ac:dyDescent="0.4">
      <c r="A119" s="30"/>
      <c r="B119" s="35"/>
      <c r="C119" s="1" t="str">
        <f t="shared" si="7"/>
        <v>3200-3100 BP</v>
      </c>
      <c r="E119" s="1" t="s">
        <v>207</v>
      </c>
      <c r="F119" s="1" t="str">
        <f t="shared" si="8"/>
        <v>1200-1100 BCE</v>
      </c>
      <c r="G119" s="1" t="str">
        <f t="shared" si="9"/>
        <v>161 generations</v>
      </c>
      <c r="H119" s="1" t="str">
        <f t="shared" si="10"/>
        <v/>
      </c>
      <c r="I119" s="1" t="s">
        <v>339</v>
      </c>
      <c r="J119" s="1" t="s">
        <v>926</v>
      </c>
      <c r="L119" s="39"/>
      <c r="M119" s="1">
        <v>-1200</v>
      </c>
      <c r="N119" s="1">
        <v>-1100</v>
      </c>
      <c r="O119" s="1">
        <v>1</v>
      </c>
      <c r="Q119" s="39"/>
      <c r="S119" s="49" t="s">
        <v>206</v>
      </c>
      <c r="T119" s="58" t="str">
        <f t="shared" si="11"/>
        <v>3200-3100 BP</v>
      </c>
      <c r="U119" s="1" t="str">
        <f t="shared" si="16"/>
        <v>+</v>
      </c>
      <c r="W119" s="1" t="str">
        <f t="shared" si="13"/>
        <v>1200-1100 BCE</v>
      </c>
      <c r="Z119" s="1">
        <v>2023</v>
      </c>
      <c r="AA119" s="1">
        <f t="shared" si="14"/>
        <v>3200</v>
      </c>
      <c r="AB119" s="1">
        <f t="shared" si="15"/>
        <v>3100</v>
      </c>
    </row>
    <row r="120" spans="1:28" x14ac:dyDescent="0.4">
      <c r="A120" s="30"/>
      <c r="B120" s="8" t="s">
        <v>254</v>
      </c>
      <c r="C120" s="1" t="str">
        <f t="shared" si="7"/>
        <v>3200-2500 BP</v>
      </c>
      <c r="E120" s="1" t="s">
        <v>256</v>
      </c>
      <c r="F120" s="1" t="str">
        <f t="shared" si="8"/>
        <v>1200-500 BCE</v>
      </c>
      <c r="G120" s="1" t="str">
        <f t="shared" si="9"/>
        <v>161 generations</v>
      </c>
      <c r="H120" s="1" t="str">
        <f t="shared" si="10"/>
        <v>700 years</v>
      </c>
      <c r="I120" s="1" t="s">
        <v>340</v>
      </c>
      <c r="J120" s="1" t="s">
        <v>926</v>
      </c>
      <c r="L120" s="39"/>
      <c r="M120" s="1">
        <v>-1200</v>
      </c>
      <c r="N120" s="1">
        <v>-500</v>
      </c>
      <c r="Q120" s="39"/>
      <c r="S120" s="49" t="s">
        <v>255</v>
      </c>
      <c r="T120" s="58" t="str">
        <f t="shared" si="11"/>
        <v>3200-2500 BP</v>
      </c>
      <c r="U120" s="1" t="str">
        <f t="shared" si="16"/>
        <v>+</v>
      </c>
      <c r="W120" s="1" t="str">
        <f t="shared" si="13"/>
        <v>1200-500 BCE</v>
      </c>
      <c r="Z120" s="1">
        <v>2023</v>
      </c>
      <c r="AA120" s="1">
        <f t="shared" si="14"/>
        <v>3200</v>
      </c>
      <c r="AB120" s="1">
        <f t="shared" si="15"/>
        <v>2500</v>
      </c>
    </row>
    <row r="121" spans="1:28" x14ac:dyDescent="0.4">
      <c r="A121" s="30"/>
      <c r="B121" s="43" t="s">
        <v>251</v>
      </c>
      <c r="C121" s="1" t="str">
        <f t="shared" si="7"/>
        <v>3100-2700 BP</v>
      </c>
      <c r="E121" s="1" t="s">
        <v>27</v>
      </c>
      <c r="F121" s="1" t="str">
        <f t="shared" si="8"/>
        <v>1100-700 BCE</v>
      </c>
      <c r="G121" s="1" t="str">
        <f t="shared" si="9"/>
        <v>156 generations</v>
      </c>
      <c r="H121" s="1" t="str">
        <f t="shared" si="10"/>
        <v>400 years</v>
      </c>
      <c r="I121" s="1" t="s">
        <v>325</v>
      </c>
      <c r="J121" s="1" t="s">
        <v>926</v>
      </c>
      <c r="L121" s="39"/>
      <c r="M121" s="1">
        <v>-1100</v>
      </c>
      <c r="N121" s="1">
        <v>-700</v>
      </c>
      <c r="Q121" s="39"/>
      <c r="S121" s="49" t="s">
        <v>44</v>
      </c>
      <c r="T121" s="58" t="str">
        <f t="shared" si="11"/>
        <v>3100-2700 BP</v>
      </c>
      <c r="U121" s="1" t="str">
        <f t="shared" si="16"/>
        <v>+</v>
      </c>
      <c r="W121" s="1" t="str">
        <f t="shared" si="13"/>
        <v>1100-700 BCE</v>
      </c>
      <c r="Z121" s="1">
        <v>2023</v>
      </c>
      <c r="AA121" s="1">
        <f t="shared" si="14"/>
        <v>3100</v>
      </c>
      <c r="AB121" s="1">
        <f t="shared" si="15"/>
        <v>2700</v>
      </c>
    </row>
    <row r="122" spans="1:28" x14ac:dyDescent="0.4">
      <c r="A122" s="30"/>
      <c r="B122" s="43" t="s">
        <v>257</v>
      </c>
      <c r="C122" s="1" t="str">
        <f t="shared" si="7"/>
        <v>2900-2700 BP</v>
      </c>
      <c r="E122" s="1" t="s">
        <v>212</v>
      </c>
      <c r="F122" s="1" t="str">
        <f t="shared" si="8"/>
        <v>900-700 BCE</v>
      </c>
      <c r="G122" s="1" t="str">
        <f t="shared" si="9"/>
        <v>146 generations</v>
      </c>
      <c r="H122" s="1" t="str">
        <f t="shared" si="10"/>
        <v/>
      </c>
      <c r="I122" s="1" t="s">
        <v>325</v>
      </c>
      <c r="J122" s="1" t="s">
        <v>926</v>
      </c>
      <c r="L122" s="39"/>
      <c r="M122" s="1">
        <v>-900</v>
      </c>
      <c r="N122" s="1">
        <v>-700</v>
      </c>
      <c r="O122" s="1">
        <v>1</v>
      </c>
      <c r="Q122" s="39"/>
      <c r="S122" s="49" t="s">
        <v>211</v>
      </c>
      <c r="T122" s="58" t="str">
        <f t="shared" si="11"/>
        <v>2900-2700 BP</v>
      </c>
      <c r="U122" s="1" t="str">
        <f t="shared" si="16"/>
        <v>+</v>
      </c>
      <c r="W122" s="1" t="str">
        <f t="shared" si="13"/>
        <v>900-700 BCE</v>
      </c>
      <c r="Z122" s="1">
        <v>2023</v>
      </c>
      <c r="AA122" s="1">
        <f t="shared" si="14"/>
        <v>2900</v>
      </c>
      <c r="AB122" s="1">
        <f t="shared" si="15"/>
        <v>2700</v>
      </c>
    </row>
    <row r="123" spans="1:28" x14ac:dyDescent="0.4">
      <c r="A123" s="30"/>
      <c r="B123" s="43" t="s">
        <v>245</v>
      </c>
      <c r="C123" s="1" t="str">
        <f t="shared" si="7"/>
        <v>2900-2720 BP</v>
      </c>
      <c r="E123" s="1" t="s">
        <v>174</v>
      </c>
      <c r="F123" s="1" t="str">
        <f t="shared" si="8"/>
        <v>900-720 BCE</v>
      </c>
      <c r="G123" s="1" t="str">
        <f t="shared" si="9"/>
        <v>146 generations</v>
      </c>
      <c r="H123" s="1" t="str">
        <f t="shared" si="10"/>
        <v>180 years</v>
      </c>
      <c r="J123" s="1" t="s">
        <v>926</v>
      </c>
      <c r="L123" s="39"/>
      <c r="M123" s="1">
        <v>-900</v>
      </c>
      <c r="N123" s="1">
        <v>-720</v>
      </c>
      <c r="Q123" s="39"/>
      <c r="S123" s="49" t="s">
        <v>171</v>
      </c>
      <c r="T123" s="58" t="str">
        <f t="shared" si="11"/>
        <v>2900-2720 BP</v>
      </c>
      <c r="U123" s="1" t="str">
        <f t="shared" si="16"/>
        <v>+</v>
      </c>
      <c r="W123" s="1" t="str">
        <f t="shared" si="13"/>
        <v>900-720 BCE</v>
      </c>
      <c r="Z123" s="1">
        <v>2023</v>
      </c>
      <c r="AA123" s="1">
        <f t="shared" si="14"/>
        <v>2900</v>
      </c>
      <c r="AB123" s="1">
        <f t="shared" si="15"/>
        <v>2720</v>
      </c>
    </row>
    <row r="124" spans="1:28" x14ac:dyDescent="0.4">
      <c r="A124" s="30"/>
      <c r="B124" s="43" t="s">
        <v>244</v>
      </c>
      <c r="C124" s="1" t="str">
        <f t="shared" si="7"/>
        <v/>
      </c>
      <c r="E124" s="1" t="s">
        <v>175</v>
      </c>
      <c r="F124" s="1" t="str">
        <f t="shared" si="8"/>
        <v/>
      </c>
      <c r="G124" s="1" t="str">
        <f t="shared" si="9"/>
        <v/>
      </c>
      <c r="H124" s="1" t="str">
        <f t="shared" si="10"/>
        <v/>
      </c>
      <c r="J124" s="1" t="s">
        <v>926</v>
      </c>
      <c r="L124" s="39"/>
      <c r="Q124" s="39"/>
      <c r="S124" s="49"/>
      <c r="T124" s="58" t="str">
        <f t="shared" si="11"/>
        <v/>
      </c>
      <c r="W124" s="1" t="str">
        <f t="shared" si="13"/>
        <v/>
      </c>
      <c r="Z124" s="1">
        <v>2023</v>
      </c>
    </row>
    <row r="125" spans="1:28" x14ac:dyDescent="0.4">
      <c r="A125" s="30"/>
      <c r="B125" s="43" t="s">
        <v>246</v>
      </c>
      <c r="C125" s="1" t="str">
        <f t="shared" si="7"/>
        <v/>
      </c>
      <c r="F125" s="1" t="str">
        <f t="shared" si="8"/>
        <v/>
      </c>
      <c r="G125" s="1" t="str">
        <f t="shared" si="9"/>
        <v/>
      </c>
      <c r="H125" s="1" t="str">
        <f t="shared" si="10"/>
        <v/>
      </c>
      <c r="J125" s="1" t="s">
        <v>926</v>
      </c>
      <c r="L125" s="39"/>
      <c r="Q125" s="39"/>
      <c r="S125" s="49"/>
      <c r="T125" s="58" t="str">
        <f t="shared" si="11"/>
        <v/>
      </c>
      <c r="W125" s="1" t="str">
        <f t="shared" si="13"/>
        <v/>
      </c>
      <c r="Z125" s="1">
        <v>2023</v>
      </c>
    </row>
    <row r="126" spans="1:28" x14ac:dyDescent="0.4">
      <c r="A126" s="30"/>
      <c r="B126" s="43" t="s">
        <v>247</v>
      </c>
      <c r="C126" s="1" t="str">
        <f t="shared" si="7"/>
        <v/>
      </c>
      <c r="F126" s="1" t="str">
        <f t="shared" si="8"/>
        <v/>
      </c>
      <c r="G126" s="1" t="str">
        <f t="shared" si="9"/>
        <v/>
      </c>
      <c r="H126" s="1" t="str">
        <f t="shared" si="10"/>
        <v/>
      </c>
      <c r="J126" s="1" t="s">
        <v>926</v>
      </c>
      <c r="L126" s="39"/>
      <c r="Q126" s="39"/>
      <c r="S126" s="49"/>
      <c r="T126" s="58" t="str">
        <f t="shared" si="11"/>
        <v/>
      </c>
      <c r="W126" s="1" t="str">
        <f t="shared" si="13"/>
        <v/>
      </c>
      <c r="Z126" s="1">
        <v>2023</v>
      </c>
    </row>
    <row r="127" spans="1:28" x14ac:dyDescent="0.4">
      <c r="A127" s="30"/>
      <c r="B127" s="43" t="s">
        <v>248</v>
      </c>
      <c r="C127" s="1" t="str">
        <f t="shared" si="7"/>
        <v/>
      </c>
      <c r="F127" s="1" t="str">
        <f t="shared" si="8"/>
        <v/>
      </c>
      <c r="G127" s="1" t="str">
        <f t="shared" si="9"/>
        <v/>
      </c>
      <c r="H127" s="1" t="str">
        <f t="shared" si="10"/>
        <v/>
      </c>
      <c r="J127" s="1" t="s">
        <v>926</v>
      </c>
      <c r="L127" s="39"/>
      <c r="Q127" s="39"/>
      <c r="S127" s="49"/>
      <c r="T127" s="58" t="str">
        <f t="shared" si="11"/>
        <v/>
      </c>
      <c r="W127" s="1" t="str">
        <f t="shared" si="13"/>
        <v/>
      </c>
      <c r="Z127" s="1">
        <v>2023</v>
      </c>
    </row>
    <row r="128" spans="1:28" x14ac:dyDescent="0.4">
      <c r="A128" s="30"/>
      <c r="B128" s="43" t="s">
        <v>249</v>
      </c>
      <c r="C128" s="1" t="str">
        <f t="shared" si="7"/>
        <v/>
      </c>
      <c r="F128" s="1" t="str">
        <f t="shared" si="8"/>
        <v/>
      </c>
      <c r="G128" s="1" t="str">
        <f t="shared" si="9"/>
        <v/>
      </c>
      <c r="H128" s="1" t="str">
        <f t="shared" si="10"/>
        <v/>
      </c>
      <c r="J128" s="1" t="s">
        <v>926</v>
      </c>
      <c r="L128" s="39"/>
      <c r="Q128" s="39"/>
      <c r="S128" s="49"/>
      <c r="T128" s="58" t="str">
        <f t="shared" si="11"/>
        <v/>
      </c>
      <c r="W128" s="1" t="str">
        <f t="shared" si="13"/>
        <v/>
      </c>
      <c r="Z128" s="1">
        <v>2023</v>
      </c>
    </row>
    <row r="129" spans="1:28" x14ac:dyDescent="0.4">
      <c r="A129" s="30"/>
      <c r="B129" s="43" t="s">
        <v>250</v>
      </c>
      <c r="C129" s="1" t="str">
        <f t="shared" si="7"/>
        <v/>
      </c>
      <c r="F129" s="1" t="str">
        <f t="shared" si="8"/>
        <v/>
      </c>
      <c r="G129" s="1" t="str">
        <f t="shared" si="9"/>
        <v/>
      </c>
      <c r="H129" s="1" t="str">
        <f t="shared" si="10"/>
        <v/>
      </c>
      <c r="J129" s="1" t="s">
        <v>926</v>
      </c>
      <c r="L129" s="39"/>
      <c r="Q129" s="39"/>
      <c r="S129" s="49"/>
      <c r="T129" s="58" t="str">
        <f t="shared" si="11"/>
        <v/>
      </c>
      <c r="W129" s="1" t="str">
        <f t="shared" si="13"/>
        <v/>
      </c>
      <c r="Z129" s="1">
        <v>2023</v>
      </c>
    </row>
    <row r="130" spans="1:28" x14ac:dyDescent="0.4">
      <c r="A130" s="30"/>
      <c r="B130" s="43" t="s">
        <v>252</v>
      </c>
      <c r="C130" s="1" t="str">
        <f t="shared" si="7"/>
        <v/>
      </c>
      <c r="F130" s="1" t="str">
        <f t="shared" si="8"/>
        <v/>
      </c>
      <c r="G130" s="1" t="str">
        <f t="shared" si="9"/>
        <v/>
      </c>
      <c r="H130" s="1" t="str">
        <f t="shared" si="10"/>
        <v/>
      </c>
      <c r="J130" s="1" t="s">
        <v>926</v>
      </c>
      <c r="L130" s="39"/>
      <c r="Q130" s="39"/>
      <c r="S130" s="49"/>
      <c r="T130" s="58" t="str">
        <f t="shared" si="11"/>
        <v/>
      </c>
      <c r="W130" s="1" t="str">
        <f t="shared" si="13"/>
        <v/>
      </c>
      <c r="Z130" s="1">
        <v>2023</v>
      </c>
    </row>
    <row r="131" spans="1:28" x14ac:dyDescent="0.4">
      <c r="A131" s="30"/>
      <c r="B131" s="43" t="s">
        <v>253</v>
      </c>
      <c r="C131" s="1" t="str">
        <f t="shared" si="7"/>
        <v/>
      </c>
      <c r="F131" s="1" t="str">
        <f t="shared" si="8"/>
        <v/>
      </c>
      <c r="G131" s="1" t="str">
        <f t="shared" si="9"/>
        <v/>
      </c>
      <c r="H131" s="1" t="str">
        <f t="shared" si="10"/>
        <v/>
      </c>
      <c r="J131" s="1" t="s">
        <v>926</v>
      </c>
      <c r="L131" s="39"/>
      <c r="Q131" s="39"/>
      <c r="S131" s="49"/>
      <c r="T131" s="58" t="str">
        <f t="shared" si="11"/>
        <v/>
      </c>
      <c r="W131" s="1" t="str">
        <f t="shared" si="13"/>
        <v/>
      </c>
      <c r="Z131" s="1">
        <v>2023</v>
      </c>
    </row>
    <row r="132" spans="1:28" x14ac:dyDescent="0.4">
      <c r="A132" s="30"/>
      <c r="B132" s="10" t="s">
        <v>30</v>
      </c>
      <c r="C132" s="1" t="str">
        <f t="shared" si="7"/>
        <v>2837-2169 BP</v>
      </c>
      <c r="E132" s="1" t="s">
        <v>190</v>
      </c>
      <c r="F132" s="1" t="str">
        <f t="shared" si="8"/>
        <v>814-146 BCE</v>
      </c>
      <c r="G132" s="1" t="str">
        <f t="shared" si="9"/>
        <v>141 generations</v>
      </c>
      <c r="H132" s="1" t="str">
        <f t="shared" si="10"/>
        <v>668 years</v>
      </c>
      <c r="I132" s="1" t="s">
        <v>358</v>
      </c>
      <c r="J132" s="1" t="s">
        <v>926</v>
      </c>
      <c r="L132" s="39"/>
      <c r="M132" s="1">
        <v>-814</v>
      </c>
      <c r="N132" s="1">
        <v>-146</v>
      </c>
      <c r="Q132" s="39"/>
      <c r="S132" s="49">
        <v>2814</v>
      </c>
      <c r="T132" s="58" t="str">
        <f t="shared" si="11"/>
        <v>2837-2169 BP</v>
      </c>
      <c r="U132" s="1" t="str">
        <f t="shared" ref="U132:U137" si="17">IF((S132&amp;" BP")&lt;&gt;T132,"Error","+")</f>
        <v>Error</v>
      </c>
      <c r="W132" s="1" t="str">
        <f t="shared" si="13"/>
        <v>814-146 BCE</v>
      </c>
      <c r="Z132" s="1">
        <v>2023</v>
      </c>
      <c r="AA132" s="1">
        <f t="shared" si="14"/>
        <v>2814</v>
      </c>
      <c r="AB132" s="1">
        <f t="shared" si="15"/>
        <v>2146</v>
      </c>
    </row>
    <row r="133" spans="1:28" x14ac:dyDescent="0.4">
      <c r="A133" s="30"/>
      <c r="B133" s="10"/>
      <c r="C133" s="1" t="str">
        <f t="shared" ref="C133:C196" si="18">T133</f>
        <v>2823-2503 BP</v>
      </c>
      <c r="E133" s="1" t="s">
        <v>28</v>
      </c>
      <c r="F133" s="1" t="str">
        <f t="shared" ref="F133:F196" si="19">IF(ISBLANK(W133),"",W133)</f>
        <v>800-480 BCE</v>
      </c>
      <c r="G133" s="1" t="str">
        <f t="shared" ref="G133:G196" si="20">IF(OR(M133&lt;(-85000000),ISBLANK(M133)),"",IF(M133&lt;(-7000000),INT(ABS(M133/10))&amp;" generations",IF(M133&lt;(-3200000),INT(ABS(M133/12))&amp;" generations",IF(M133&lt;(-500000),INT(ABS((M133-Z133)/14))&amp;" generations",IF(M133&lt;(-13500),INT(ABS((M133-Z133)/16))&amp;" generations",IF(M133&lt;(-4000),INT(ABS((M133-Z133)/18))&amp;" generations",INT(ABS((M133-Z133)/20))&amp;" generations"))))))</f>
        <v>141 generations</v>
      </c>
      <c r="H133" s="1" t="str">
        <f t="shared" ref="H133:H196" si="21">IF(ISBLANK(M133),"",IF(AND(M133&lt;&gt;N133, 0&lt;&gt;N133, O133&lt;&gt;1),IF(ABS(M133-N133)&gt;=1000000,ABS(M133-N133)/1000000&amp;" million years",IF(ABS(M133-N133)&gt;=100000,ABS(M133-N133)/1000&amp;" thousand years",ABS(M133-N133)&amp;" years")),""))</f>
        <v>320 years</v>
      </c>
      <c r="I133" s="1" t="s">
        <v>325</v>
      </c>
      <c r="J133" s="1" t="s">
        <v>926</v>
      </c>
      <c r="L133" s="39"/>
      <c r="M133" s="1">
        <v>-800</v>
      </c>
      <c r="N133" s="1">
        <v>-480</v>
      </c>
      <c r="Q133" s="39"/>
      <c r="S133" s="49" t="s">
        <v>45</v>
      </c>
      <c r="T133" s="58" t="str">
        <f t="shared" ref="T133:T196" si="22">IF(ISBLANK(M133),"",IF(AND(M133&lt;&gt;N133,0&lt;&gt;N133),IF(ABS(M133)&gt;=1000000000,ABS(M133/1000000000)&amp;"-"&amp;ABS(N133/1000000000)&amp;" billion BP",IF(ABS(M133)&gt;=1000000,ABS(M133/1000000)&amp;"-"&amp;ABS(N133/1000000)&amp;" million BP",IF(ABS(M133)&gt;=250000,ABS(M133/1000)&amp;"-"&amp;ABS(N133/1000)&amp;" thousand BP",IF(ABS(M133)&gt;=15000,ABS((M133-FLOOR(Z133,1000))/1000)&amp;"-"&amp;ABS((N133-FLOOR(Z133,1000))/1000)&amp;" thousand BP",IF(M133&lt;=(-900),ABS(M133-FLOOR(Z133,1000))&amp;"-"&amp;ABS(N133-FLOOR(Z133,1000))&amp;" BP",ABS(M133-Z133)&amp;"-"&amp;ABS(N133-Z133)&amp;" BP"))))),IF(ABS(M133)&gt;=1000000000,ABS(M133/1000000000)&amp;" billion BP",IF(ABS(M133)&gt;=1000000,ABS(M133/1000000)&amp;" million BP",IF(ABS(M133)&gt;=350000,ABS(M133/1000)&amp;" thousand BP",IF(ABS(M133)&gt;=15000,ABS((M133-FLOOR(Z133,1000))/1000)&amp;" thousand BP",IF(M133&lt;=(-900),ABS(M133-FLOOR(Z133,1000))&amp;" BP",ABS(M133-Z133)&amp;" BP")))))))</f>
        <v>2823-2503 BP</v>
      </c>
      <c r="U133" s="1" t="str">
        <f t="shared" si="17"/>
        <v>Error</v>
      </c>
      <c r="W133" s="1" t="str">
        <f t="shared" si="13"/>
        <v>800-480 BCE</v>
      </c>
      <c r="Z133" s="1">
        <v>2023</v>
      </c>
      <c r="AA133" s="1">
        <f t="shared" si="14"/>
        <v>2800</v>
      </c>
      <c r="AB133" s="1">
        <f t="shared" si="15"/>
        <v>2480</v>
      </c>
    </row>
    <row r="134" spans="1:28" x14ac:dyDescent="0.4">
      <c r="A134" s="30"/>
      <c r="B134" s="10"/>
      <c r="C134" s="1" t="str">
        <f t="shared" si="18"/>
        <v>2776 BP</v>
      </c>
      <c r="E134" s="1" t="s">
        <v>186</v>
      </c>
      <c r="F134" s="1" t="str">
        <f t="shared" si="19"/>
        <v>753 BCE</v>
      </c>
      <c r="G134" s="1" t="str">
        <f t="shared" si="20"/>
        <v>138 generations</v>
      </c>
      <c r="H134" s="1" t="str">
        <f t="shared" si="21"/>
        <v/>
      </c>
      <c r="I134" s="1" t="s">
        <v>341</v>
      </c>
      <c r="J134" s="1" t="s">
        <v>926</v>
      </c>
      <c r="L134" s="39"/>
      <c r="M134" s="1">
        <v>-753</v>
      </c>
      <c r="Q134" s="39"/>
      <c r="S134" s="49">
        <v>2753</v>
      </c>
      <c r="T134" s="58" t="str">
        <f t="shared" si="22"/>
        <v>2776 BP</v>
      </c>
      <c r="U134" s="1" t="str">
        <f t="shared" si="17"/>
        <v>Error</v>
      </c>
      <c r="W134" s="1" t="str">
        <f t="shared" si="13"/>
        <v>753 BCE</v>
      </c>
      <c r="Z134" s="1">
        <v>2023</v>
      </c>
      <c r="AA134" s="1">
        <f t="shared" si="14"/>
        <v>2753</v>
      </c>
    </row>
    <row r="135" spans="1:28" x14ac:dyDescent="0.4">
      <c r="A135" s="30"/>
      <c r="B135" s="10"/>
      <c r="C135" s="1" t="str">
        <f t="shared" si="18"/>
        <v>2623-1673 BP</v>
      </c>
      <c r="E135" s="1" t="s">
        <v>208</v>
      </c>
      <c r="F135" s="1" t="str">
        <f t="shared" si="19"/>
        <v>600 BCE - 350 CE</v>
      </c>
      <c r="G135" s="1" t="str">
        <f t="shared" si="20"/>
        <v>131 generations</v>
      </c>
      <c r="H135" s="1" t="str">
        <f t="shared" si="21"/>
        <v>950 years</v>
      </c>
      <c r="I135" s="1" t="s">
        <v>342</v>
      </c>
      <c r="J135" s="1" t="s">
        <v>926</v>
      </c>
      <c r="L135" s="39"/>
      <c r="M135" s="1">
        <v>-600</v>
      </c>
      <c r="N135" s="1">
        <v>350</v>
      </c>
      <c r="Q135" s="39"/>
      <c r="S135" s="49" t="s">
        <v>169</v>
      </c>
      <c r="T135" s="58" t="str">
        <f t="shared" si="22"/>
        <v>2623-1673 BP</v>
      </c>
      <c r="U135" s="1" t="str">
        <f t="shared" si="17"/>
        <v>Error</v>
      </c>
      <c r="W135" s="1" t="str">
        <f t="shared" si="13"/>
        <v>600 BCE - 350 CE</v>
      </c>
      <c r="Z135" s="1">
        <v>2023</v>
      </c>
      <c r="AA135" s="1">
        <f t="shared" si="14"/>
        <v>2600</v>
      </c>
      <c r="AB135" s="1">
        <f t="shared" si="15"/>
        <v>1650</v>
      </c>
    </row>
    <row r="136" spans="1:28" x14ac:dyDescent="0.4">
      <c r="A136" s="30"/>
      <c r="B136" s="8"/>
      <c r="C136" s="1" t="str">
        <f t="shared" si="18"/>
        <v>2623-2423 BP</v>
      </c>
      <c r="E136" s="1" t="s">
        <v>173</v>
      </c>
      <c r="F136" s="1" t="str">
        <f t="shared" si="19"/>
        <v>600-400 BCE</v>
      </c>
      <c r="G136" s="1" t="str">
        <f t="shared" si="20"/>
        <v>131 generations</v>
      </c>
      <c r="H136" s="1" t="str">
        <f t="shared" si="21"/>
        <v>200 years</v>
      </c>
      <c r="J136" s="1" t="s">
        <v>926</v>
      </c>
      <c r="L136" s="39"/>
      <c r="M136" s="1">
        <v>-600</v>
      </c>
      <c r="N136" s="1">
        <v>-400</v>
      </c>
      <c r="Q136" s="39"/>
      <c r="S136" s="49" t="s">
        <v>172</v>
      </c>
      <c r="T136" s="58" t="str">
        <f t="shared" si="22"/>
        <v>2623-2423 BP</v>
      </c>
      <c r="U136" s="1" t="str">
        <f t="shared" si="17"/>
        <v>Error</v>
      </c>
      <c r="W136" s="1" t="str">
        <f t="shared" si="13"/>
        <v>600-400 BCE</v>
      </c>
      <c r="Z136" s="1">
        <v>2023</v>
      </c>
      <c r="AA136" s="1">
        <f t="shared" si="14"/>
        <v>2600</v>
      </c>
      <c r="AB136" s="1">
        <f t="shared" si="15"/>
        <v>2400</v>
      </c>
    </row>
    <row r="137" spans="1:28" x14ac:dyDescent="0.4">
      <c r="A137" s="30"/>
      <c r="B137" s="10"/>
      <c r="C137" s="1" t="str">
        <f t="shared" si="18"/>
        <v>2593-2518 BP</v>
      </c>
      <c r="E137" s="1" t="s">
        <v>219</v>
      </c>
      <c r="F137" s="1" t="str">
        <f t="shared" si="19"/>
        <v>570-495 BCE</v>
      </c>
      <c r="G137" s="1" t="str">
        <f t="shared" si="20"/>
        <v>129 generations</v>
      </c>
      <c r="H137" s="1" t="str">
        <f t="shared" si="21"/>
        <v>75 years</v>
      </c>
      <c r="I137" s="1" t="s">
        <v>325</v>
      </c>
      <c r="J137" s="1" t="s">
        <v>930</v>
      </c>
      <c r="L137" s="39"/>
      <c r="M137" s="1">
        <v>-570</v>
      </c>
      <c r="N137" s="1">
        <v>-495</v>
      </c>
      <c r="Q137" s="39"/>
      <c r="S137" s="49" t="s">
        <v>220</v>
      </c>
      <c r="T137" s="58" t="str">
        <f t="shared" si="22"/>
        <v>2593-2518 BP</v>
      </c>
      <c r="U137" s="1" t="str">
        <f t="shared" si="17"/>
        <v>Error</v>
      </c>
      <c r="W137" s="1" t="str">
        <f t="shared" si="13"/>
        <v>570-495 BCE</v>
      </c>
      <c r="Z137" s="1">
        <v>2023</v>
      </c>
      <c r="AA137" s="1">
        <f t="shared" si="14"/>
        <v>2570</v>
      </c>
      <c r="AB137" s="1">
        <f t="shared" si="15"/>
        <v>2495</v>
      </c>
    </row>
    <row r="138" spans="1:28" x14ac:dyDescent="0.4">
      <c r="A138" s="30"/>
      <c r="B138" s="51"/>
      <c r="C138" s="1" t="str">
        <f t="shared" si="18"/>
        <v>2586-2506 BP</v>
      </c>
      <c r="E138" s="1" t="s">
        <v>394</v>
      </c>
      <c r="F138" s="1" t="str">
        <f t="shared" si="19"/>
        <v>563-483 BCE</v>
      </c>
      <c r="G138" s="1" t="str">
        <f t="shared" si="20"/>
        <v>129 generations</v>
      </c>
      <c r="H138" s="1" t="str">
        <f t="shared" si="21"/>
        <v>80 years</v>
      </c>
      <c r="I138" s="1" t="s">
        <v>395</v>
      </c>
      <c r="J138" s="1" t="s">
        <v>930</v>
      </c>
      <c r="L138" s="39"/>
      <c r="M138" s="1">
        <v>-563</v>
      </c>
      <c r="N138" s="1">
        <v>-483</v>
      </c>
      <c r="Q138" s="39"/>
      <c r="T138" s="58" t="str">
        <f t="shared" si="22"/>
        <v>2586-2506 BP</v>
      </c>
      <c r="W138" s="1" t="str">
        <f t="shared" si="13"/>
        <v>563-483 BCE</v>
      </c>
      <c r="Z138" s="1">
        <v>2023</v>
      </c>
      <c r="AA138" s="1">
        <f t="shared" si="14"/>
        <v>2563</v>
      </c>
      <c r="AB138" s="1">
        <f t="shared" si="15"/>
        <v>2483</v>
      </c>
    </row>
    <row r="139" spans="1:28" x14ac:dyDescent="0.4">
      <c r="A139" s="30"/>
      <c r="B139" s="10"/>
      <c r="C139" s="1" t="str">
        <f t="shared" si="18"/>
        <v>2573-2353 BP</v>
      </c>
      <c r="E139" s="1" t="s">
        <v>183</v>
      </c>
      <c r="F139" s="1" t="str">
        <f t="shared" si="19"/>
        <v>550-330 BCE</v>
      </c>
      <c r="G139" s="1" t="str">
        <f t="shared" si="20"/>
        <v>128 generations</v>
      </c>
      <c r="H139" s="1" t="str">
        <f t="shared" si="21"/>
        <v>220 years</v>
      </c>
      <c r="I139" s="1" t="s">
        <v>342</v>
      </c>
      <c r="J139" s="1" t="s">
        <v>931</v>
      </c>
      <c r="L139" s="39"/>
      <c r="M139" s="1">
        <v>-550</v>
      </c>
      <c r="N139" s="1">
        <v>-330</v>
      </c>
      <c r="Q139" s="39"/>
      <c r="S139" s="49" t="s">
        <v>184</v>
      </c>
      <c r="T139" s="58" t="str">
        <f t="shared" si="22"/>
        <v>2573-2353 BP</v>
      </c>
      <c r="U139" s="1" t="str">
        <f>IF((S139&amp;" BP")&lt;&gt;T139,"Error","+")</f>
        <v>Error</v>
      </c>
      <c r="W139" s="1" t="str">
        <f t="shared" si="13"/>
        <v>550-330 BCE</v>
      </c>
      <c r="Z139" s="1">
        <v>2023</v>
      </c>
      <c r="AA139" s="1">
        <f t="shared" si="14"/>
        <v>2550</v>
      </c>
      <c r="AB139" s="1">
        <f t="shared" si="15"/>
        <v>2330</v>
      </c>
    </row>
    <row r="140" spans="1:28" x14ac:dyDescent="0.4">
      <c r="A140" s="30"/>
      <c r="B140" s="51"/>
      <c r="C140" s="1" t="str">
        <f t="shared" si="18"/>
        <v>2577-2519 BP</v>
      </c>
      <c r="E140" s="1" t="s">
        <v>396</v>
      </c>
      <c r="F140" s="1" t="str">
        <f t="shared" si="19"/>
        <v>554-496 BCE</v>
      </c>
      <c r="G140" s="1" t="str">
        <f t="shared" si="20"/>
        <v>128 generations</v>
      </c>
      <c r="H140" s="1" t="str">
        <f t="shared" si="21"/>
        <v>58 years</v>
      </c>
      <c r="I140" s="1" t="s">
        <v>383</v>
      </c>
      <c r="J140" s="1" t="s">
        <v>930</v>
      </c>
      <c r="L140" s="39"/>
      <c r="M140" s="1">
        <v>-554</v>
      </c>
      <c r="N140" s="1">
        <v>-496</v>
      </c>
      <c r="Q140" s="39"/>
      <c r="T140" s="58" t="str">
        <f t="shared" si="22"/>
        <v>2577-2519 BP</v>
      </c>
      <c r="W140" s="1" t="str">
        <f t="shared" si="13"/>
        <v>554-496 BCE</v>
      </c>
      <c r="Z140" s="1">
        <v>2023</v>
      </c>
      <c r="AA140" s="1">
        <f t="shared" si="14"/>
        <v>2554</v>
      </c>
      <c r="AB140" s="1">
        <f t="shared" si="15"/>
        <v>2496</v>
      </c>
    </row>
    <row r="141" spans="1:28" x14ac:dyDescent="0.4">
      <c r="A141" s="30"/>
      <c r="B141" s="51"/>
      <c r="C141" s="1" t="str">
        <f t="shared" si="18"/>
        <v>2574-2502 BP</v>
      </c>
      <c r="E141" s="1" t="s">
        <v>397</v>
      </c>
      <c r="F141" s="1" t="str">
        <f t="shared" si="19"/>
        <v>551-479 BCE</v>
      </c>
      <c r="G141" s="1" t="str">
        <f t="shared" si="20"/>
        <v>128 generations</v>
      </c>
      <c r="H141" s="1" t="str">
        <f t="shared" si="21"/>
        <v>72 years</v>
      </c>
      <c r="I141" s="1" t="s">
        <v>398</v>
      </c>
      <c r="J141" s="1" t="s">
        <v>930</v>
      </c>
      <c r="L141" s="39"/>
      <c r="M141" s="1">
        <v>-551</v>
      </c>
      <c r="N141" s="1">
        <v>-479</v>
      </c>
      <c r="Q141" s="39"/>
      <c r="T141" s="58" t="str">
        <f t="shared" si="22"/>
        <v>2574-2502 BP</v>
      </c>
      <c r="W141" s="1" t="str">
        <f t="shared" ref="W141:W204" si="23">IF(ISBLANK(M141),"",IF(AND(M141&lt;&gt;N141, 0&lt;&gt;N141),IF(OR(AND(M141&lt;0,N141&lt;0),AND(M141&gt;=0,N141&gt;=0)),IF(M141&lt;0,ABS(M141)&amp;"-"&amp;ABS(N141)&amp;" BCE",M141&amp;"-"&amp;N141&amp;" CE"),ABS(M141)&amp;" BCE - "&amp;ABS(N141)&amp;" CE"),IF(M141&lt;0,ABS(M141)&amp;" BCE",M141&amp;" CE")))</f>
        <v>551-479 BCE</v>
      </c>
      <c r="Z141" s="1">
        <v>2023</v>
      </c>
      <c r="AA141" s="1">
        <f t="shared" ref="AA141:AA166" si="24">-M141+2000</f>
        <v>2551</v>
      </c>
      <c r="AB141" s="1">
        <f t="shared" ref="AB141:AB166" si="25">-N141+2000</f>
        <v>2479</v>
      </c>
    </row>
    <row r="142" spans="1:28" x14ac:dyDescent="0.4">
      <c r="A142" s="30"/>
      <c r="B142" s="10"/>
      <c r="C142" s="1" t="str">
        <f t="shared" si="18"/>
        <v>2532-2050 BP</v>
      </c>
      <c r="E142" s="1" t="s">
        <v>187</v>
      </c>
      <c r="F142" s="1" t="str">
        <f t="shared" si="19"/>
        <v>509-27 BCE</v>
      </c>
      <c r="G142" s="1" t="str">
        <f t="shared" si="20"/>
        <v>126 generations</v>
      </c>
      <c r="H142" s="1" t="str">
        <f t="shared" si="21"/>
        <v>482 years</v>
      </c>
      <c r="I142" s="1" t="s">
        <v>341</v>
      </c>
      <c r="J142" s="1" t="s">
        <v>926</v>
      </c>
      <c r="L142" s="39"/>
      <c r="M142" s="1">
        <v>-509</v>
      </c>
      <c r="N142" s="1">
        <v>-27</v>
      </c>
      <c r="Q142" s="39"/>
      <c r="S142" s="49">
        <v>2509</v>
      </c>
      <c r="T142" s="58" t="str">
        <f t="shared" si="22"/>
        <v>2532-2050 BP</v>
      </c>
      <c r="U142" s="1" t="str">
        <f t="shared" ref="U142:U150" si="26">IF((S142&amp;" BP")&lt;&gt;T142,"Error","+")</f>
        <v>Error</v>
      </c>
      <c r="W142" s="1" t="str">
        <f t="shared" si="23"/>
        <v>509-27 BCE</v>
      </c>
      <c r="Z142" s="1">
        <v>2023</v>
      </c>
      <c r="AA142" s="1">
        <f t="shared" si="24"/>
        <v>2509</v>
      </c>
      <c r="AB142" s="1">
        <f t="shared" si="25"/>
        <v>2027</v>
      </c>
    </row>
    <row r="143" spans="1:28" x14ac:dyDescent="0.4">
      <c r="A143" s="30"/>
      <c r="B143" s="10"/>
      <c r="C143" s="1" t="str">
        <f t="shared" si="18"/>
        <v>2522-2472 BP</v>
      </c>
      <c r="E143" s="1" t="s">
        <v>182</v>
      </c>
      <c r="F143" s="1" t="str">
        <f t="shared" si="19"/>
        <v>499-449 BCE</v>
      </c>
      <c r="G143" s="1" t="str">
        <f t="shared" si="20"/>
        <v>126 generations</v>
      </c>
      <c r="H143" s="1" t="str">
        <f t="shared" si="21"/>
        <v>50 years</v>
      </c>
      <c r="I143" s="1" t="s">
        <v>325</v>
      </c>
      <c r="J143" s="1" t="s">
        <v>926</v>
      </c>
      <c r="L143" s="39"/>
      <c r="M143" s="1">
        <v>-499</v>
      </c>
      <c r="N143" s="1">
        <v>-449</v>
      </c>
      <c r="Q143" s="39"/>
      <c r="S143" s="49" t="s">
        <v>181</v>
      </c>
      <c r="T143" s="58" t="str">
        <f t="shared" si="22"/>
        <v>2522-2472 BP</v>
      </c>
      <c r="U143" s="1" t="str">
        <f t="shared" si="26"/>
        <v>Error</v>
      </c>
      <c r="W143" s="1" t="str">
        <f t="shared" si="23"/>
        <v>499-449 BCE</v>
      </c>
      <c r="Z143" s="1">
        <v>2023</v>
      </c>
      <c r="AA143" s="1">
        <f t="shared" si="24"/>
        <v>2499</v>
      </c>
      <c r="AB143" s="1">
        <f t="shared" si="25"/>
        <v>2449</v>
      </c>
    </row>
    <row r="144" spans="1:28" x14ac:dyDescent="0.4">
      <c r="A144" s="30"/>
      <c r="B144" s="10"/>
      <c r="C144" s="1" t="str">
        <f t="shared" si="18"/>
        <v>2503-2323 BP</v>
      </c>
      <c r="E144" s="1" t="s">
        <v>29</v>
      </c>
      <c r="F144" s="1" t="str">
        <f t="shared" si="19"/>
        <v>480-300 BCE</v>
      </c>
      <c r="G144" s="1" t="str">
        <f t="shared" si="20"/>
        <v>125 generations</v>
      </c>
      <c r="H144" s="1" t="str">
        <f t="shared" si="21"/>
        <v>180 years</v>
      </c>
      <c r="I144" s="1" t="s">
        <v>325</v>
      </c>
      <c r="J144" s="1" t="s">
        <v>926</v>
      </c>
      <c r="L144" s="39"/>
      <c r="M144" s="1">
        <v>-480</v>
      </c>
      <c r="N144" s="1">
        <v>-300</v>
      </c>
      <c r="Q144" s="39"/>
      <c r="S144" s="49" t="s">
        <v>46</v>
      </c>
      <c r="T144" s="58" t="str">
        <f t="shared" si="22"/>
        <v>2503-2323 BP</v>
      </c>
      <c r="U144" s="1" t="str">
        <f t="shared" si="26"/>
        <v>Error</v>
      </c>
      <c r="W144" s="1" t="str">
        <f t="shared" si="23"/>
        <v>480-300 BCE</v>
      </c>
      <c r="Z144" s="1">
        <v>2023</v>
      </c>
      <c r="AA144" s="1">
        <f t="shared" si="24"/>
        <v>2480</v>
      </c>
      <c r="AB144" s="1">
        <f t="shared" si="25"/>
        <v>2300</v>
      </c>
    </row>
    <row r="145" spans="1:28" x14ac:dyDescent="0.4">
      <c r="A145" s="30"/>
      <c r="B145" s="10"/>
      <c r="C145" s="1" t="str">
        <f t="shared" si="18"/>
        <v>2493-2422 BP</v>
      </c>
      <c r="E145" s="1" t="s">
        <v>213</v>
      </c>
      <c r="F145" s="1" t="str">
        <f t="shared" si="19"/>
        <v>470-399 BCE</v>
      </c>
      <c r="G145" s="1" t="str">
        <f t="shared" si="20"/>
        <v>124 generations</v>
      </c>
      <c r="H145" s="1" t="str">
        <f t="shared" si="21"/>
        <v>71 years</v>
      </c>
      <c r="I145" s="1" t="s">
        <v>325</v>
      </c>
      <c r="J145" s="1" t="s">
        <v>930</v>
      </c>
      <c r="L145" s="39"/>
      <c r="M145" s="1">
        <v>-470</v>
      </c>
      <c r="N145" s="1">
        <v>-399</v>
      </c>
      <c r="Q145" s="39"/>
      <c r="S145" s="49" t="s">
        <v>214</v>
      </c>
      <c r="T145" s="58" t="str">
        <f t="shared" si="22"/>
        <v>2493-2422 BP</v>
      </c>
      <c r="U145" s="1" t="str">
        <f t="shared" si="26"/>
        <v>Error</v>
      </c>
      <c r="W145" s="1" t="str">
        <f t="shared" si="23"/>
        <v>470-399 BCE</v>
      </c>
      <c r="Z145" s="1">
        <v>2023</v>
      </c>
      <c r="AA145" s="1">
        <f t="shared" si="24"/>
        <v>2470</v>
      </c>
      <c r="AB145" s="1">
        <f t="shared" si="25"/>
        <v>2399</v>
      </c>
    </row>
    <row r="146" spans="1:28" x14ac:dyDescent="0.4">
      <c r="A146" s="30"/>
      <c r="B146" s="10"/>
      <c r="C146" s="1" t="str">
        <f t="shared" si="18"/>
        <v>2483-2427 BP</v>
      </c>
      <c r="E146" s="1" t="s">
        <v>89</v>
      </c>
      <c r="F146" s="1" t="str">
        <f t="shared" si="19"/>
        <v>460-404 BCE</v>
      </c>
      <c r="G146" s="1" t="str">
        <f t="shared" si="20"/>
        <v>124 generations</v>
      </c>
      <c r="H146" s="1" t="str">
        <f t="shared" si="21"/>
        <v>56 years</v>
      </c>
      <c r="I146" s="1" t="s">
        <v>325</v>
      </c>
      <c r="J146" s="1" t="s">
        <v>926</v>
      </c>
      <c r="L146" s="39"/>
      <c r="M146" s="1">
        <v>-460</v>
      </c>
      <c r="N146" s="1">
        <v>-404</v>
      </c>
      <c r="Q146" s="39"/>
      <c r="S146" s="49" t="s">
        <v>47</v>
      </c>
      <c r="T146" s="58" t="str">
        <f t="shared" si="22"/>
        <v>2483-2427 BP</v>
      </c>
      <c r="U146" s="1" t="str">
        <f t="shared" si="26"/>
        <v>Error</v>
      </c>
      <c r="W146" s="1" t="str">
        <f t="shared" si="23"/>
        <v>460-404 BCE</v>
      </c>
      <c r="Z146" s="1">
        <v>2023</v>
      </c>
      <c r="AA146" s="1">
        <f t="shared" si="24"/>
        <v>2460</v>
      </c>
      <c r="AB146" s="1">
        <f t="shared" si="25"/>
        <v>2404</v>
      </c>
    </row>
    <row r="147" spans="1:28" x14ac:dyDescent="0.4">
      <c r="A147" s="30"/>
      <c r="B147" s="10"/>
      <c r="C147" s="1" t="str">
        <f t="shared" si="18"/>
        <v>2451-2371 BP</v>
      </c>
      <c r="E147" s="1" t="s">
        <v>216</v>
      </c>
      <c r="F147" s="1" t="str">
        <f t="shared" si="19"/>
        <v>428-348 BCE</v>
      </c>
      <c r="G147" s="1" t="str">
        <f t="shared" si="20"/>
        <v>122 generations</v>
      </c>
      <c r="H147" s="1" t="str">
        <f t="shared" si="21"/>
        <v>80 years</v>
      </c>
      <c r="I147" s="1" t="s">
        <v>325</v>
      </c>
      <c r="J147" s="1" t="s">
        <v>930</v>
      </c>
      <c r="L147" s="39"/>
      <c r="M147" s="1">
        <v>-428</v>
      </c>
      <c r="N147" s="1">
        <v>-348</v>
      </c>
      <c r="Q147" s="39"/>
      <c r="S147" s="49" t="s">
        <v>215</v>
      </c>
      <c r="T147" s="58" t="str">
        <f t="shared" si="22"/>
        <v>2451-2371 BP</v>
      </c>
      <c r="U147" s="1" t="str">
        <f t="shared" si="26"/>
        <v>Error</v>
      </c>
      <c r="W147" s="1" t="str">
        <f t="shared" si="23"/>
        <v>428-348 BCE</v>
      </c>
      <c r="Z147" s="1">
        <v>2023</v>
      </c>
      <c r="AA147" s="1">
        <f t="shared" si="24"/>
        <v>2428</v>
      </c>
      <c r="AB147" s="1">
        <f t="shared" si="25"/>
        <v>2348</v>
      </c>
    </row>
    <row r="148" spans="1:28" x14ac:dyDescent="0.4">
      <c r="A148" s="30"/>
      <c r="B148" s="10"/>
      <c r="C148" s="1" t="str">
        <f t="shared" si="18"/>
        <v>2407-2345 BP</v>
      </c>
      <c r="E148" s="1" t="s">
        <v>217</v>
      </c>
      <c r="F148" s="1" t="str">
        <f t="shared" si="19"/>
        <v>384-322 BCE</v>
      </c>
      <c r="G148" s="1" t="str">
        <f t="shared" si="20"/>
        <v>120 generations</v>
      </c>
      <c r="H148" s="1" t="str">
        <f t="shared" si="21"/>
        <v>62 years</v>
      </c>
      <c r="I148" s="1" t="s">
        <v>325</v>
      </c>
      <c r="J148" s="1" t="s">
        <v>930</v>
      </c>
      <c r="L148" s="39"/>
      <c r="M148" s="1">
        <v>-384</v>
      </c>
      <c r="N148" s="1">
        <v>-322</v>
      </c>
      <c r="Q148" s="39"/>
      <c r="S148" s="49" t="s">
        <v>218</v>
      </c>
      <c r="T148" s="58" t="str">
        <f t="shared" si="22"/>
        <v>2407-2345 BP</v>
      </c>
      <c r="U148" s="1" t="str">
        <f t="shared" si="26"/>
        <v>Error</v>
      </c>
      <c r="W148" s="1" t="str">
        <f t="shared" si="23"/>
        <v>384-322 BCE</v>
      </c>
      <c r="Z148" s="1">
        <v>2023</v>
      </c>
      <c r="AA148" s="1">
        <f t="shared" si="24"/>
        <v>2384</v>
      </c>
      <c r="AB148" s="1">
        <f t="shared" si="25"/>
        <v>2322</v>
      </c>
    </row>
    <row r="149" spans="1:28" x14ac:dyDescent="0.4">
      <c r="A149" s="30"/>
      <c r="B149" s="10"/>
      <c r="C149" s="1" t="str">
        <f t="shared" si="18"/>
        <v>2379-2346 BP</v>
      </c>
      <c r="E149" s="1" t="s">
        <v>180</v>
      </c>
      <c r="F149" s="1" t="str">
        <f t="shared" si="19"/>
        <v>356-323 BCE</v>
      </c>
      <c r="G149" s="1" t="str">
        <f t="shared" si="20"/>
        <v>118 generations</v>
      </c>
      <c r="H149" s="1" t="str">
        <f t="shared" si="21"/>
        <v>33 years</v>
      </c>
      <c r="I149" s="1" t="s">
        <v>343</v>
      </c>
      <c r="J149" s="1" t="s">
        <v>930</v>
      </c>
      <c r="L149" s="39"/>
      <c r="M149" s="1">
        <v>-356</v>
      </c>
      <c r="N149" s="1">
        <v>-323</v>
      </c>
      <c r="Q149" s="39"/>
      <c r="S149" s="49" t="s">
        <v>179</v>
      </c>
      <c r="T149" s="58" t="str">
        <f t="shared" si="22"/>
        <v>2379-2346 BP</v>
      </c>
      <c r="U149" s="1" t="str">
        <f t="shared" si="26"/>
        <v>Error</v>
      </c>
      <c r="W149" s="1" t="str">
        <f t="shared" si="23"/>
        <v>356-323 BCE</v>
      </c>
      <c r="Z149" s="1">
        <v>2023</v>
      </c>
      <c r="AA149" s="1">
        <f t="shared" si="24"/>
        <v>2356</v>
      </c>
      <c r="AB149" s="1">
        <f t="shared" si="25"/>
        <v>2323</v>
      </c>
    </row>
    <row r="150" spans="1:28" x14ac:dyDescent="0.4">
      <c r="A150" s="30"/>
      <c r="B150" s="10"/>
      <c r="C150" s="1" t="str">
        <f t="shared" si="18"/>
        <v>2353 BP</v>
      </c>
      <c r="E150" s="1" t="s">
        <v>185</v>
      </c>
      <c r="F150" s="1" t="str">
        <f t="shared" si="19"/>
        <v>330 BCE</v>
      </c>
      <c r="G150" s="1" t="str">
        <f t="shared" si="20"/>
        <v>117 generations</v>
      </c>
      <c r="H150" s="1" t="str">
        <f t="shared" si="21"/>
        <v/>
      </c>
      <c r="I150" s="1" t="s">
        <v>342</v>
      </c>
      <c r="J150" s="1" t="s">
        <v>926</v>
      </c>
      <c r="L150" s="39"/>
      <c r="M150" s="1">
        <v>-330</v>
      </c>
      <c r="Q150" s="39"/>
      <c r="S150" s="49">
        <v>2330</v>
      </c>
      <c r="T150" s="58" t="str">
        <f t="shared" si="22"/>
        <v>2353 BP</v>
      </c>
      <c r="U150" s="1" t="str">
        <f t="shared" si="26"/>
        <v>Error</v>
      </c>
      <c r="W150" s="1" t="str">
        <f t="shared" si="23"/>
        <v>330 BCE</v>
      </c>
      <c r="Z150" s="1">
        <v>2023</v>
      </c>
      <c r="AA150" s="1">
        <f t="shared" si="24"/>
        <v>2330</v>
      </c>
    </row>
    <row r="151" spans="1:28" x14ac:dyDescent="0.4">
      <c r="A151" s="30"/>
      <c r="B151" s="10"/>
      <c r="C151" s="1" t="str">
        <f t="shared" si="18"/>
        <v>2346-2054 BP</v>
      </c>
      <c r="E151" s="1" t="s">
        <v>450</v>
      </c>
      <c r="F151" s="1" t="str">
        <f t="shared" si="19"/>
        <v>323-31 BCE</v>
      </c>
      <c r="G151" s="1" t="str">
        <f t="shared" si="20"/>
        <v>117 generations</v>
      </c>
      <c r="H151" s="1" t="str">
        <f t="shared" si="21"/>
        <v>292 years</v>
      </c>
      <c r="I151" s="1" t="s">
        <v>325</v>
      </c>
      <c r="J151" s="1" t="s">
        <v>926</v>
      </c>
      <c r="L151" s="39"/>
      <c r="M151" s="1">
        <v>-323</v>
      </c>
      <c r="N151" s="1">
        <v>-31</v>
      </c>
      <c r="Q151" s="39"/>
      <c r="S151" s="49" t="s">
        <v>178</v>
      </c>
      <c r="T151" s="58" t="str">
        <f t="shared" si="22"/>
        <v>2346-2054 BP</v>
      </c>
      <c r="U151" s="1" t="str">
        <f t="shared" ref="U151:U152" si="27">IF((S151&amp;" BP")&lt;&gt;T151,"Error","+")</f>
        <v>Error</v>
      </c>
      <c r="W151" s="1" t="str">
        <f t="shared" si="23"/>
        <v>323-31 BCE</v>
      </c>
      <c r="Z151" s="1">
        <v>2023</v>
      </c>
      <c r="AA151" s="1">
        <f t="shared" si="24"/>
        <v>2323</v>
      </c>
      <c r="AB151" s="1">
        <f t="shared" si="25"/>
        <v>2031</v>
      </c>
    </row>
    <row r="152" spans="1:28" x14ac:dyDescent="0.4">
      <c r="A152" s="36" t="s">
        <v>227</v>
      </c>
      <c r="B152" s="10"/>
      <c r="C152" s="1" t="str">
        <f t="shared" si="18"/>
        <v>2287-2169 BP</v>
      </c>
      <c r="E152" s="1" t="s">
        <v>189</v>
      </c>
      <c r="F152" s="1" t="str">
        <f t="shared" si="19"/>
        <v>264-146 BCE</v>
      </c>
      <c r="G152" s="1" t="str">
        <f t="shared" si="20"/>
        <v>114 generations</v>
      </c>
      <c r="H152" s="1" t="str">
        <f t="shared" si="21"/>
        <v>118 years</v>
      </c>
      <c r="I152" s="1" t="s">
        <v>338</v>
      </c>
      <c r="J152" s="1" t="s">
        <v>926</v>
      </c>
      <c r="L152" s="39"/>
      <c r="M152" s="1">
        <v>-264</v>
      </c>
      <c r="N152" s="1">
        <v>-146</v>
      </c>
      <c r="Q152" s="39"/>
      <c r="S152" s="49" t="s">
        <v>188</v>
      </c>
      <c r="T152" s="58" t="str">
        <f t="shared" si="22"/>
        <v>2287-2169 BP</v>
      </c>
      <c r="U152" s="1" t="str">
        <f t="shared" si="27"/>
        <v>Error</v>
      </c>
      <c r="W152" s="1" t="str">
        <f t="shared" si="23"/>
        <v>264-146 BCE</v>
      </c>
      <c r="Z152" s="1">
        <v>2023</v>
      </c>
      <c r="AA152" s="1">
        <f t="shared" si="24"/>
        <v>2264</v>
      </c>
      <c r="AB152" s="1">
        <f t="shared" si="25"/>
        <v>2146</v>
      </c>
    </row>
    <row r="153" spans="1:28" x14ac:dyDescent="0.4">
      <c r="A153" s="36" t="s">
        <v>384</v>
      </c>
      <c r="B153" s="51"/>
      <c r="C153" s="1" t="str">
        <f t="shared" si="18"/>
        <v>2244-2229 BP</v>
      </c>
      <c r="E153" s="1" t="s">
        <v>379</v>
      </c>
      <c r="F153" s="1" t="str">
        <f t="shared" si="19"/>
        <v>221-206 BCE</v>
      </c>
      <c r="G153" s="1" t="str">
        <f t="shared" si="20"/>
        <v>112 generations</v>
      </c>
      <c r="H153" s="1" t="str">
        <f t="shared" si="21"/>
        <v>15 years</v>
      </c>
      <c r="I153" s="1" t="s">
        <v>383</v>
      </c>
      <c r="J153" s="1" t="s">
        <v>926</v>
      </c>
      <c r="L153" s="39"/>
      <c r="M153" s="1">
        <v>-221</v>
      </c>
      <c r="N153" s="1">
        <v>-206</v>
      </c>
      <c r="Q153" s="39"/>
      <c r="T153" s="58" t="str">
        <f t="shared" si="22"/>
        <v>2244-2229 BP</v>
      </c>
      <c r="W153" s="1" t="str">
        <f t="shared" si="23"/>
        <v>221-206 BCE</v>
      </c>
      <c r="Z153" s="1">
        <v>2023</v>
      </c>
      <c r="AA153" s="1">
        <f t="shared" si="24"/>
        <v>2221</v>
      </c>
      <c r="AB153" s="1">
        <f t="shared" si="25"/>
        <v>2206</v>
      </c>
    </row>
    <row r="154" spans="1:28" x14ac:dyDescent="0.4">
      <c r="A154" s="36"/>
      <c r="B154" s="51"/>
      <c r="C154" s="1" t="str">
        <f t="shared" si="18"/>
        <v>2229-1803 BP</v>
      </c>
      <c r="E154" s="1" t="s">
        <v>380</v>
      </c>
      <c r="F154" s="1" t="str">
        <f t="shared" si="19"/>
        <v>206 BCE - 220 CE</v>
      </c>
      <c r="G154" s="1" t="str">
        <f t="shared" si="20"/>
        <v>111 generations</v>
      </c>
      <c r="H154" s="1" t="str">
        <f t="shared" si="21"/>
        <v>426 years</v>
      </c>
      <c r="I154" s="1" t="s">
        <v>383</v>
      </c>
      <c r="J154" s="1" t="s">
        <v>926</v>
      </c>
      <c r="L154" s="39"/>
      <c r="M154" s="1">
        <v>-206</v>
      </c>
      <c r="N154" s="1">
        <v>220</v>
      </c>
      <c r="Q154" s="39"/>
      <c r="T154" s="58" t="str">
        <f t="shared" si="22"/>
        <v>2229-1803 BP</v>
      </c>
      <c r="W154" s="1" t="str">
        <f t="shared" si="23"/>
        <v>206 BCE - 220 CE</v>
      </c>
      <c r="Z154" s="1">
        <v>2023</v>
      </c>
      <c r="AA154" s="1">
        <f t="shared" si="24"/>
        <v>2206</v>
      </c>
      <c r="AB154" s="1">
        <f t="shared" si="25"/>
        <v>1780</v>
      </c>
    </row>
    <row r="155" spans="1:28" x14ac:dyDescent="0.4">
      <c r="A155" s="36"/>
      <c r="B155" s="51"/>
      <c r="C155" s="1" t="str">
        <f t="shared" si="18"/>
        <v>2123-2067 BP</v>
      </c>
      <c r="E155" s="1" t="s">
        <v>346</v>
      </c>
      <c r="F155" s="1" t="str">
        <f t="shared" si="19"/>
        <v>100-44 BCE</v>
      </c>
      <c r="G155" s="1" t="str">
        <f t="shared" si="20"/>
        <v>106 generations</v>
      </c>
      <c r="H155" s="1" t="str">
        <f t="shared" si="21"/>
        <v>56 years</v>
      </c>
      <c r="I155" s="1" t="s">
        <v>341</v>
      </c>
      <c r="J155" s="1" t="s">
        <v>930</v>
      </c>
      <c r="L155" s="39"/>
      <c r="M155" s="1">
        <v>-100</v>
      </c>
      <c r="N155" s="1">
        <v>-44</v>
      </c>
      <c r="Q155" s="39"/>
      <c r="S155" s="49"/>
      <c r="T155" s="58" t="str">
        <f t="shared" si="22"/>
        <v>2123-2067 BP</v>
      </c>
      <c r="W155" s="1" t="str">
        <f t="shared" si="23"/>
        <v>100-44 BCE</v>
      </c>
      <c r="Z155" s="1">
        <v>2023</v>
      </c>
      <c r="AA155" s="1">
        <f t="shared" si="24"/>
        <v>2100</v>
      </c>
      <c r="AB155" s="1">
        <f t="shared" si="25"/>
        <v>2044</v>
      </c>
    </row>
    <row r="156" spans="1:28" x14ac:dyDescent="0.4">
      <c r="A156" s="36"/>
      <c r="B156" s="51"/>
      <c r="C156" s="1" t="str">
        <f t="shared" si="18"/>
        <v>2102 BP</v>
      </c>
      <c r="E156" s="1" t="s">
        <v>362</v>
      </c>
      <c r="F156" s="1" t="str">
        <f t="shared" si="19"/>
        <v>79 BCE</v>
      </c>
      <c r="G156" s="1" t="str">
        <f t="shared" si="20"/>
        <v>105 generations</v>
      </c>
      <c r="H156" s="1" t="str">
        <f t="shared" si="21"/>
        <v/>
      </c>
      <c r="I156" s="1" t="s">
        <v>355</v>
      </c>
      <c r="J156" s="1" t="s">
        <v>926</v>
      </c>
      <c r="L156" s="39"/>
      <c r="M156" s="1">
        <v>-79</v>
      </c>
      <c r="Q156" s="39"/>
      <c r="S156" s="49"/>
      <c r="T156" s="58" t="str">
        <f t="shared" si="22"/>
        <v>2102 BP</v>
      </c>
      <c r="W156" s="1" t="str">
        <f t="shared" si="23"/>
        <v>79 BCE</v>
      </c>
      <c r="Z156" s="1">
        <v>2023</v>
      </c>
      <c r="AA156" s="1">
        <f t="shared" si="24"/>
        <v>2079</v>
      </c>
    </row>
    <row r="157" spans="1:28" x14ac:dyDescent="0.4">
      <c r="A157" s="36"/>
      <c r="B157" s="51"/>
      <c r="C157" s="1" t="str">
        <f t="shared" si="18"/>
        <v>2092-2053 BP</v>
      </c>
      <c r="E157" s="1" t="s">
        <v>404</v>
      </c>
      <c r="F157" s="1" t="str">
        <f t="shared" si="19"/>
        <v>69-30 BCE</v>
      </c>
      <c r="G157" s="1" t="str">
        <f t="shared" si="20"/>
        <v>104 generations</v>
      </c>
      <c r="H157" s="1" t="str">
        <f t="shared" si="21"/>
        <v>39 years</v>
      </c>
      <c r="I157" s="1" t="s">
        <v>323</v>
      </c>
      <c r="J157" s="1" t="s">
        <v>930</v>
      </c>
      <c r="L157" s="39"/>
      <c r="M157" s="1">
        <v>-69</v>
      </c>
      <c r="N157" s="1">
        <v>-30</v>
      </c>
      <c r="Q157" s="39"/>
      <c r="T157" s="58" t="str">
        <f t="shared" si="22"/>
        <v>2092-2053 BP</v>
      </c>
      <c r="W157" s="1" t="str">
        <f t="shared" si="23"/>
        <v>69-30 BCE</v>
      </c>
      <c r="Z157" s="1">
        <v>2023</v>
      </c>
      <c r="AA157" s="1">
        <f t="shared" si="24"/>
        <v>2069</v>
      </c>
      <c r="AB157" s="1">
        <f t="shared" si="25"/>
        <v>2030</v>
      </c>
    </row>
    <row r="158" spans="1:28" x14ac:dyDescent="0.4">
      <c r="A158" s="36"/>
      <c r="B158" s="51"/>
      <c r="C158" s="1" t="str">
        <f t="shared" si="18"/>
        <v>2086 BP</v>
      </c>
      <c r="E158" s="1" t="s">
        <v>363</v>
      </c>
      <c r="F158" s="1" t="str">
        <f t="shared" si="19"/>
        <v>63 BCE</v>
      </c>
      <c r="G158" s="1" t="str">
        <f t="shared" si="20"/>
        <v>104 generations</v>
      </c>
      <c r="H158" s="1" t="str">
        <f t="shared" si="21"/>
        <v/>
      </c>
      <c r="I158" s="1" t="s">
        <v>350</v>
      </c>
      <c r="J158" s="1" t="s">
        <v>926</v>
      </c>
      <c r="L158" s="39"/>
      <c r="M158" s="1">
        <v>-63</v>
      </c>
      <c r="Q158" s="39"/>
      <c r="S158" s="49"/>
      <c r="T158" s="58" t="str">
        <f t="shared" si="22"/>
        <v>2086 BP</v>
      </c>
      <c r="W158" s="1" t="str">
        <f t="shared" si="23"/>
        <v>63 BCE</v>
      </c>
      <c r="Z158" s="1">
        <v>2023</v>
      </c>
      <c r="AA158" s="1">
        <f t="shared" si="24"/>
        <v>2063</v>
      </c>
    </row>
    <row r="159" spans="1:28" x14ac:dyDescent="0.4">
      <c r="A159" s="36"/>
      <c r="B159" s="10"/>
      <c r="C159" s="1" t="str">
        <f t="shared" si="18"/>
        <v>2082-2076 BP</v>
      </c>
      <c r="E159" s="1" t="s">
        <v>194</v>
      </c>
      <c r="F159" s="1" t="str">
        <f t="shared" si="19"/>
        <v>59-53 BCE</v>
      </c>
      <c r="G159" s="1" t="str">
        <f t="shared" si="20"/>
        <v>104 generations</v>
      </c>
      <c r="H159" s="1" t="str">
        <f t="shared" si="21"/>
        <v>6 years</v>
      </c>
      <c r="I159" s="1" t="s">
        <v>338</v>
      </c>
      <c r="J159" s="1" t="s">
        <v>926</v>
      </c>
      <c r="L159" s="39"/>
      <c r="M159" s="1">
        <v>-59</v>
      </c>
      <c r="N159" s="1">
        <v>-53</v>
      </c>
      <c r="Q159" s="39"/>
      <c r="S159" s="49" t="s">
        <v>195</v>
      </c>
      <c r="T159" s="58" t="str">
        <f t="shared" si="22"/>
        <v>2082-2076 BP</v>
      </c>
      <c r="U159" s="1" t="str">
        <f>IF((S159&amp;" BP")&lt;&gt;T159,"Error","+")</f>
        <v>Error</v>
      </c>
      <c r="W159" s="1" t="str">
        <f t="shared" si="23"/>
        <v>59-53 BCE</v>
      </c>
      <c r="Z159" s="1">
        <v>2023</v>
      </c>
      <c r="AA159" s="1">
        <f t="shared" si="24"/>
        <v>2059</v>
      </c>
      <c r="AB159" s="1">
        <f t="shared" si="25"/>
        <v>2053</v>
      </c>
    </row>
    <row r="160" spans="1:28" x14ac:dyDescent="0.4">
      <c r="A160" s="36"/>
      <c r="B160" s="51"/>
      <c r="C160" s="1" t="str">
        <f t="shared" si="18"/>
        <v>2081-2073 BP</v>
      </c>
      <c r="E160" s="1" t="s">
        <v>357</v>
      </c>
      <c r="F160" s="1" t="str">
        <f t="shared" si="19"/>
        <v>58-50 BCE</v>
      </c>
      <c r="G160" s="1" t="str">
        <f t="shared" si="20"/>
        <v>104 generations</v>
      </c>
      <c r="H160" s="1" t="str">
        <f t="shared" si="21"/>
        <v>8 years</v>
      </c>
      <c r="I160" s="1" t="s">
        <v>361</v>
      </c>
      <c r="J160" s="1" t="s">
        <v>926</v>
      </c>
      <c r="L160" s="39"/>
      <c r="M160" s="1">
        <v>-58</v>
      </c>
      <c r="N160" s="1">
        <v>-50</v>
      </c>
      <c r="Q160" s="39"/>
      <c r="S160" s="49"/>
      <c r="T160" s="58" t="str">
        <f t="shared" si="22"/>
        <v>2081-2073 BP</v>
      </c>
      <c r="W160" s="1" t="str">
        <f t="shared" si="23"/>
        <v>58-50 BCE</v>
      </c>
      <c r="Z160" s="1">
        <v>2023</v>
      </c>
      <c r="AA160" s="1">
        <f t="shared" si="24"/>
        <v>2058</v>
      </c>
      <c r="AB160" s="1">
        <f t="shared" si="25"/>
        <v>2050</v>
      </c>
    </row>
    <row r="161" spans="1:28" x14ac:dyDescent="0.4">
      <c r="A161" s="36"/>
      <c r="B161" s="51"/>
      <c r="C161" s="1" t="str">
        <f t="shared" si="18"/>
        <v>2078-2077 BP</v>
      </c>
      <c r="E161" s="1" t="s">
        <v>359</v>
      </c>
      <c r="F161" s="1" t="str">
        <f t="shared" si="19"/>
        <v>55-54 BCE</v>
      </c>
      <c r="G161" s="1" t="str">
        <f t="shared" si="20"/>
        <v>103 generations</v>
      </c>
      <c r="H161" s="1" t="str">
        <f t="shared" si="21"/>
        <v>1 years</v>
      </c>
      <c r="I161" s="1" t="s">
        <v>360</v>
      </c>
      <c r="J161" s="1" t="s">
        <v>926</v>
      </c>
      <c r="L161" s="39"/>
      <c r="M161" s="1">
        <v>-55</v>
      </c>
      <c r="N161" s="1">
        <v>-54</v>
      </c>
      <c r="Q161" s="39"/>
      <c r="T161" s="58" t="str">
        <f t="shared" si="22"/>
        <v>2078-2077 BP</v>
      </c>
      <c r="W161" s="1" t="str">
        <f t="shared" si="23"/>
        <v>55-54 BCE</v>
      </c>
      <c r="Z161" s="1">
        <v>2023</v>
      </c>
      <c r="AA161" s="1">
        <f t="shared" si="24"/>
        <v>2055</v>
      </c>
      <c r="AB161" s="1">
        <f t="shared" si="25"/>
        <v>2054</v>
      </c>
    </row>
    <row r="162" spans="1:28" x14ac:dyDescent="0.4">
      <c r="A162" s="36"/>
      <c r="B162" s="51"/>
      <c r="C162" s="1" t="str">
        <f t="shared" si="18"/>
        <v>2074-2053 BP</v>
      </c>
      <c r="E162" s="1" t="s">
        <v>405</v>
      </c>
      <c r="F162" s="1" t="str">
        <f t="shared" si="19"/>
        <v>51-30 BCE</v>
      </c>
      <c r="G162" s="1" t="str">
        <f t="shared" si="20"/>
        <v>103 generations</v>
      </c>
      <c r="H162" s="1" t="str">
        <f t="shared" si="21"/>
        <v>21 years</v>
      </c>
      <c r="I162" s="1" t="s">
        <v>323</v>
      </c>
      <c r="J162" s="1" t="s">
        <v>926</v>
      </c>
      <c r="L162" s="39"/>
      <c r="M162" s="1">
        <v>-51</v>
      </c>
      <c r="N162" s="1">
        <v>-30</v>
      </c>
      <c r="Q162" s="39"/>
      <c r="T162" s="58" t="str">
        <f t="shared" si="22"/>
        <v>2074-2053 BP</v>
      </c>
      <c r="W162" s="1" t="str">
        <f t="shared" si="23"/>
        <v>51-30 BCE</v>
      </c>
      <c r="Z162" s="1">
        <v>2023</v>
      </c>
      <c r="AA162" s="1">
        <f t="shared" si="24"/>
        <v>2051</v>
      </c>
      <c r="AB162" s="1">
        <f t="shared" si="25"/>
        <v>2030</v>
      </c>
    </row>
    <row r="163" spans="1:28" x14ac:dyDescent="0.4">
      <c r="A163" s="36"/>
      <c r="B163" s="51"/>
      <c r="C163" s="1" t="str">
        <f t="shared" si="18"/>
        <v>2072 BP</v>
      </c>
      <c r="E163" s="1" t="s">
        <v>347</v>
      </c>
      <c r="F163" s="1" t="str">
        <f t="shared" si="19"/>
        <v>49 BCE</v>
      </c>
      <c r="G163" s="1" t="str">
        <f t="shared" si="20"/>
        <v>103 generations</v>
      </c>
      <c r="H163" s="1" t="str">
        <f t="shared" si="21"/>
        <v/>
      </c>
      <c r="I163" s="1" t="s">
        <v>349</v>
      </c>
      <c r="J163" s="1" t="s">
        <v>926</v>
      </c>
      <c r="L163" s="39"/>
      <c r="M163" s="1">
        <v>-49</v>
      </c>
      <c r="Q163" s="39"/>
      <c r="S163" s="49"/>
      <c r="T163" s="58" t="str">
        <f t="shared" si="22"/>
        <v>2072 BP</v>
      </c>
      <c r="W163" s="1" t="str">
        <f t="shared" si="23"/>
        <v>49 BCE</v>
      </c>
      <c r="Z163" s="1">
        <v>2023</v>
      </c>
      <c r="AA163" s="1">
        <f t="shared" si="24"/>
        <v>2049</v>
      </c>
    </row>
    <row r="164" spans="1:28" x14ac:dyDescent="0.4">
      <c r="A164" s="36"/>
      <c r="B164" s="10"/>
      <c r="C164" s="1" t="str">
        <f t="shared" si="18"/>
        <v>2069 BP</v>
      </c>
      <c r="E164" s="1" t="s">
        <v>345</v>
      </c>
      <c r="F164" s="1" t="str">
        <f t="shared" si="19"/>
        <v>46 BCE</v>
      </c>
      <c r="G164" s="1" t="str">
        <f t="shared" si="20"/>
        <v>103 generations</v>
      </c>
      <c r="H164" s="1" t="str">
        <f t="shared" si="21"/>
        <v/>
      </c>
      <c r="I164" s="1" t="s">
        <v>341</v>
      </c>
      <c r="J164" s="1" t="s">
        <v>926</v>
      </c>
      <c r="L164" s="39"/>
      <c r="M164" s="1">
        <v>-46</v>
      </c>
      <c r="Q164" s="39"/>
      <c r="S164" s="49">
        <v>2046</v>
      </c>
      <c r="T164" s="58" t="str">
        <f t="shared" si="22"/>
        <v>2069 BP</v>
      </c>
      <c r="U164" s="1" t="str">
        <f>IF((S164&amp;" BP")&lt;&gt;T164,"Error","+")</f>
        <v>Error</v>
      </c>
      <c r="W164" s="1" t="str">
        <f t="shared" si="23"/>
        <v>46 BCE</v>
      </c>
      <c r="Z164" s="1">
        <v>2023</v>
      </c>
      <c r="AA164" s="1">
        <f t="shared" si="24"/>
        <v>2046</v>
      </c>
    </row>
    <row r="165" spans="1:28" x14ac:dyDescent="0.4">
      <c r="A165" s="36"/>
      <c r="B165" s="10"/>
      <c r="C165" s="1" t="str">
        <f t="shared" si="18"/>
        <v>2067 BP</v>
      </c>
      <c r="E165" s="1" t="s">
        <v>193</v>
      </c>
      <c r="F165" s="1" t="str">
        <f t="shared" si="19"/>
        <v>44 BCE</v>
      </c>
      <c r="G165" s="1" t="str">
        <f t="shared" si="20"/>
        <v>103 generations</v>
      </c>
      <c r="H165" s="1" t="str">
        <f t="shared" si="21"/>
        <v/>
      </c>
      <c r="I165" s="1" t="s">
        <v>341</v>
      </c>
      <c r="J165" s="1" t="s">
        <v>926</v>
      </c>
      <c r="L165" s="39"/>
      <c r="M165" s="1">
        <v>-44</v>
      </c>
      <c r="Q165" s="39"/>
      <c r="S165" s="49">
        <v>2044</v>
      </c>
      <c r="T165" s="58" t="str">
        <f t="shared" si="22"/>
        <v>2067 BP</v>
      </c>
      <c r="U165" s="1" t="str">
        <f>IF((S165&amp;" BP")&lt;&gt;T165,"Error","+")</f>
        <v>Error</v>
      </c>
      <c r="W165" s="1" t="str">
        <f t="shared" si="23"/>
        <v>44 BCE</v>
      </c>
      <c r="Z165" s="1">
        <v>2023</v>
      </c>
      <c r="AA165" s="1">
        <f t="shared" si="24"/>
        <v>2044</v>
      </c>
    </row>
    <row r="166" spans="1:28" x14ac:dyDescent="0.4">
      <c r="A166" s="36"/>
      <c r="B166" s="37" t="s">
        <v>386</v>
      </c>
      <c r="C166" s="1" t="str">
        <f t="shared" si="18"/>
        <v>2050-1547 BP</v>
      </c>
      <c r="E166" s="1" t="s">
        <v>367</v>
      </c>
      <c r="F166" s="1" t="str">
        <f t="shared" si="19"/>
        <v>27 BCE - 476 CE</v>
      </c>
      <c r="G166" s="1" t="str">
        <f t="shared" si="20"/>
        <v>102 generations</v>
      </c>
      <c r="H166" s="1" t="str">
        <f t="shared" si="21"/>
        <v>503 years</v>
      </c>
      <c r="I166" s="1" t="s">
        <v>420</v>
      </c>
      <c r="J166" s="1" t="s">
        <v>926</v>
      </c>
      <c r="L166" s="39"/>
      <c r="M166" s="1">
        <v>-27</v>
      </c>
      <c r="N166" s="1">
        <v>476</v>
      </c>
      <c r="Q166" s="39"/>
      <c r="S166" s="49">
        <v>2027</v>
      </c>
      <c r="T166" s="58" t="str">
        <f t="shared" si="22"/>
        <v>2050-1547 BP</v>
      </c>
      <c r="U166" s="1" t="str">
        <f>IF((S166&amp;" BP")&lt;&gt;T166,"Error","+")</f>
        <v>Error</v>
      </c>
      <c r="W166" s="1" t="str">
        <f t="shared" si="23"/>
        <v>27 BCE - 476 CE</v>
      </c>
      <c r="Z166" s="1">
        <v>2023</v>
      </c>
      <c r="AA166" s="1">
        <f t="shared" si="24"/>
        <v>2027</v>
      </c>
      <c r="AB166" s="1">
        <f t="shared" si="25"/>
        <v>1524</v>
      </c>
    </row>
    <row r="167" spans="1:28" x14ac:dyDescent="0.4">
      <c r="A167" s="36"/>
      <c r="B167" s="48" t="s">
        <v>352</v>
      </c>
      <c r="C167" s="1" t="str">
        <f t="shared" si="18"/>
        <v>2023 BP</v>
      </c>
      <c r="E167" s="41" t="s">
        <v>348</v>
      </c>
      <c r="F167" s="1" t="str">
        <f t="shared" si="19"/>
        <v>0 CE</v>
      </c>
      <c r="G167" s="1" t="str">
        <f t="shared" si="20"/>
        <v>101 generations</v>
      </c>
      <c r="H167" s="1" t="str">
        <f t="shared" si="21"/>
        <v/>
      </c>
      <c r="I167" s="1" t="s">
        <v>353</v>
      </c>
      <c r="J167" s="1" t="s">
        <v>926</v>
      </c>
      <c r="L167" s="39"/>
      <c r="M167" s="1">
        <v>0</v>
      </c>
      <c r="Q167" s="39"/>
      <c r="S167" s="49">
        <v>2000</v>
      </c>
      <c r="T167" s="58" t="str">
        <f t="shared" si="22"/>
        <v>2023 BP</v>
      </c>
      <c r="U167" s="1" t="str">
        <f>IF((S167&amp;" BP")&lt;&gt;T167,"Error","+")</f>
        <v>Error</v>
      </c>
      <c r="W167" s="1" t="str">
        <f t="shared" si="23"/>
        <v>0 CE</v>
      </c>
      <c r="Z167" s="1">
        <v>2023</v>
      </c>
    </row>
    <row r="168" spans="1:28" x14ac:dyDescent="0.4">
      <c r="A168" s="36"/>
      <c r="B168" s="50"/>
      <c r="C168" s="1" t="str">
        <f t="shared" si="18"/>
        <v>1969-1955 BP</v>
      </c>
      <c r="E168" s="1" t="s">
        <v>365</v>
      </c>
      <c r="F168" s="1" t="str">
        <f t="shared" si="19"/>
        <v>54-68 CE</v>
      </c>
      <c r="G168" s="1" t="str">
        <f t="shared" si="20"/>
        <v>98 generations</v>
      </c>
      <c r="H168" s="1" t="str">
        <f t="shared" si="21"/>
        <v>14 years</v>
      </c>
      <c r="I168" s="1" t="s">
        <v>420</v>
      </c>
      <c r="J168" s="1" t="s">
        <v>926</v>
      </c>
      <c r="L168" s="39"/>
      <c r="M168" s="1">
        <v>54</v>
      </c>
      <c r="N168" s="1">
        <v>68</v>
      </c>
      <c r="Q168" s="39"/>
      <c r="T168" s="58" t="str">
        <f t="shared" si="22"/>
        <v>1969-1955 BP</v>
      </c>
      <c r="W168" s="1" t="str">
        <f t="shared" si="23"/>
        <v>54-68 CE</v>
      </c>
      <c r="Z168" s="1">
        <v>2023</v>
      </c>
    </row>
    <row r="169" spans="1:28" x14ac:dyDescent="0.4">
      <c r="A169" s="36"/>
      <c r="B169" s="50"/>
      <c r="C169" s="1" t="str">
        <f t="shared" si="18"/>
        <v>1963-1962 BP</v>
      </c>
      <c r="E169" s="1" t="s">
        <v>364</v>
      </c>
      <c r="F169" s="1" t="str">
        <f t="shared" si="19"/>
        <v>60-61 CE</v>
      </c>
      <c r="G169" s="1" t="str">
        <f t="shared" si="20"/>
        <v>98 generations</v>
      </c>
      <c r="H169" s="1" t="str">
        <f t="shared" si="21"/>
        <v/>
      </c>
      <c r="I169" s="1" t="s">
        <v>360</v>
      </c>
      <c r="J169" s="1" t="s">
        <v>926</v>
      </c>
      <c r="L169" s="39"/>
      <c r="M169" s="1">
        <v>60</v>
      </c>
      <c r="N169" s="1">
        <v>61</v>
      </c>
      <c r="O169" s="1">
        <v>1</v>
      </c>
      <c r="Q169" s="39"/>
      <c r="T169" s="58" t="str">
        <f t="shared" si="22"/>
        <v>1963-1962 BP</v>
      </c>
      <c r="W169" s="1" t="str">
        <f t="shared" si="23"/>
        <v>60-61 CE</v>
      </c>
      <c r="Z169" s="1">
        <v>2023</v>
      </c>
    </row>
    <row r="170" spans="1:28" x14ac:dyDescent="0.4">
      <c r="A170" s="36"/>
      <c r="B170" s="50"/>
      <c r="C170" s="1" t="str">
        <f t="shared" si="18"/>
        <v>1953 BP</v>
      </c>
      <c r="E170" s="1" t="s">
        <v>351</v>
      </c>
      <c r="F170" s="1" t="str">
        <f t="shared" si="19"/>
        <v>70 CE</v>
      </c>
      <c r="G170" s="1" t="str">
        <f t="shared" si="20"/>
        <v>97 generations</v>
      </c>
      <c r="H170" s="1" t="str">
        <f t="shared" si="21"/>
        <v/>
      </c>
      <c r="I170" s="1" t="s">
        <v>350</v>
      </c>
      <c r="J170" s="1" t="s">
        <v>926</v>
      </c>
      <c r="L170" s="39"/>
      <c r="M170" s="1">
        <v>70</v>
      </c>
      <c r="Q170" s="39"/>
      <c r="T170" s="58" t="str">
        <f t="shared" si="22"/>
        <v>1953 BP</v>
      </c>
      <c r="W170" s="1" t="str">
        <f t="shared" si="23"/>
        <v>70 CE</v>
      </c>
      <c r="Z170" s="1">
        <v>2023</v>
      </c>
    </row>
    <row r="171" spans="1:28" x14ac:dyDescent="0.4">
      <c r="A171" s="36"/>
      <c r="B171" s="50"/>
      <c r="C171" s="1" t="str">
        <f t="shared" si="18"/>
        <v>1943 BP</v>
      </c>
      <c r="E171" s="1" t="s">
        <v>356</v>
      </c>
      <c r="F171" s="1" t="str">
        <f t="shared" si="19"/>
        <v>80 CE</v>
      </c>
      <c r="G171" s="1" t="str">
        <f t="shared" si="20"/>
        <v>97 generations</v>
      </c>
      <c r="H171" s="1" t="str">
        <f t="shared" si="21"/>
        <v/>
      </c>
      <c r="I171" s="1" t="s">
        <v>341</v>
      </c>
      <c r="J171" s="1" t="s">
        <v>926</v>
      </c>
      <c r="L171" s="39"/>
      <c r="M171" s="1">
        <v>80</v>
      </c>
      <c r="Q171" s="39"/>
      <c r="T171" s="58" t="str">
        <f t="shared" si="22"/>
        <v>1943 BP</v>
      </c>
      <c r="W171" s="1" t="str">
        <f t="shared" si="23"/>
        <v>80 CE</v>
      </c>
      <c r="Z171" s="1">
        <v>2023</v>
      </c>
    </row>
    <row r="172" spans="1:28" x14ac:dyDescent="0.4">
      <c r="A172" s="36"/>
      <c r="B172" s="50"/>
      <c r="C172" s="1" t="str">
        <f t="shared" si="18"/>
        <v>1863-1843 BP</v>
      </c>
      <c r="E172" s="1" t="s">
        <v>368</v>
      </c>
      <c r="F172" s="1" t="str">
        <f t="shared" si="19"/>
        <v>160-180 CE</v>
      </c>
      <c r="G172" s="1" t="str">
        <f t="shared" si="20"/>
        <v>93 generations</v>
      </c>
      <c r="H172" s="1" t="str">
        <f t="shared" si="21"/>
        <v>20 years</v>
      </c>
      <c r="I172" s="1" t="s">
        <v>420</v>
      </c>
      <c r="J172" s="1" t="s">
        <v>926</v>
      </c>
      <c r="L172" s="39"/>
      <c r="M172" s="1">
        <v>160</v>
      </c>
      <c r="N172" s="1">
        <v>180</v>
      </c>
      <c r="Q172" s="39"/>
      <c r="T172" s="58" t="str">
        <f t="shared" si="22"/>
        <v>1863-1843 BP</v>
      </c>
      <c r="W172" s="1" t="str">
        <f t="shared" si="23"/>
        <v>160-180 CE</v>
      </c>
      <c r="Z172" s="1">
        <v>2023</v>
      </c>
    </row>
    <row r="173" spans="1:28" x14ac:dyDescent="0.4">
      <c r="A173" s="36"/>
      <c r="B173" s="50"/>
      <c r="C173" s="1" t="str">
        <f t="shared" si="18"/>
        <v>1862-1843 BP</v>
      </c>
      <c r="E173" s="1" t="s">
        <v>366</v>
      </c>
      <c r="F173" s="1" t="str">
        <f t="shared" si="19"/>
        <v>161-180 CE</v>
      </c>
      <c r="G173" s="1" t="str">
        <f t="shared" si="20"/>
        <v>93 generations</v>
      </c>
      <c r="H173" s="1" t="str">
        <f t="shared" si="21"/>
        <v>19 years</v>
      </c>
      <c r="I173" s="1" t="s">
        <v>420</v>
      </c>
      <c r="J173" s="1" t="s">
        <v>926</v>
      </c>
      <c r="L173" s="39"/>
      <c r="M173" s="1">
        <v>161</v>
      </c>
      <c r="N173" s="1">
        <v>180</v>
      </c>
      <c r="Q173" s="39"/>
      <c r="T173" s="58" t="str">
        <f t="shared" si="22"/>
        <v>1862-1843 BP</v>
      </c>
      <c r="W173" s="1" t="str">
        <f t="shared" si="23"/>
        <v>161-180 CE</v>
      </c>
      <c r="Z173" s="1">
        <v>2023</v>
      </c>
    </row>
    <row r="174" spans="1:28" x14ac:dyDescent="0.4">
      <c r="A174" s="36"/>
      <c r="B174" s="50"/>
      <c r="C174" s="1" t="str">
        <f t="shared" si="18"/>
        <v>1788-1739 BP</v>
      </c>
      <c r="E174" s="1" t="s">
        <v>369</v>
      </c>
      <c r="F174" s="1" t="str">
        <f t="shared" si="19"/>
        <v>235-284 CE</v>
      </c>
      <c r="G174" s="1" t="str">
        <f t="shared" si="20"/>
        <v>89 generations</v>
      </c>
      <c r="H174" s="1" t="str">
        <f t="shared" si="21"/>
        <v>49 years</v>
      </c>
      <c r="I174" s="1" t="s">
        <v>420</v>
      </c>
      <c r="J174" s="1" t="s">
        <v>926</v>
      </c>
      <c r="L174" s="39"/>
      <c r="M174" s="1">
        <v>235</v>
      </c>
      <c r="N174" s="1">
        <v>284</v>
      </c>
      <c r="Q174" s="39"/>
      <c r="T174" s="58" t="str">
        <f t="shared" si="22"/>
        <v>1788-1739 BP</v>
      </c>
      <c r="W174" s="1" t="str">
        <f t="shared" si="23"/>
        <v>235-284 CE</v>
      </c>
      <c r="Z174" s="1">
        <v>2023</v>
      </c>
    </row>
    <row r="175" spans="1:28" x14ac:dyDescent="0.4">
      <c r="A175" s="36"/>
      <c r="B175" s="50"/>
      <c r="C175" s="1" t="str">
        <f t="shared" si="18"/>
        <v>1737 BP</v>
      </c>
      <c r="E175" s="1" t="s">
        <v>375</v>
      </c>
      <c r="F175" s="1" t="str">
        <f t="shared" si="19"/>
        <v>286 CE</v>
      </c>
      <c r="G175" s="1" t="str">
        <f t="shared" si="20"/>
        <v>86 generations</v>
      </c>
      <c r="H175" s="1" t="str">
        <f t="shared" si="21"/>
        <v/>
      </c>
      <c r="I175" s="1" t="s">
        <v>420</v>
      </c>
      <c r="J175" s="1" t="s">
        <v>926</v>
      </c>
      <c r="L175" s="39"/>
      <c r="M175" s="1">
        <v>286</v>
      </c>
      <c r="Q175" s="39"/>
      <c r="T175" s="58" t="str">
        <f t="shared" si="22"/>
        <v>1737 BP</v>
      </c>
      <c r="W175" s="1" t="str">
        <f t="shared" si="23"/>
        <v>286 CE</v>
      </c>
      <c r="Z175" s="1">
        <v>2023</v>
      </c>
    </row>
    <row r="176" spans="1:28" x14ac:dyDescent="0.4">
      <c r="A176" s="36"/>
      <c r="B176" s="50"/>
      <c r="C176" s="1" t="str">
        <f t="shared" si="18"/>
        <v>1711 BP</v>
      </c>
      <c r="E176" s="1" t="s">
        <v>370</v>
      </c>
      <c r="F176" s="1" t="str">
        <f t="shared" si="19"/>
        <v>312 CE</v>
      </c>
      <c r="G176" s="1" t="str">
        <f t="shared" si="20"/>
        <v>85 generations</v>
      </c>
      <c r="H176" s="1" t="str">
        <f t="shared" si="21"/>
        <v/>
      </c>
      <c r="I176" s="1" t="s">
        <v>420</v>
      </c>
      <c r="J176" s="1" t="s">
        <v>926</v>
      </c>
      <c r="L176" s="39"/>
      <c r="M176" s="1">
        <v>312</v>
      </c>
      <c r="Q176" s="39"/>
      <c r="T176" s="58" t="str">
        <f t="shared" si="22"/>
        <v>1711 BP</v>
      </c>
      <c r="W176" s="1" t="str">
        <f t="shared" si="23"/>
        <v>312 CE</v>
      </c>
      <c r="Z176" s="1">
        <v>2023</v>
      </c>
    </row>
    <row r="177" spans="1:26" x14ac:dyDescent="0.4">
      <c r="A177" s="36"/>
      <c r="B177" s="50"/>
      <c r="C177" s="1" t="str">
        <f t="shared" si="18"/>
        <v>1648-1455 BP</v>
      </c>
      <c r="E177" s="1" t="s">
        <v>446</v>
      </c>
      <c r="F177" s="1" t="str">
        <f t="shared" si="19"/>
        <v>375-568 CE</v>
      </c>
      <c r="G177" s="1" t="str">
        <f t="shared" si="20"/>
        <v>82 generations</v>
      </c>
      <c r="H177" s="1" t="str">
        <f t="shared" si="21"/>
        <v>193 years</v>
      </c>
      <c r="I177" s="1" t="s">
        <v>420</v>
      </c>
      <c r="J177" s="1" t="s">
        <v>926</v>
      </c>
      <c r="L177" s="39"/>
      <c r="M177" s="1">
        <v>375</v>
      </c>
      <c r="N177" s="1">
        <v>568</v>
      </c>
      <c r="Q177" s="39"/>
      <c r="T177" s="58" t="str">
        <f t="shared" si="22"/>
        <v>1648-1455 BP</v>
      </c>
      <c r="W177" s="1" t="str">
        <f t="shared" si="23"/>
        <v>375-568 CE</v>
      </c>
      <c r="Z177" s="1">
        <v>2023</v>
      </c>
    </row>
    <row r="178" spans="1:26" x14ac:dyDescent="0.4">
      <c r="A178" s="36"/>
      <c r="B178" s="50"/>
      <c r="C178" s="1" t="str">
        <f t="shared" si="18"/>
        <v>1628 BP</v>
      </c>
      <c r="E178" s="1" t="s">
        <v>374</v>
      </c>
      <c r="F178" s="1" t="str">
        <f t="shared" si="19"/>
        <v>395 CE</v>
      </c>
      <c r="G178" s="1" t="str">
        <f t="shared" si="20"/>
        <v>81 generations</v>
      </c>
      <c r="H178" s="1" t="str">
        <f t="shared" si="21"/>
        <v/>
      </c>
      <c r="I178" s="1" t="s">
        <v>420</v>
      </c>
      <c r="J178" s="1" t="s">
        <v>926</v>
      </c>
      <c r="L178" s="39"/>
      <c r="M178" s="1">
        <v>395</v>
      </c>
      <c r="Q178" s="39"/>
      <c r="T178" s="58" t="str">
        <f t="shared" si="22"/>
        <v>1628 BP</v>
      </c>
      <c r="W178" s="1" t="str">
        <f t="shared" si="23"/>
        <v>395 CE</v>
      </c>
      <c r="Z178" s="1">
        <v>2023</v>
      </c>
    </row>
    <row r="179" spans="1:26" x14ac:dyDescent="0.4">
      <c r="A179" s="30"/>
      <c r="B179" s="50"/>
      <c r="C179" s="1" t="str">
        <f t="shared" si="18"/>
        <v>1617-1570 BP</v>
      </c>
      <c r="E179" s="1" t="s">
        <v>421</v>
      </c>
      <c r="F179" s="1" t="str">
        <f t="shared" si="19"/>
        <v>406-453 CE</v>
      </c>
      <c r="G179" s="1" t="str">
        <f t="shared" si="20"/>
        <v>80 generations</v>
      </c>
      <c r="H179" s="1" t="str">
        <f t="shared" si="21"/>
        <v>47 years</v>
      </c>
      <c r="J179" s="1" t="s">
        <v>930</v>
      </c>
      <c r="L179" s="39"/>
      <c r="M179" s="1">
        <v>406</v>
      </c>
      <c r="N179" s="1">
        <v>453</v>
      </c>
      <c r="Q179" s="39"/>
      <c r="T179" s="58" t="str">
        <f t="shared" si="22"/>
        <v>1617-1570 BP</v>
      </c>
      <c r="W179" s="1" t="str">
        <f t="shared" si="23"/>
        <v>406-453 CE</v>
      </c>
      <c r="Z179" s="1">
        <v>2023</v>
      </c>
    </row>
    <row r="180" spans="1:26" x14ac:dyDescent="0.4">
      <c r="A180" s="30"/>
      <c r="B180" s="50"/>
      <c r="C180" s="1" t="str">
        <f t="shared" si="18"/>
        <v>1613 BP</v>
      </c>
      <c r="E180" s="1" t="s">
        <v>371</v>
      </c>
      <c r="F180" s="1" t="str">
        <f t="shared" si="19"/>
        <v>410 CE</v>
      </c>
      <c r="G180" s="1" t="str">
        <f t="shared" si="20"/>
        <v>80 generations</v>
      </c>
      <c r="H180" s="1" t="str">
        <f t="shared" si="21"/>
        <v/>
      </c>
      <c r="I180" s="1" t="s">
        <v>341</v>
      </c>
      <c r="J180" s="1" t="s">
        <v>926</v>
      </c>
      <c r="L180" s="39"/>
      <c r="M180" s="1">
        <v>410</v>
      </c>
      <c r="Q180" s="39"/>
      <c r="T180" s="58" t="str">
        <f t="shared" si="22"/>
        <v>1613 BP</v>
      </c>
      <c r="W180" s="1" t="str">
        <f t="shared" si="23"/>
        <v>410 CE</v>
      </c>
      <c r="Z180" s="1">
        <v>2023</v>
      </c>
    </row>
    <row r="181" spans="1:26" x14ac:dyDescent="0.4">
      <c r="A181" s="30"/>
      <c r="B181" s="50"/>
      <c r="C181" s="1" t="str">
        <f t="shared" si="18"/>
        <v>1547 BP</v>
      </c>
      <c r="E181" s="1" t="s">
        <v>372</v>
      </c>
      <c r="F181" s="1" t="str">
        <f t="shared" si="19"/>
        <v>476 CE</v>
      </c>
      <c r="G181" s="1" t="str">
        <f t="shared" si="20"/>
        <v>77 generations</v>
      </c>
      <c r="H181" s="1" t="str">
        <f t="shared" si="21"/>
        <v/>
      </c>
      <c r="I181" s="1" t="s">
        <v>341</v>
      </c>
      <c r="J181" s="1" t="s">
        <v>926</v>
      </c>
      <c r="L181" s="39"/>
      <c r="M181" s="1">
        <v>476</v>
      </c>
      <c r="Q181" s="39"/>
      <c r="T181" s="58" t="str">
        <f t="shared" si="22"/>
        <v>1547 BP</v>
      </c>
      <c r="W181" s="1" t="str">
        <f t="shared" si="23"/>
        <v>476 CE</v>
      </c>
      <c r="Z181" s="1">
        <v>2023</v>
      </c>
    </row>
    <row r="182" spans="1:26" x14ac:dyDescent="0.4">
      <c r="A182" s="30"/>
      <c r="B182" s="11" t="s">
        <v>385</v>
      </c>
      <c r="C182" s="1" t="str">
        <f t="shared" si="18"/>
        <v>1543 BP</v>
      </c>
      <c r="E182" s="1" t="s">
        <v>373</v>
      </c>
      <c r="F182" s="1" t="str">
        <f t="shared" si="19"/>
        <v>480 CE</v>
      </c>
      <c r="G182" s="1" t="str">
        <f t="shared" si="20"/>
        <v>77 generations</v>
      </c>
      <c r="H182" s="1" t="str">
        <f t="shared" si="21"/>
        <v/>
      </c>
      <c r="I182" s="1" t="s">
        <v>387</v>
      </c>
      <c r="J182" s="1" t="s">
        <v>926</v>
      </c>
      <c r="L182" s="39"/>
      <c r="M182" s="1">
        <v>480</v>
      </c>
      <c r="Q182" s="39"/>
      <c r="T182" s="58" t="str">
        <f t="shared" si="22"/>
        <v>1543 BP</v>
      </c>
      <c r="W182" s="1" t="str">
        <f t="shared" si="23"/>
        <v>480 CE</v>
      </c>
      <c r="Z182" s="1">
        <v>2023</v>
      </c>
    </row>
    <row r="183" spans="1:26" x14ac:dyDescent="0.4">
      <c r="A183" s="36" t="s">
        <v>444</v>
      </c>
      <c r="B183" s="53"/>
      <c r="C183" s="1" t="str">
        <f t="shared" si="18"/>
        <v>1487 BP</v>
      </c>
      <c r="E183" s="1" t="s">
        <v>445</v>
      </c>
      <c r="F183" s="1" t="str">
        <f t="shared" si="19"/>
        <v>536 CE</v>
      </c>
      <c r="G183" s="1" t="str">
        <f t="shared" si="20"/>
        <v>74 generations</v>
      </c>
      <c r="H183" s="1" t="str">
        <f t="shared" si="21"/>
        <v/>
      </c>
      <c r="J183" s="1" t="s">
        <v>926</v>
      </c>
      <c r="L183" s="39"/>
      <c r="M183" s="1">
        <v>536</v>
      </c>
      <c r="Q183" s="39"/>
      <c r="T183" s="58" t="str">
        <f t="shared" si="22"/>
        <v>1487 BP</v>
      </c>
      <c r="W183" s="1" t="str">
        <f t="shared" si="23"/>
        <v>536 CE</v>
      </c>
      <c r="Z183" s="1">
        <v>2023</v>
      </c>
    </row>
    <row r="184" spans="1:26" x14ac:dyDescent="0.4">
      <c r="A184" s="36" t="s">
        <v>447</v>
      </c>
      <c r="B184" s="11"/>
      <c r="C184" s="1" t="str">
        <f t="shared" si="18"/>
        <v>1482-1256 BP</v>
      </c>
      <c r="E184" s="1" t="s">
        <v>378</v>
      </c>
      <c r="F184" s="1" t="str">
        <f t="shared" si="19"/>
        <v>541-767 CE</v>
      </c>
      <c r="G184" s="1" t="str">
        <f t="shared" si="20"/>
        <v>74 generations</v>
      </c>
      <c r="H184" s="1" t="str">
        <f t="shared" si="21"/>
        <v>226 years</v>
      </c>
      <c r="I184" s="1" t="s">
        <v>318</v>
      </c>
      <c r="J184" s="1" t="s">
        <v>926</v>
      </c>
      <c r="L184" s="39"/>
      <c r="M184" s="1">
        <v>541</v>
      </c>
      <c r="N184" s="1">
        <v>767</v>
      </c>
      <c r="Q184" s="39"/>
      <c r="T184" s="58" t="str">
        <f t="shared" si="22"/>
        <v>1482-1256 BP</v>
      </c>
      <c r="W184" s="1" t="str">
        <f t="shared" si="23"/>
        <v>541-767 CE</v>
      </c>
      <c r="Z184" s="1">
        <v>2023</v>
      </c>
    </row>
    <row r="185" spans="1:26" x14ac:dyDescent="0.4">
      <c r="A185" s="36"/>
      <c r="B185" s="11"/>
      <c r="C185" s="1" t="str">
        <f t="shared" si="18"/>
        <v>1482-1474 BP</v>
      </c>
      <c r="E185" s="1" t="s">
        <v>377</v>
      </c>
      <c r="F185" s="1" t="str">
        <f t="shared" si="19"/>
        <v>541-549 CE</v>
      </c>
      <c r="G185" s="1" t="str">
        <f t="shared" si="20"/>
        <v>74 generations</v>
      </c>
      <c r="H185" s="1" t="str">
        <f t="shared" si="21"/>
        <v>8 years</v>
      </c>
      <c r="I185" s="1" t="s">
        <v>338</v>
      </c>
      <c r="J185" s="1" t="s">
        <v>926</v>
      </c>
      <c r="L185" s="39"/>
      <c r="M185" s="1">
        <v>541</v>
      </c>
      <c r="N185" s="1">
        <v>549</v>
      </c>
      <c r="Q185" s="39"/>
      <c r="T185" s="58" t="str">
        <f t="shared" si="22"/>
        <v>1482-1474 BP</v>
      </c>
      <c r="W185" s="1" t="str">
        <f t="shared" si="23"/>
        <v>541-549 CE</v>
      </c>
      <c r="Z185" s="1">
        <v>2023</v>
      </c>
    </row>
    <row r="186" spans="1:26" x14ac:dyDescent="0.4">
      <c r="A186" s="36"/>
      <c r="B186" s="53"/>
      <c r="C186" s="1" t="str">
        <f t="shared" si="18"/>
        <v>1469 BP</v>
      </c>
      <c r="E186" s="1" t="s">
        <v>376</v>
      </c>
      <c r="F186" s="1" t="str">
        <f t="shared" si="19"/>
        <v>554 CE</v>
      </c>
      <c r="G186" s="1" t="str">
        <f t="shared" si="20"/>
        <v>73 generations</v>
      </c>
      <c r="H186" s="1" t="str">
        <f t="shared" si="21"/>
        <v/>
      </c>
      <c r="J186" s="1" t="s">
        <v>926</v>
      </c>
      <c r="L186" s="39"/>
      <c r="M186" s="1">
        <v>554</v>
      </c>
      <c r="Q186" s="39"/>
      <c r="T186" s="58" t="str">
        <f t="shared" si="22"/>
        <v>1469 BP</v>
      </c>
      <c r="W186" s="1" t="str">
        <f t="shared" si="23"/>
        <v>554 CE</v>
      </c>
      <c r="Z186" s="1">
        <v>2023</v>
      </c>
    </row>
    <row r="187" spans="1:26" x14ac:dyDescent="0.4">
      <c r="A187" s="30"/>
      <c r="C187" s="1" t="str">
        <f t="shared" si="18"/>
        <v/>
      </c>
      <c r="F187" s="1" t="str">
        <f t="shared" si="19"/>
        <v/>
      </c>
      <c r="G187" s="1" t="str">
        <f t="shared" si="20"/>
        <v/>
      </c>
      <c r="H187" s="1" t="str">
        <f t="shared" si="21"/>
        <v/>
      </c>
      <c r="L187" s="39"/>
      <c r="Q187" s="39"/>
      <c r="T187" s="58" t="str">
        <f t="shared" si="22"/>
        <v/>
      </c>
      <c r="W187" s="1" t="str">
        <f t="shared" si="23"/>
        <v/>
      </c>
      <c r="Z187" s="1">
        <v>2023</v>
      </c>
    </row>
    <row r="188" spans="1:26" x14ac:dyDescent="0.4">
      <c r="A188" s="30"/>
      <c r="C188" s="1" t="str">
        <f t="shared" si="18"/>
        <v/>
      </c>
      <c r="F188" s="1" t="str">
        <f t="shared" si="19"/>
        <v/>
      </c>
      <c r="G188" s="1" t="str">
        <f t="shared" si="20"/>
        <v/>
      </c>
      <c r="H188" s="1" t="str">
        <f t="shared" si="21"/>
        <v/>
      </c>
      <c r="L188" s="39"/>
      <c r="Q188" s="39"/>
      <c r="T188" s="58" t="str">
        <f t="shared" si="22"/>
        <v/>
      </c>
      <c r="W188" s="1" t="str">
        <f t="shared" si="23"/>
        <v/>
      </c>
      <c r="Z188" s="1">
        <v>2023</v>
      </c>
    </row>
    <row r="189" spans="1:26" x14ac:dyDescent="0.4">
      <c r="A189" s="30"/>
      <c r="C189" s="1" t="str">
        <f t="shared" si="18"/>
        <v>686-570 BP</v>
      </c>
      <c r="E189" s="1" t="s">
        <v>403</v>
      </c>
      <c r="F189" s="1" t="str">
        <f t="shared" si="19"/>
        <v>1337-1453 CE</v>
      </c>
      <c r="G189" s="1" t="str">
        <f t="shared" si="20"/>
        <v>34 generations</v>
      </c>
      <c r="H189" s="1" t="str">
        <f t="shared" si="21"/>
        <v>116 years</v>
      </c>
      <c r="I189" s="1" t="s">
        <v>402</v>
      </c>
      <c r="J189" s="1" t="s">
        <v>926</v>
      </c>
      <c r="L189" s="39"/>
      <c r="M189" s="1">
        <v>1337</v>
      </c>
      <c r="N189" s="1">
        <v>1453</v>
      </c>
      <c r="Q189" s="39"/>
      <c r="T189" s="58" t="str">
        <f t="shared" si="22"/>
        <v>686-570 BP</v>
      </c>
      <c r="W189" s="1" t="str">
        <f t="shared" si="23"/>
        <v>1337-1453 CE</v>
      </c>
      <c r="Z189" s="1">
        <v>2023</v>
      </c>
    </row>
    <row r="190" spans="1:26" x14ac:dyDescent="0.4">
      <c r="A190" s="30"/>
      <c r="C190" s="1" t="str">
        <f t="shared" si="18"/>
        <v>611-592 BP</v>
      </c>
      <c r="E190" s="1" t="s">
        <v>401</v>
      </c>
      <c r="F190" s="1" t="str">
        <f t="shared" si="19"/>
        <v>1412-1431 CE</v>
      </c>
      <c r="G190" s="1" t="str">
        <f t="shared" si="20"/>
        <v>30 generations</v>
      </c>
      <c r="H190" s="1" t="str">
        <f t="shared" si="21"/>
        <v>19 years</v>
      </c>
      <c r="I190" s="1" t="s">
        <v>400</v>
      </c>
      <c r="J190" s="1" t="s">
        <v>930</v>
      </c>
      <c r="L190" s="39"/>
      <c r="M190" s="1">
        <v>1412</v>
      </c>
      <c r="N190" s="1">
        <v>1431</v>
      </c>
      <c r="Q190" s="39"/>
      <c r="T190" s="58" t="str">
        <f t="shared" si="22"/>
        <v>611-592 BP</v>
      </c>
      <c r="W190" s="1" t="str">
        <f t="shared" si="23"/>
        <v>1412-1431 CE</v>
      </c>
      <c r="Z190" s="1">
        <v>2023</v>
      </c>
    </row>
    <row r="191" spans="1:26" x14ac:dyDescent="0.4">
      <c r="A191" s="30"/>
      <c r="C191" s="1" t="str">
        <f t="shared" si="18"/>
        <v>556-433 BP</v>
      </c>
      <c r="E191" s="1" t="s">
        <v>424</v>
      </c>
      <c r="F191" s="1" t="str">
        <f t="shared" si="19"/>
        <v>1467-1590 CE</v>
      </c>
      <c r="G191" s="1" t="str">
        <f t="shared" si="20"/>
        <v>27 generations</v>
      </c>
      <c r="H191" s="1" t="str">
        <f t="shared" si="21"/>
        <v>123 years</v>
      </c>
      <c r="I191" s="1" t="s">
        <v>423</v>
      </c>
      <c r="J191" s="1" t="s">
        <v>926</v>
      </c>
      <c r="L191" s="39"/>
      <c r="M191" s="1">
        <v>1467</v>
      </c>
      <c r="N191" s="1">
        <v>1590</v>
      </c>
      <c r="Q191" s="39"/>
      <c r="T191" s="58" t="str">
        <f t="shared" si="22"/>
        <v>556-433 BP</v>
      </c>
      <c r="W191" s="1" t="str">
        <f t="shared" si="23"/>
        <v>1467-1590 CE</v>
      </c>
      <c r="Z191" s="1">
        <v>2023</v>
      </c>
    </row>
    <row r="192" spans="1:26" x14ac:dyDescent="0.4">
      <c r="A192" s="30"/>
      <c r="C192" s="1" t="str">
        <f t="shared" si="18"/>
        <v>420-156 BP</v>
      </c>
      <c r="E192" s="1" t="s">
        <v>425</v>
      </c>
      <c r="F192" s="1" t="str">
        <f t="shared" si="19"/>
        <v>1603-1867 CE</v>
      </c>
      <c r="G192" s="1" t="str">
        <f t="shared" si="20"/>
        <v>21 generations</v>
      </c>
      <c r="H192" s="1" t="str">
        <f t="shared" si="21"/>
        <v>264 years</v>
      </c>
      <c r="I192" s="1" t="s">
        <v>423</v>
      </c>
      <c r="J192" s="1" t="s">
        <v>926</v>
      </c>
      <c r="L192" s="39"/>
      <c r="M192" s="1">
        <v>1603</v>
      </c>
      <c r="N192" s="1">
        <v>1867</v>
      </c>
      <c r="Q192" s="39"/>
      <c r="T192" s="58" t="str">
        <f t="shared" si="22"/>
        <v>420-156 BP</v>
      </c>
      <c r="W192" s="1" t="str">
        <f t="shared" si="23"/>
        <v>1603-1867 CE</v>
      </c>
      <c r="Z192" s="1">
        <v>2023</v>
      </c>
    </row>
    <row r="193" spans="1:26" x14ac:dyDescent="0.4">
      <c r="A193" s="30"/>
      <c r="C193" s="1" t="str">
        <f t="shared" si="18"/>
        <v>157-98 BP</v>
      </c>
      <c r="E193" s="1" t="s">
        <v>418</v>
      </c>
      <c r="F193" s="1" t="str">
        <f t="shared" si="19"/>
        <v>1866-1925 CE</v>
      </c>
      <c r="G193" s="1" t="str">
        <f t="shared" si="20"/>
        <v>7 generations</v>
      </c>
      <c r="H193" s="1" t="str">
        <f t="shared" si="21"/>
        <v>59 years</v>
      </c>
      <c r="I193" s="1" t="s">
        <v>419</v>
      </c>
      <c r="J193" s="1" t="s">
        <v>930</v>
      </c>
      <c r="L193" s="39"/>
      <c r="M193" s="1">
        <v>1866</v>
      </c>
      <c r="N193" s="1">
        <v>1925</v>
      </c>
      <c r="Q193" s="39"/>
      <c r="T193" s="58" t="str">
        <f t="shared" si="22"/>
        <v>157-98 BP</v>
      </c>
      <c r="W193" s="1" t="str">
        <f t="shared" si="23"/>
        <v>1866-1925 CE</v>
      </c>
      <c r="Z193" s="1">
        <v>2023</v>
      </c>
    </row>
    <row r="194" spans="1:26" x14ac:dyDescent="0.4">
      <c r="A194" s="30"/>
      <c r="C194" s="1" t="str">
        <f t="shared" si="18"/>
        <v>155 BP</v>
      </c>
      <c r="E194" s="1" t="s">
        <v>427</v>
      </c>
      <c r="F194" s="1" t="str">
        <f t="shared" si="19"/>
        <v>1868 CE</v>
      </c>
      <c r="G194" s="1" t="str">
        <f t="shared" si="20"/>
        <v>7 generations</v>
      </c>
      <c r="H194" s="1" t="str">
        <f t="shared" si="21"/>
        <v/>
      </c>
      <c r="I194" s="1" t="s">
        <v>423</v>
      </c>
      <c r="J194" s="1" t="s">
        <v>926</v>
      </c>
      <c r="L194" s="39"/>
      <c r="M194" s="1">
        <v>1868</v>
      </c>
      <c r="Q194" s="39"/>
      <c r="T194" s="58" t="str">
        <f t="shared" si="22"/>
        <v>155 BP</v>
      </c>
      <c r="W194" s="1" t="str">
        <f t="shared" si="23"/>
        <v>1868 CE</v>
      </c>
      <c r="Z194" s="1">
        <v>2023</v>
      </c>
    </row>
    <row r="195" spans="1:26" x14ac:dyDescent="0.4">
      <c r="A195" s="30"/>
      <c r="C195" s="1" t="str">
        <f t="shared" si="18"/>
        <v>155-111 BP</v>
      </c>
      <c r="E195" s="1" t="s">
        <v>426</v>
      </c>
      <c r="F195" s="1" t="str">
        <f t="shared" si="19"/>
        <v>1868-1912 CE</v>
      </c>
      <c r="G195" s="1" t="str">
        <f t="shared" si="20"/>
        <v>7 generations</v>
      </c>
      <c r="H195" s="1" t="str">
        <f t="shared" si="21"/>
        <v>44 years</v>
      </c>
      <c r="I195" s="1" t="s">
        <v>423</v>
      </c>
      <c r="J195" s="1" t="s">
        <v>926</v>
      </c>
      <c r="L195" s="39"/>
      <c r="M195" s="1">
        <v>1868</v>
      </c>
      <c r="N195" s="1">
        <v>1912</v>
      </c>
      <c r="Q195" s="39"/>
      <c r="T195" s="58" t="str">
        <f t="shared" si="22"/>
        <v>155-111 BP</v>
      </c>
      <c r="W195" s="1" t="str">
        <f t="shared" si="23"/>
        <v>1868-1912 CE</v>
      </c>
      <c r="Z195" s="1">
        <v>2023</v>
      </c>
    </row>
    <row r="196" spans="1:26" x14ac:dyDescent="0.4">
      <c r="C196" s="1" t="str">
        <f t="shared" si="18"/>
        <v/>
      </c>
      <c r="F196" s="1" t="str">
        <f t="shared" si="19"/>
        <v/>
      </c>
      <c r="G196" s="1" t="str">
        <f t="shared" si="20"/>
        <v/>
      </c>
      <c r="H196" s="1" t="str">
        <f t="shared" si="21"/>
        <v/>
      </c>
      <c r="T196" s="58" t="str">
        <f t="shared" si="22"/>
        <v/>
      </c>
      <c r="W196" s="1" t="str">
        <f t="shared" si="23"/>
        <v/>
      </c>
      <c r="Z196" s="1">
        <v>2023</v>
      </c>
    </row>
    <row r="197" spans="1:26" x14ac:dyDescent="0.4">
      <c r="C197" s="1" t="str">
        <f t="shared" ref="C197:C260" si="28">T197</f>
        <v/>
      </c>
      <c r="F197" s="1" t="str">
        <f t="shared" ref="F197:F260" si="29">IF(ISBLANK(W197),"",W197)</f>
        <v/>
      </c>
      <c r="G197" s="1" t="str">
        <f t="shared" ref="G197:G260" si="30">IF(OR(M197&lt;(-85000000),ISBLANK(M197)),"",IF(M197&lt;(-7000000),INT(ABS(M197/10))&amp;" generations",IF(M197&lt;(-3200000),INT(ABS(M197/12))&amp;" generations",IF(M197&lt;(-500000),INT(ABS((M197-Z197)/14))&amp;" generations",IF(M197&lt;(-13500),INT(ABS((M197-Z197)/16))&amp;" generations",IF(M197&lt;(-4000),INT(ABS((M197-Z197)/18))&amp;" generations",INT(ABS((M197-Z197)/20))&amp;" generations"))))))</f>
        <v/>
      </c>
      <c r="H197" s="1" t="str">
        <f t="shared" ref="H197:H260" si="31">IF(ISBLANK(M197),"",IF(AND(M197&lt;&gt;N197, 0&lt;&gt;N197, O197&lt;&gt;1),IF(ABS(M197-N197)&gt;=1000000,ABS(M197-N197)/1000000&amp;" million years",IF(ABS(M197-N197)&gt;=100000,ABS(M197-N197)/1000&amp;" thousand years",ABS(M197-N197)&amp;" years")),""))</f>
        <v/>
      </c>
      <c r="T197" s="58" t="str">
        <f t="shared" ref="T197:T260" si="32">IF(ISBLANK(M197),"",IF(AND(M197&lt;&gt;N197,0&lt;&gt;N197),IF(ABS(M197)&gt;=1000000000,ABS(M197/1000000000)&amp;"-"&amp;ABS(N197/1000000000)&amp;" billion BP",IF(ABS(M197)&gt;=1000000,ABS(M197/1000000)&amp;"-"&amp;ABS(N197/1000000)&amp;" million BP",IF(ABS(M197)&gt;=250000,ABS(M197/1000)&amp;"-"&amp;ABS(N197/1000)&amp;" thousand BP",IF(ABS(M197)&gt;=15000,ABS((M197-FLOOR(Z197,1000))/1000)&amp;"-"&amp;ABS((N197-FLOOR(Z197,1000))/1000)&amp;" thousand BP",IF(M197&lt;=(-900),ABS(M197-FLOOR(Z197,1000))&amp;"-"&amp;ABS(N197-FLOOR(Z197,1000))&amp;" BP",ABS(M197-Z197)&amp;"-"&amp;ABS(N197-Z197)&amp;" BP"))))),IF(ABS(M197)&gt;=1000000000,ABS(M197/1000000000)&amp;" billion BP",IF(ABS(M197)&gt;=1000000,ABS(M197/1000000)&amp;" million BP",IF(ABS(M197)&gt;=350000,ABS(M197/1000)&amp;" thousand BP",IF(ABS(M197)&gt;=15000,ABS((M197-FLOOR(Z197,1000))/1000)&amp;" thousand BP",IF(M197&lt;=(-900),ABS(M197-FLOOR(Z197,1000))&amp;" BP",ABS(M197-Z197)&amp;" BP")))))))</f>
        <v/>
      </c>
      <c r="W197" s="1" t="str">
        <f t="shared" si="23"/>
        <v/>
      </c>
      <c r="Z197" s="1">
        <v>2023</v>
      </c>
    </row>
    <row r="198" spans="1:26" x14ac:dyDescent="0.4">
      <c r="C198" s="1" t="str">
        <f t="shared" si="28"/>
        <v/>
      </c>
      <c r="F198" s="1" t="str">
        <f t="shared" si="29"/>
        <v/>
      </c>
      <c r="G198" s="1" t="str">
        <f t="shared" si="30"/>
        <v/>
      </c>
      <c r="H198" s="1" t="str">
        <f t="shared" si="31"/>
        <v/>
      </c>
      <c r="T198" s="58" t="str">
        <f t="shared" si="32"/>
        <v/>
      </c>
      <c r="W198" s="1" t="str">
        <f t="shared" si="23"/>
        <v/>
      </c>
    </row>
    <row r="199" spans="1:26" x14ac:dyDescent="0.4">
      <c r="C199" s="1" t="str">
        <f t="shared" si="28"/>
        <v/>
      </c>
      <c r="F199" s="1" t="str">
        <f t="shared" si="29"/>
        <v/>
      </c>
      <c r="G199" s="1" t="str">
        <f t="shared" si="30"/>
        <v/>
      </c>
      <c r="H199" s="1" t="str">
        <f t="shared" si="31"/>
        <v/>
      </c>
      <c r="T199" s="58" t="str">
        <f t="shared" si="32"/>
        <v/>
      </c>
      <c r="W199" s="1" t="str">
        <f t="shared" si="23"/>
        <v/>
      </c>
    </row>
    <row r="200" spans="1:26" x14ac:dyDescent="0.4">
      <c r="C200" s="1" t="str">
        <f t="shared" si="28"/>
        <v/>
      </c>
      <c r="F200" s="1" t="str">
        <f t="shared" si="29"/>
        <v/>
      </c>
      <c r="G200" s="1" t="str">
        <f t="shared" si="30"/>
        <v/>
      </c>
      <c r="H200" s="1" t="str">
        <f t="shared" si="31"/>
        <v/>
      </c>
      <c r="T200" s="58" t="str">
        <f t="shared" si="32"/>
        <v/>
      </c>
      <c r="W200" s="1" t="str">
        <f t="shared" si="23"/>
        <v/>
      </c>
    </row>
    <row r="201" spans="1:26" x14ac:dyDescent="0.4">
      <c r="C201" s="1" t="str">
        <f t="shared" si="28"/>
        <v/>
      </c>
      <c r="F201" s="1" t="str">
        <f t="shared" si="29"/>
        <v/>
      </c>
      <c r="G201" s="1" t="str">
        <f t="shared" si="30"/>
        <v/>
      </c>
      <c r="H201" s="1" t="str">
        <f t="shared" si="31"/>
        <v/>
      </c>
      <c r="T201" s="58" t="str">
        <f t="shared" si="32"/>
        <v/>
      </c>
      <c r="W201" s="1" t="str">
        <f t="shared" si="23"/>
        <v/>
      </c>
    </row>
    <row r="202" spans="1:26" x14ac:dyDescent="0.4">
      <c r="C202" s="1" t="str">
        <f t="shared" si="28"/>
        <v/>
      </c>
      <c r="F202" s="1" t="str">
        <f t="shared" si="29"/>
        <v/>
      </c>
      <c r="G202" s="1" t="str">
        <f t="shared" si="30"/>
        <v/>
      </c>
      <c r="H202" s="1" t="str">
        <f t="shared" si="31"/>
        <v/>
      </c>
      <c r="T202" s="58" t="str">
        <f t="shared" si="32"/>
        <v/>
      </c>
      <c r="W202" s="1" t="str">
        <f t="shared" si="23"/>
        <v/>
      </c>
    </row>
    <row r="203" spans="1:26" x14ac:dyDescent="0.4">
      <c r="C203" s="1" t="str">
        <f t="shared" si="28"/>
        <v/>
      </c>
      <c r="F203" s="1" t="str">
        <f t="shared" si="29"/>
        <v/>
      </c>
      <c r="G203" s="1" t="str">
        <f t="shared" si="30"/>
        <v/>
      </c>
      <c r="H203" s="1" t="str">
        <f t="shared" si="31"/>
        <v/>
      </c>
      <c r="T203" s="58" t="str">
        <f t="shared" si="32"/>
        <v/>
      </c>
      <c r="W203" s="1" t="str">
        <f t="shared" si="23"/>
        <v/>
      </c>
    </row>
    <row r="204" spans="1:26" x14ac:dyDescent="0.4">
      <c r="C204" s="1" t="str">
        <f t="shared" si="28"/>
        <v/>
      </c>
      <c r="F204" s="1" t="str">
        <f t="shared" si="29"/>
        <v/>
      </c>
      <c r="G204" s="1" t="str">
        <f t="shared" si="30"/>
        <v/>
      </c>
      <c r="H204" s="1" t="str">
        <f t="shared" si="31"/>
        <v/>
      </c>
      <c r="T204" s="58" t="str">
        <f t="shared" si="32"/>
        <v/>
      </c>
      <c r="W204" s="1" t="str">
        <f t="shared" si="23"/>
        <v/>
      </c>
    </row>
    <row r="205" spans="1:26" x14ac:dyDescent="0.4">
      <c r="C205" s="1" t="str">
        <f t="shared" si="28"/>
        <v/>
      </c>
      <c r="F205" s="1" t="str">
        <f t="shared" si="29"/>
        <v/>
      </c>
      <c r="G205" s="1" t="str">
        <f t="shared" si="30"/>
        <v/>
      </c>
      <c r="H205" s="1" t="str">
        <f t="shared" si="31"/>
        <v/>
      </c>
      <c r="T205" s="58" t="str">
        <f t="shared" si="32"/>
        <v/>
      </c>
      <c r="W205" s="1" t="str">
        <f t="shared" ref="W205:W268" si="33">IF(ISBLANK(M205),"",IF(AND(M205&lt;&gt;N205, 0&lt;&gt;N205),IF(OR(AND(M205&lt;0,N205&lt;0),AND(M205&gt;=0,N205&gt;=0)),IF(M205&lt;0,ABS(M205)&amp;"-"&amp;ABS(N205)&amp;" BCE",M205&amp;"-"&amp;N205&amp;" CE"),ABS(M205)&amp;" BCE - "&amp;ABS(N205)&amp;" CE"),IF(M205&lt;0,ABS(M205)&amp;" BCE",M205&amp;" CE")))</f>
        <v/>
      </c>
    </row>
    <row r="206" spans="1:26" x14ac:dyDescent="0.4">
      <c r="C206" s="1" t="str">
        <f t="shared" si="28"/>
        <v/>
      </c>
      <c r="F206" s="1" t="str">
        <f t="shared" si="29"/>
        <v/>
      </c>
      <c r="G206" s="1" t="str">
        <f t="shared" si="30"/>
        <v/>
      </c>
      <c r="H206" s="1" t="str">
        <f t="shared" si="31"/>
        <v/>
      </c>
      <c r="T206" s="58" t="str">
        <f t="shared" si="32"/>
        <v/>
      </c>
      <c r="W206" s="1" t="str">
        <f t="shared" si="33"/>
        <v/>
      </c>
    </row>
    <row r="207" spans="1:26" x14ac:dyDescent="0.4">
      <c r="C207" s="1" t="str">
        <f t="shared" si="28"/>
        <v/>
      </c>
      <c r="F207" s="1" t="str">
        <f t="shared" si="29"/>
        <v/>
      </c>
      <c r="G207" s="1" t="str">
        <f t="shared" si="30"/>
        <v/>
      </c>
      <c r="H207" s="1" t="str">
        <f t="shared" si="31"/>
        <v/>
      </c>
      <c r="T207" s="58" t="str">
        <f t="shared" si="32"/>
        <v/>
      </c>
      <c r="W207" s="1" t="str">
        <f t="shared" si="33"/>
        <v/>
      </c>
    </row>
    <row r="208" spans="1:26" x14ac:dyDescent="0.4">
      <c r="C208" s="1" t="str">
        <f t="shared" si="28"/>
        <v/>
      </c>
      <c r="F208" s="1" t="str">
        <f t="shared" si="29"/>
        <v/>
      </c>
      <c r="G208" s="1" t="str">
        <f t="shared" si="30"/>
        <v/>
      </c>
      <c r="H208" s="1" t="str">
        <f t="shared" si="31"/>
        <v/>
      </c>
      <c r="T208" s="58" t="str">
        <f t="shared" si="32"/>
        <v/>
      </c>
      <c r="W208" s="1" t="str">
        <f t="shared" si="33"/>
        <v/>
      </c>
    </row>
    <row r="209" spans="3:23" x14ac:dyDescent="0.4">
      <c r="C209" s="1" t="str">
        <f t="shared" si="28"/>
        <v/>
      </c>
      <c r="F209" s="1" t="str">
        <f t="shared" si="29"/>
        <v/>
      </c>
      <c r="G209" s="1" t="str">
        <f t="shared" si="30"/>
        <v/>
      </c>
      <c r="H209" s="1" t="str">
        <f t="shared" si="31"/>
        <v/>
      </c>
      <c r="T209" s="58" t="str">
        <f t="shared" si="32"/>
        <v/>
      </c>
      <c r="W209" s="1" t="str">
        <f t="shared" si="33"/>
        <v/>
      </c>
    </row>
    <row r="210" spans="3:23" x14ac:dyDescent="0.4">
      <c r="C210" s="1" t="str">
        <f t="shared" si="28"/>
        <v/>
      </c>
      <c r="F210" s="1" t="str">
        <f t="shared" si="29"/>
        <v/>
      </c>
      <c r="G210" s="1" t="str">
        <f t="shared" si="30"/>
        <v/>
      </c>
      <c r="H210" s="1" t="str">
        <f t="shared" si="31"/>
        <v/>
      </c>
      <c r="T210" s="58" t="str">
        <f t="shared" si="32"/>
        <v/>
      </c>
      <c r="W210" s="1" t="str">
        <f t="shared" si="33"/>
        <v/>
      </c>
    </row>
    <row r="211" spans="3:23" x14ac:dyDescent="0.4">
      <c r="C211" s="1" t="str">
        <f t="shared" si="28"/>
        <v/>
      </c>
      <c r="F211" s="1" t="str">
        <f t="shared" si="29"/>
        <v/>
      </c>
      <c r="G211" s="1" t="str">
        <f t="shared" si="30"/>
        <v/>
      </c>
      <c r="H211" s="1" t="str">
        <f t="shared" si="31"/>
        <v/>
      </c>
      <c r="T211" s="58" t="str">
        <f t="shared" si="32"/>
        <v/>
      </c>
      <c r="W211" s="1" t="str">
        <f t="shared" si="33"/>
        <v/>
      </c>
    </row>
    <row r="212" spans="3:23" x14ac:dyDescent="0.4">
      <c r="C212" s="1" t="str">
        <f t="shared" si="28"/>
        <v/>
      </c>
      <c r="F212" s="1" t="str">
        <f t="shared" si="29"/>
        <v/>
      </c>
      <c r="G212" s="1" t="str">
        <f t="shared" si="30"/>
        <v/>
      </c>
      <c r="H212" s="1" t="str">
        <f t="shared" si="31"/>
        <v/>
      </c>
      <c r="T212" s="58" t="str">
        <f t="shared" si="32"/>
        <v/>
      </c>
      <c r="W212" s="1" t="str">
        <f t="shared" si="33"/>
        <v/>
      </c>
    </row>
    <row r="213" spans="3:23" x14ac:dyDescent="0.4">
      <c r="C213" s="1" t="str">
        <f t="shared" si="28"/>
        <v/>
      </c>
      <c r="F213" s="1" t="str">
        <f t="shared" si="29"/>
        <v/>
      </c>
      <c r="G213" s="1" t="str">
        <f t="shared" si="30"/>
        <v/>
      </c>
      <c r="H213" s="1" t="str">
        <f t="shared" si="31"/>
        <v/>
      </c>
      <c r="T213" s="58" t="str">
        <f t="shared" si="32"/>
        <v/>
      </c>
      <c r="W213" s="1" t="str">
        <f t="shared" si="33"/>
        <v/>
      </c>
    </row>
    <row r="214" spans="3:23" x14ac:dyDescent="0.4">
      <c r="C214" s="1" t="str">
        <f t="shared" si="28"/>
        <v/>
      </c>
      <c r="F214" s="1" t="str">
        <f t="shared" si="29"/>
        <v/>
      </c>
      <c r="G214" s="1" t="str">
        <f t="shared" si="30"/>
        <v/>
      </c>
      <c r="H214" s="1" t="str">
        <f t="shared" si="31"/>
        <v/>
      </c>
      <c r="T214" s="58" t="str">
        <f t="shared" si="32"/>
        <v/>
      </c>
      <c r="W214" s="1" t="str">
        <f t="shared" si="33"/>
        <v/>
      </c>
    </row>
    <row r="215" spans="3:23" x14ac:dyDescent="0.4">
      <c r="C215" s="1" t="str">
        <f t="shared" si="28"/>
        <v/>
      </c>
      <c r="F215" s="1" t="str">
        <f t="shared" si="29"/>
        <v/>
      </c>
      <c r="G215" s="1" t="str">
        <f t="shared" si="30"/>
        <v/>
      </c>
      <c r="H215" s="1" t="str">
        <f t="shared" si="31"/>
        <v/>
      </c>
      <c r="T215" s="58" t="str">
        <f t="shared" si="32"/>
        <v/>
      </c>
      <c r="W215" s="1" t="str">
        <f t="shared" si="33"/>
        <v/>
      </c>
    </row>
    <row r="216" spans="3:23" x14ac:dyDescent="0.4">
      <c r="C216" s="1" t="str">
        <f t="shared" si="28"/>
        <v/>
      </c>
      <c r="F216" s="1" t="str">
        <f t="shared" si="29"/>
        <v/>
      </c>
      <c r="G216" s="1" t="str">
        <f t="shared" si="30"/>
        <v/>
      </c>
      <c r="H216" s="1" t="str">
        <f t="shared" si="31"/>
        <v/>
      </c>
      <c r="T216" s="58" t="str">
        <f t="shared" si="32"/>
        <v/>
      </c>
      <c r="W216" s="1" t="str">
        <f t="shared" si="33"/>
        <v/>
      </c>
    </row>
    <row r="217" spans="3:23" x14ac:dyDescent="0.4">
      <c r="C217" s="1" t="str">
        <f t="shared" si="28"/>
        <v/>
      </c>
      <c r="F217" s="1" t="str">
        <f t="shared" si="29"/>
        <v/>
      </c>
      <c r="G217" s="1" t="str">
        <f t="shared" si="30"/>
        <v/>
      </c>
      <c r="H217" s="1" t="str">
        <f t="shared" si="31"/>
        <v/>
      </c>
      <c r="T217" s="58" t="str">
        <f t="shared" si="32"/>
        <v/>
      </c>
      <c r="W217" s="1" t="str">
        <f t="shared" si="33"/>
        <v/>
      </c>
    </row>
    <row r="218" spans="3:23" x14ac:dyDescent="0.4">
      <c r="C218" s="1" t="str">
        <f t="shared" si="28"/>
        <v/>
      </c>
      <c r="F218" s="1" t="str">
        <f t="shared" si="29"/>
        <v/>
      </c>
      <c r="G218" s="1" t="str">
        <f t="shared" si="30"/>
        <v/>
      </c>
      <c r="H218" s="1" t="str">
        <f t="shared" si="31"/>
        <v/>
      </c>
      <c r="T218" s="58" t="str">
        <f t="shared" si="32"/>
        <v/>
      </c>
      <c r="W218" s="1" t="str">
        <f t="shared" si="33"/>
        <v/>
      </c>
    </row>
    <row r="219" spans="3:23" x14ac:dyDescent="0.4">
      <c r="C219" s="1" t="str">
        <f t="shared" si="28"/>
        <v/>
      </c>
      <c r="F219" s="1" t="str">
        <f t="shared" si="29"/>
        <v/>
      </c>
      <c r="G219" s="1" t="str">
        <f t="shared" si="30"/>
        <v/>
      </c>
      <c r="H219" s="1" t="str">
        <f t="shared" si="31"/>
        <v/>
      </c>
      <c r="T219" s="58" t="str">
        <f t="shared" si="32"/>
        <v/>
      </c>
      <c r="W219" s="1" t="str">
        <f t="shared" si="33"/>
        <v/>
      </c>
    </row>
    <row r="220" spans="3:23" x14ac:dyDescent="0.4">
      <c r="C220" s="1" t="str">
        <f t="shared" si="28"/>
        <v/>
      </c>
      <c r="F220" s="1" t="str">
        <f t="shared" si="29"/>
        <v/>
      </c>
      <c r="G220" s="1" t="str">
        <f t="shared" si="30"/>
        <v/>
      </c>
      <c r="H220" s="1" t="str">
        <f t="shared" si="31"/>
        <v/>
      </c>
      <c r="T220" s="58" t="str">
        <f t="shared" si="32"/>
        <v/>
      </c>
      <c r="W220" s="1" t="str">
        <f t="shared" si="33"/>
        <v/>
      </c>
    </row>
    <row r="221" spans="3:23" x14ac:dyDescent="0.4">
      <c r="C221" s="1" t="str">
        <f t="shared" si="28"/>
        <v/>
      </c>
      <c r="F221" s="1" t="str">
        <f t="shared" si="29"/>
        <v/>
      </c>
      <c r="G221" s="1" t="str">
        <f t="shared" si="30"/>
        <v/>
      </c>
      <c r="H221" s="1" t="str">
        <f t="shared" si="31"/>
        <v/>
      </c>
      <c r="T221" s="58" t="str">
        <f t="shared" si="32"/>
        <v/>
      </c>
      <c r="W221" s="1" t="str">
        <f t="shared" si="33"/>
        <v/>
      </c>
    </row>
    <row r="222" spans="3:23" x14ac:dyDescent="0.4">
      <c r="C222" s="1" t="str">
        <f t="shared" si="28"/>
        <v/>
      </c>
      <c r="F222" s="1" t="str">
        <f t="shared" si="29"/>
        <v/>
      </c>
      <c r="G222" s="1" t="str">
        <f t="shared" si="30"/>
        <v/>
      </c>
      <c r="H222" s="1" t="str">
        <f t="shared" si="31"/>
        <v/>
      </c>
      <c r="T222" s="58" t="str">
        <f t="shared" si="32"/>
        <v/>
      </c>
      <c r="W222" s="1" t="str">
        <f t="shared" si="33"/>
        <v/>
      </c>
    </row>
    <row r="223" spans="3:23" x14ac:dyDescent="0.4">
      <c r="C223" s="1" t="str">
        <f t="shared" si="28"/>
        <v/>
      </c>
      <c r="F223" s="1" t="str">
        <f t="shared" si="29"/>
        <v/>
      </c>
      <c r="G223" s="1" t="str">
        <f t="shared" si="30"/>
        <v/>
      </c>
      <c r="H223" s="1" t="str">
        <f t="shared" si="31"/>
        <v/>
      </c>
      <c r="T223" s="58" t="str">
        <f t="shared" si="32"/>
        <v/>
      </c>
      <c r="W223" s="1" t="str">
        <f t="shared" si="33"/>
        <v/>
      </c>
    </row>
    <row r="224" spans="3:23" x14ac:dyDescent="0.4">
      <c r="C224" s="1" t="str">
        <f t="shared" si="28"/>
        <v/>
      </c>
      <c r="F224" s="1" t="str">
        <f t="shared" si="29"/>
        <v/>
      </c>
      <c r="G224" s="1" t="str">
        <f t="shared" si="30"/>
        <v/>
      </c>
      <c r="H224" s="1" t="str">
        <f t="shared" si="31"/>
        <v/>
      </c>
      <c r="T224" s="58" t="str">
        <f t="shared" si="32"/>
        <v/>
      </c>
      <c r="W224" s="1" t="str">
        <f t="shared" si="33"/>
        <v/>
      </c>
    </row>
    <row r="225" spans="3:23" x14ac:dyDescent="0.4">
      <c r="C225" s="1" t="str">
        <f t="shared" si="28"/>
        <v/>
      </c>
      <c r="F225" s="1" t="str">
        <f t="shared" si="29"/>
        <v/>
      </c>
      <c r="G225" s="1" t="str">
        <f t="shared" si="30"/>
        <v/>
      </c>
      <c r="H225" s="1" t="str">
        <f t="shared" si="31"/>
        <v/>
      </c>
      <c r="T225" s="58" t="str">
        <f t="shared" si="32"/>
        <v/>
      </c>
      <c r="W225" s="1" t="str">
        <f t="shared" si="33"/>
        <v/>
      </c>
    </row>
    <row r="226" spans="3:23" x14ac:dyDescent="0.4">
      <c r="C226" s="1" t="str">
        <f t="shared" si="28"/>
        <v/>
      </c>
      <c r="F226" s="1" t="str">
        <f t="shared" si="29"/>
        <v/>
      </c>
      <c r="G226" s="1" t="str">
        <f t="shared" si="30"/>
        <v/>
      </c>
      <c r="H226" s="1" t="str">
        <f t="shared" si="31"/>
        <v/>
      </c>
      <c r="T226" s="58" t="str">
        <f t="shared" si="32"/>
        <v/>
      </c>
      <c r="W226" s="1" t="str">
        <f t="shared" si="33"/>
        <v/>
      </c>
    </row>
    <row r="227" spans="3:23" x14ac:dyDescent="0.4">
      <c r="C227" s="1" t="str">
        <f t="shared" si="28"/>
        <v/>
      </c>
      <c r="F227" s="1" t="str">
        <f t="shared" si="29"/>
        <v/>
      </c>
      <c r="G227" s="1" t="str">
        <f t="shared" si="30"/>
        <v/>
      </c>
      <c r="H227" s="1" t="str">
        <f t="shared" si="31"/>
        <v/>
      </c>
      <c r="T227" s="58" t="str">
        <f t="shared" si="32"/>
        <v/>
      </c>
      <c r="W227" s="1" t="str">
        <f t="shared" si="33"/>
        <v/>
      </c>
    </row>
    <row r="228" spans="3:23" x14ac:dyDescent="0.4">
      <c r="C228" s="1" t="str">
        <f t="shared" si="28"/>
        <v/>
      </c>
      <c r="F228" s="1" t="str">
        <f t="shared" si="29"/>
        <v/>
      </c>
      <c r="G228" s="1" t="str">
        <f t="shared" si="30"/>
        <v/>
      </c>
      <c r="H228" s="1" t="str">
        <f t="shared" si="31"/>
        <v/>
      </c>
      <c r="T228" s="58" t="str">
        <f t="shared" si="32"/>
        <v/>
      </c>
      <c r="W228" s="1" t="str">
        <f t="shared" si="33"/>
        <v/>
      </c>
    </row>
    <row r="229" spans="3:23" x14ac:dyDescent="0.4">
      <c r="C229" s="1" t="str">
        <f t="shared" si="28"/>
        <v/>
      </c>
      <c r="F229" s="1" t="str">
        <f t="shared" si="29"/>
        <v/>
      </c>
      <c r="G229" s="1" t="str">
        <f t="shared" si="30"/>
        <v/>
      </c>
      <c r="H229" s="1" t="str">
        <f t="shared" si="31"/>
        <v/>
      </c>
      <c r="T229" s="58" t="str">
        <f t="shared" si="32"/>
        <v/>
      </c>
      <c r="W229" s="1" t="str">
        <f t="shared" si="33"/>
        <v/>
      </c>
    </row>
    <row r="230" spans="3:23" x14ac:dyDescent="0.4">
      <c r="C230" s="1" t="str">
        <f t="shared" si="28"/>
        <v/>
      </c>
      <c r="F230" s="1" t="str">
        <f t="shared" si="29"/>
        <v/>
      </c>
      <c r="G230" s="1" t="str">
        <f t="shared" si="30"/>
        <v/>
      </c>
      <c r="H230" s="1" t="str">
        <f t="shared" si="31"/>
        <v/>
      </c>
      <c r="T230" s="58" t="str">
        <f t="shared" si="32"/>
        <v/>
      </c>
      <c r="W230" s="1" t="str">
        <f t="shared" si="33"/>
        <v/>
      </c>
    </row>
    <row r="231" spans="3:23" x14ac:dyDescent="0.4">
      <c r="C231" s="1" t="str">
        <f t="shared" si="28"/>
        <v/>
      </c>
      <c r="F231" s="1" t="str">
        <f t="shared" si="29"/>
        <v/>
      </c>
      <c r="G231" s="1" t="str">
        <f t="shared" si="30"/>
        <v/>
      </c>
      <c r="H231" s="1" t="str">
        <f t="shared" si="31"/>
        <v/>
      </c>
      <c r="T231" s="58" t="str">
        <f t="shared" si="32"/>
        <v/>
      </c>
      <c r="W231" s="1" t="str">
        <f t="shared" si="33"/>
        <v/>
      </c>
    </row>
    <row r="232" spans="3:23" x14ac:dyDescent="0.4">
      <c r="C232" s="1" t="str">
        <f t="shared" si="28"/>
        <v/>
      </c>
      <c r="F232" s="1" t="str">
        <f t="shared" si="29"/>
        <v/>
      </c>
      <c r="G232" s="1" t="str">
        <f t="shared" si="30"/>
        <v/>
      </c>
      <c r="H232" s="1" t="str">
        <f t="shared" si="31"/>
        <v/>
      </c>
      <c r="T232" s="58" t="str">
        <f t="shared" si="32"/>
        <v/>
      </c>
      <c r="W232" s="1" t="str">
        <f t="shared" si="33"/>
        <v/>
      </c>
    </row>
    <row r="233" spans="3:23" x14ac:dyDescent="0.4">
      <c r="C233" s="1" t="str">
        <f t="shared" si="28"/>
        <v/>
      </c>
      <c r="F233" s="1" t="str">
        <f t="shared" si="29"/>
        <v/>
      </c>
      <c r="G233" s="1" t="str">
        <f t="shared" si="30"/>
        <v/>
      </c>
      <c r="H233" s="1" t="str">
        <f t="shared" si="31"/>
        <v/>
      </c>
      <c r="T233" s="58" t="str">
        <f t="shared" si="32"/>
        <v/>
      </c>
      <c r="W233" s="1" t="str">
        <f t="shared" si="33"/>
        <v/>
      </c>
    </row>
    <row r="234" spans="3:23" x14ac:dyDescent="0.4">
      <c r="C234" s="1" t="str">
        <f t="shared" si="28"/>
        <v/>
      </c>
      <c r="F234" s="1" t="str">
        <f t="shared" si="29"/>
        <v/>
      </c>
      <c r="G234" s="1" t="str">
        <f t="shared" si="30"/>
        <v/>
      </c>
      <c r="H234" s="1" t="str">
        <f t="shared" si="31"/>
        <v/>
      </c>
      <c r="T234" s="58" t="str">
        <f t="shared" si="32"/>
        <v/>
      </c>
      <c r="W234" s="1" t="str">
        <f t="shared" si="33"/>
        <v/>
      </c>
    </row>
    <row r="235" spans="3:23" x14ac:dyDescent="0.4">
      <c r="C235" s="1" t="str">
        <f t="shared" si="28"/>
        <v/>
      </c>
      <c r="F235" s="1" t="str">
        <f t="shared" si="29"/>
        <v/>
      </c>
      <c r="G235" s="1" t="str">
        <f t="shared" si="30"/>
        <v/>
      </c>
      <c r="H235" s="1" t="str">
        <f t="shared" si="31"/>
        <v/>
      </c>
      <c r="T235" s="58" t="str">
        <f t="shared" si="32"/>
        <v/>
      </c>
      <c r="W235" s="1" t="str">
        <f t="shared" si="33"/>
        <v/>
      </c>
    </row>
    <row r="236" spans="3:23" x14ac:dyDescent="0.4">
      <c r="C236" s="1" t="str">
        <f t="shared" si="28"/>
        <v/>
      </c>
      <c r="F236" s="1" t="str">
        <f t="shared" si="29"/>
        <v/>
      </c>
      <c r="G236" s="1" t="str">
        <f t="shared" si="30"/>
        <v/>
      </c>
      <c r="H236" s="1" t="str">
        <f t="shared" si="31"/>
        <v/>
      </c>
      <c r="T236" s="58" t="str">
        <f t="shared" si="32"/>
        <v/>
      </c>
      <c r="W236" s="1" t="str">
        <f t="shared" si="33"/>
        <v/>
      </c>
    </row>
    <row r="237" spans="3:23" x14ac:dyDescent="0.4">
      <c r="C237" s="1" t="str">
        <f t="shared" si="28"/>
        <v/>
      </c>
      <c r="F237" s="1" t="str">
        <f t="shared" si="29"/>
        <v/>
      </c>
      <c r="G237" s="1" t="str">
        <f t="shared" si="30"/>
        <v/>
      </c>
      <c r="H237" s="1" t="str">
        <f t="shared" si="31"/>
        <v/>
      </c>
      <c r="T237" s="58" t="str">
        <f t="shared" si="32"/>
        <v/>
      </c>
      <c r="W237" s="1" t="str">
        <f t="shared" si="33"/>
        <v/>
      </c>
    </row>
    <row r="238" spans="3:23" x14ac:dyDescent="0.4">
      <c r="C238" s="1" t="str">
        <f t="shared" si="28"/>
        <v/>
      </c>
      <c r="F238" s="1" t="str">
        <f t="shared" si="29"/>
        <v/>
      </c>
      <c r="G238" s="1" t="str">
        <f t="shared" si="30"/>
        <v/>
      </c>
      <c r="H238" s="1" t="str">
        <f t="shared" si="31"/>
        <v/>
      </c>
      <c r="T238" s="58" t="str">
        <f t="shared" si="32"/>
        <v/>
      </c>
      <c r="W238" s="1" t="str">
        <f t="shared" si="33"/>
        <v/>
      </c>
    </row>
    <row r="239" spans="3:23" x14ac:dyDescent="0.4">
      <c r="C239" s="1" t="str">
        <f t="shared" si="28"/>
        <v/>
      </c>
      <c r="F239" s="1" t="str">
        <f t="shared" si="29"/>
        <v/>
      </c>
      <c r="G239" s="1" t="str">
        <f t="shared" si="30"/>
        <v/>
      </c>
      <c r="H239" s="1" t="str">
        <f t="shared" si="31"/>
        <v/>
      </c>
      <c r="T239" s="58" t="str">
        <f t="shared" si="32"/>
        <v/>
      </c>
      <c r="W239" s="1" t="str">
        <f t="shared" si="33"/>
        <v/>
      </c>
    </row>
    <row r="240" spans="3:23" x14ac:dyDescent="0.4">
      <c r="C240" s="1" t="str">
        <f t="shared" si="28"/>
        <v/>
      </c>
      <c r="F240" s="1" t="str">
        <f t="shared" si="29"/>
        <v/>
      </c>
      <c r="G240" s="1" t="str">
        <f t="shared" si="30"/>
        <v/>
      </c>
      <c r="H240" s="1" t="str">
        <f t="shared" si="31"/>
        <v/>
      </c>
      <c r="T240" s="58" t="str">
        <f t="shared" si="32"/>
        <v/>
      </c>
      <c r="W240" s="1" t="str">
        <f t="shared" si="33"/>
        <v/>
      </c>
    </row>
    <row r="241" spans="3:23" x14ac:dyDescent="0.4">
      <c r="C241" s="1" t="str">
        <f t="shared" si="28"/>
        <v/>
      </c>
      <c r="F241" s="1" t="str">
        <f t="shared" si="29"/>
        <v/>
      </c>
      <c r="G241" s="1" t="str">
        <f t="shared" si="30"/>
        <v/>
      </c>
      <c r="H241" s="1" t="str">
        <f t="shared" si="31"/>
        <v/>
      </c>
      <c r="T241" s="58" t="str">
        <f t="shared" si="32"/>
        <v/>
      </c>
      <c r="W241" s="1" t="str">
        <f t="shared" si="33"/>
        <v/>
      </c>
    </row>
    <row r="242" spans="3:23" x14ac:dyDescent="0.4">
      <c r="C242" s="1" t="str">
        <f t="shared" si="28"/>
        <v/>
      </c>
      <c r="F242" s="1" t="str">
        <f t="shared" si="29"/>
        <v/>
      </c>
      <c r="G242" s="1" t="str">
        <f t="shared" si="30"/>
        <v/>
      </c>
      <c r="H242" s="1" t="str">
        <f t="shared" si="31"/>
        <v/>
      </c>
      <c r="T242" s="58" t="str">
        <f t="shared" si="32"/>
        <v/>
      </c>
      <c r="W242" s="1" t="str">
        <f t="shared" si="33"/>
        <v/>
      </c>
    </row>
    <row r="243" spans="3:23" x14ac:dyDescent="0.4">
      <c r="C243" s="1" t="str">
        <f t="shared" si="28"/>
        <v/>
      </c>
      <c r="F243" s="1" t="str">
        <f t="shared" si="29"/>
        <v/>
      </c>
      <c r="G243" s="1" t="str">
        <f t="shared" si="30"/>
        <v/>
      </c>
      <c r="H243" s="1" t="str">
        <f t="shared" si="31"/>
        <v/>
      </c>
      <c r="T243" s="58" t="str">
        <f t="shared" si="32"/>
        <v/>
      </c>
      <c r="W243" s="1" t="str">
        <f t="shared" si="33"/>
        <v/>
      </c>
    </row>
    <row r="244" spans="3:23" x14ac:dyDescent="0.4">
      <c r="C244" s="1" t="str">
        <f t="shared" si="28"/>
        <v/>
      </c>
      <c r="F244" s="1" t="str">
        <f t="shared" si="29"/>
        <v/>
      </c>
      <c r="G244" s="1" t="str">
        <f t="shared" si="30"/>
        <v/>
      </c>
      <c r="H244" s="1" t="str">
        <f t="shared" si="31"/>
        <v/>
      </c>
      <c r="T244" s="58" t="str">
        <f t="shared" si="32"/>
        <v/>
      </c>
      <c r="W244" s="1" t="str">
        <f t="shared" si="33"/>
        <v/>
      </c>
    </row>
    <row r="245" spans="3:23" x14ac:dyDescent="0.4">
      <c r="C245" s="1" t="str">
        <f t="shared" si="28"/>
        <v/>
      </c>
      <c r="F245" s="1" t="str">
        <f t="shared" si="29"/>
        <v/>
      </c>
      <c r="G245" s="1" t="str">
        <f t="shared" si="30"/>
        <v/>
      </c>
      <c r="H245" s="1" t="str">
        <f t="shared" si="31"/>
        <v/>
      </c>
      <c r="T245" s="58" t="str">
        <f t="shared" si="32"/>
        <v/>
      </c>
      <c r="W245" s="1" t="str">
        <f t="shared" si="33"/>
        <v/>
      </c>
    </row>
    <row r="246" spans="3:23" x14ac:dyDescent="0.4">
      <c r="C246" s="1" t="str">
        <f t="shared" si="28"/>
        <v/>
      </c>
      <c r="F246" s="1" t="str">
        <f t="shared" si="29"/>
        <v/>
      </c>
      <c r="G246" s="1" t="str">
        <f t="shared" si="30"/>
        <v/>
      </c>
      <c r="H246" s="1" t="str">
        <f t="shared" si="31"/>
        <v/>
      </c>
      <c r="T246" s="58" t="str">
        <f t="shared" si="32"/>
        <v/>
      </c>
      <c r="W246" s="1" t="str">
        <f t="shared" si="33"/>
        <v/>
      </c>
    </row>
    <row r="247" spans="3:23" x14ac:dyDescent="0.4">
      <c r="C247" s="1" t="str">
        <f t="shared" si="28"/>
        <v/>
      </c>
      <c r="F247" s="1" t="str">
        <f t="shared" si="29"/>
        <v/>
      </c>
      <c r="G247" s="1" t="str">
        <f t="shared" si="30"/>
        <v/>
      </c>
      <c r="H247" s="1" t="str">
        <f t="shared" si="31"/>
        <v/>
      </c>
      <c r="T247" s="58" t="str">
        <f t="shared" si="32"/>
        <v/>
      </c>
      <c r="W247" s="1" t="str">
        <f t="shared" si="33"/>
        <v/>
      </c>
    </row>
    <row r="248" spans="3:23" x14ac:dyDescent="0.4">
      <c r="C248" s="1" t="str">
        <f t="shared" si="28"/>
        <v/>
      </c>
      <c r="F248" s="1" t="str">
        <f t="shared" si="29"/>
        <v/>
      </c>
      <c r="G248" s="1" t="str">
        <f t="shared" si="30"/>
        <v/>
      </c>
      <c r="H248" s="1" t="str">
        <f t="shared" si="31"/>
        <v/>
      </c>
      <c r="T248" s="58" t="str">
        <f t="shared" si="32"/>
        <v/>
      </c>
      <c r="W248" s="1" t="str">
        <f t="shared" si="33"/>
        <v/>
      </c>
    </row>
    <row r="249" spans="3:23" x14ac:dyDescent="0.4">
      <c r="C249" s="1" t="str">
        <f t="shared" si="28"/>
        <v/>
      </c>
      <c r="F249" s="1" t="str">
        <f t="shared" si="29"/>
        <v/>
      </c>
      <c r="G249" s="1" t="str">
        <f t="shared" si="30"/>
        <v/>
      </c>
      <c r="H249" s="1" t="str">
        <f t="shared" si="31"/>
        <v/>
      </c>
      <c r="T249" s="58" t="str">
        <f t="shared" si="32"/>
        <v/>
      </c>
      <c r="W249" s="1" t="str">
        <f t="shared" si="33"/>
        <v/>
      </c>
    </row>
    <row r="250" spans="3:23" x14ac:dyDescent="0.4">
      <c r="C250" s="1" t="str">
        <f t="shared" si="28"/>
        <v/>
      </c>
      <c r="F250" s="1" t="str">
        <f t="shared" si="29"/>
        <v/>
      </c>
      <c r="G250" s="1" t="str">
        <f t="shared" si="30"/>
        <v/>
      </c>
      <c r="H250" s="1" t="str">
        <f t="shared" si="31"/>
        <v/>
      </c>
      <c r="T250" s="58" t="str">
        <f t="shared" si="32"/>
        <v/>
      </c>
      <c r="W250" s="1" t="str">
        <f t="shared" si="33"/>
        <v/>
      </c>
    </row>
    <row r="251" spans="3:23" x14ac:dyDescent="0.4">
      <c r="C251" s="1" t="str">
        <f t="shared" si="28"/>
        <v/>
      </c>
      <c r="F251" s="1" t="str">
        <f t="shared" si="29"/>
        <v/>
      </c>
      <c r="G251" s="1" t="str">
        <f t="shared" si="30"/>
        <v/>
      </c>
      <c r="H251" s="1" t="str">
        <f t="shared" si="31"/>
        <v/>
      </c>
      <c r="T251" s="58" t="str">
        <f t="shared" si="32"/>
        <v/>
      </c>
      <c r="W251" s="1" t="str">
        <f t="shared" si="33"/>
        <v/>
      </c>
    </row>
    <row r="252" spans="3:23" x14ac:dyDescent="0.4">
      <c r="C252" s="1" t="str">
        <f t="shared" si="28"/>
        <v/>
      </c>
      <c r="F252" s="1" t="str">
        <f t="shared" si="29"/>
        <v/>
      </c>
      <c r="G252" s="1" t="str">
        <f t="shared" si="30"/>
        <v/>
      </c>
      <c r="H252" s="1" t="str">
        <f t="shared" si="31"/>
        <v/>
      </c>
      <c r="T252" s="58" t="str">
        <f t="shared" si="32"/>
        <v/>
      </c>
      <c r="W252" s="1" t="str">
        <f t="shared" si="33"/>
        <v/>
      </c>
    </row>
    <row r="253" spans="3:23" x14ac:dyDescent="0.4">
      <c r="C253" s="1" t="str">
        <f t="shared" si="28"/>
        <v/>
      </c>
      <c r="F253" s="1" t="str">
        <f t="shared" si="29"/>
        <v/>
      </c>
      <c r="G253" s="1" t="str">
        <f t="shared" si="30"/>
        <v/>
      </c>
      <c r="H253" s="1" t="str">
        <f t="shared" si="31"/>
        <v/>
      </c>
      <c r="T253" s="58" t="str">
        <f t="shared" si="32"/>
        <v/>
      </c>
      <c r="W253" s="1" t="str">
        <f t="shared" si="33"/>
        <v/>
      </c>
    </row>
    <row r="254" spans="3:23" x14ac:dyDescent="0.4">
      <c r="C254" s="1" t="str">
        <f t="shared" si="28"/>
        <v/>
      </c>
      <c r="F254" s="1" t="str">
        <f t="shared" si="29"/>
        <v/>
      </c>
      <c r="G254" s="1" t="str">
        <f t="shared" si="30"/>
        <v/>
      </c>
      <c r="H254" s="1" t="str">
        <f t="shared" si="31"/>
        <v/>
      </c>
      <c r="T254" s="58" t="str">
        <f t="shared" si="32"/>
        <v/>
      </c>
      <c r="W254" s="1" t="str">
        <f t="shared" si="33"/>
        <v/>
      </c>
    </row>
    <row r="255" spans="3:23" x14ac:dyDescent="0.4">
      <c r="C255" s="1" t="str">
        <f t="shared" si="28"/>
        <v/>
      </c>
      <c r="F255" s="1" t="str">
        <f t="shared" si="29"/>
        <v/>
      </c>
      <c r="G255" s="1" t="str">
        <f t="shared" si="30"/>
        <v/>
      </c>
      <c r="H255" s="1" t="str">
        <f t="shared" si="31"/>
        <v/>
      </c>
      <c r="T255" s="58" t="str">
        <f t="shared" si="32"/>
        <v/>
      </c>
      <c r="W255" s="1" t="str">
        <f t="shared" si="33"/>
        <v/>
      </c>
    </row>
    <row r="256" spans="3:23" x14ac:dyDescent="0.4">
      <c r="C256" s="1" t="str">
        <f t="shared" si="28"/>
        <v/>
      </c>
      <c r="F256" s="1" t="str">
        <f t="shared" si="29"/>
        <v/>
      </c>
      <c r="G256" s="1" t="str">
        <f t="shared" si="30"/>
        <v/>
      </c>
      <c r="H256" s="1" t="str">
        <f t="shared" si="31"/>
        <v/>
      </c>
      <c r="T256" s="58" t="str">
        <f t="shared" si="32"/>
        <v/>
      </c>
      <c r="W256" s="1" t="str">
        <f t="shared" si="33"/>
        <v/>
      </c>
    </row>
    <row r="257" spans="3:23" x14ac:dyDescent="0.4">
      <c r="C257" s="1" t="str">
        <f t="shared" si="28"/>
        <v/>
      </c>
      <c r="F257" s="1" t="str">
        <f t="shared" si="29"/>
        <v/>
      </c>
      <c r="G257" s="1" t="str">
        <f t="shared" si="30"/>
        <v/>
      </c>
      <c r="H257" s="1" t="str">
        <f t="shared" si="31"/>
        <v/>
      </c>
      <c r="T257" s="58" t="str">
        <f t="shared" si="32"/>
        <v/>
      </c>
      <c r="W257" s="1" t="str">
        <f t="shared" si="33"/>
        <v/>
      </c>
    </row>
    <row r="258" spans="3:23" x14ac:dyDescent="0.4">
      <c r="C258" s="1" t="str">
        <f t="shared" si="28"/>
        <v/>
      </c>
      <c r="F258" s="1" t="str">
        <f t="shared" si="29"/>
        <v/>
      </c>
      <c r="G258" s="1" t="str">
        <f t="shared" si="30"/>
        <v/>
      </c>
      <c r="H258" s="1" t="str">
        <f t="shared" si="31"/>
        <v/>
      </c>
      <c r="T258" s="58" t="str">
        <f t="shared" si="32"/>
        <v/>
      </c>
      <c r="W258" s="1" t="str">
        <f t="shared" si="33"/>
        <v/>
      </c>
    </row>
    <row r="259" spans="3:23" x14ac:dyDescent="0.4">
      <c r="C259" s="1" t="str">
        <f t="shared" si="28"/>
        <v/>
      </c>
      <c r="F259" s="1" t="str">
        <f t="shared" si="29"/>
        <v/>
      </c>
      <c r="G259" s="1" t="str">
        <f t="shared" si="30"/>
        <v/>
      </c>
      <c r="H259" s="1" t="str">
        <f t="shared" si="31"/>
        <v/>
      </c>
      <c r="T259" s="58" t="str">
        <f t="shared" si="32"/>
        <v/>
      </c>
      <c r="W259" s="1" t="str">
        <f t="shared" si="33"/>
        <v/>
      </c>
    </row>
    <row r="260" spans="3:23" x14ac:dyDescent="0.4">
      <c r="C260" s="1" t="str">
        <f t="shared" si="28"/>
        <v/>
      </c>
      <c r="F260" s="1" t="str">
        <f t="shared" si="29"/>
        <v/>
      </c>
      <c r="G260" s="1" t="str">
        <f t="shared" si="30"/>
        <v/>
      </c>
      <c r="H260" s="1" t="str">
        <f t="shared" si="31"/>
        <v/>
      </c>
      <c r="T260" s="58" t="str">
        <f t="shared" si="32"/>
        <v/>
      </c>
      <c r="W260" s="1" t="str">
        <f t="shared" si="33"/>
        <v/>
      </c>
    </row>
    <row r="261" spans="3:23" x14ac:dyDescent="0.4">
      <c r="C261" s="1" t="str">
        <f t="shared" ref="C261:C301" si="34">T261</f>
        <v/>
      </c>
      <c r="F261" s="1" t="str">
        <f t="shared" ref="F261:F280" si="35">IF(ISBLANK(W261),"",W261)</f>
        <v/>
      </c>
      <c r="G261" s="1" t="str">
        <f t="shared" ref="G261:G310" si="36">IF(OR(M261&lt;(-85000000),ISBLANK(M261)),"",IF(M261&lt;(-7000000),INT(ABS(M261/10))&amp;" generations",IF(M261&lt;(-3200000),INT(ABS(M261/12))&amp;" generations",IF(M261&lt;(-500000),INT(ABS((M261-Z261)/14))&amp;" generations",IF(M261&lt;(-13500),INT(ABS((M261-Z261)/16))&amp;" generations",IF(M261&lt;(-4000),INT(ABS((M261-Z261)/18))&amp;" generations",INT(ABS((M261-Z261)/20))&amp;" generations"))))))</f>
        <v/>
      </c>
      <c r="H261" s="1" t="str">
        <f t="shared" ref="H261:H292" si="37">IF(ISBLANK(M261),"",IF(AND(M261&lt;&gt;N261, 0&lt;&gt;N261, O261&lt;&gt;1),IF(ABS(M261-N261)&gt;=1000000,ABS(M261-N261)/1000000&amp;" million years",IF(ABS(M261-N261)&gt;=100000,ABS(M261-N261)/1000&amp;" thousand years",ABS(M261-N261)&amp;" years")),""))</f>
        <v/>
      </c>
      <c r="T261" s="58" t="str">
        <f t="shared" ref="T261:T314" si="38">IF(ISBLANK(M261),"",IF(AND(M261&lt;&gt;N261,0&lt;&gt;N261),IF(ABS(M261)&gt;=1000000000,ABS(M261/1000000000)&amp;"-"&amp;ABS(N261/1000000000)&amp;" billion BP",IF(ABS(M261)&gt;=1000000,ABS(M261/1000000)&amp;"-"&amp;ABS(N261/1000000)&amp;" million BP",IF(ABS(M261)&gt;=250000,ABS(M261/1000)&amp;"-"&amp;ABS(N261/1000)&amp;" thousand BP",IF(ABS(M261)&gt;=15000,ABS((M261-FLOOR(Z261,1000))/1000)&amp;"-"&amp;ABS((N261-FLOOR(Z261,1000))/1000)&amp;" thousand BP",IF(M261&lt;=(-900),ABS(M261-FLOOR(Z261,1000))&amp;"-"&amp;ABS(N261-FLOOR(Z261,1000))&amp;" BP",ABS(M261-Z261)&amp;"-"&amp;ABS(N261-Z261)&amp;" BP"))))),IF(ABS(M261)&gt;=1000000000,ABS(M261/1000000000)&amp;" billion BP",IF(ABS(M261)&gt;=1000000,ABS(M261/1000000)&amp;" million BP",IF(ABS(M261)&gt;=350000,ABS(M261/1000)&amp;" thousand BP",IF(ABS(M261)&gt;=15000,ABS((M261-FLOOR(Z261,1000))/1000)&amp;" thousand BP",IF(M261&lt;=(-900),ABS(M261-FLOOR(Z261,1000))&amp;" BP",ABS(M261-Z261)&amp;" BP")))))))</f>
        <v/>
      </c>
      <c r="W261" s="1" t="str">
        <f t="shared" si="33"/>
        <v/>
      </c>
    </row>
    <row r="262" spans="3:23" x14ac:dyDescent="0.4">
      <c r="C262" s="1" t="str">
        <f t="shared" si="34"/>
        <v/>
      </c>
      <c r="F262" s="1" t="str">
        <f t="shared" si="35"/>
        <v/>
      </c>
      <c r="G262" s="1" t="str">
        <f t="shared" si="36"/>
        <v/>
      </c>
      <c r="H262" s="1" t="str">
        <f t="shared" si="37"/>
        <v/>
      </c>
      <c r="T262" s="58" t="str">
        <f t="shared" si="38"/>
        <v/>
      </c>
      <c r="W262" s="1" t="str">
        <f t="shared" si="33"/>
        <v/>
      </c>
    </row>
    <row r="263" spans="3:23" x14ac:dyDescent="0.4">
      <c r="C263" s="1" t="str">
        <f t="shared" si="34"/>
        <v/>
      </c>
      <c r="F263" s="1" t="str">
        <f t="shared" si="35"/>
        <v/>
      </c>
      <c r="G263" s="1" t="str">
        <f t="shared" si="36"/>
        <v/>
      </c>
      <c r="H263" s="1" t="str">
        <f t="shared" si="37"/>
        <v/>
      </c>
      <c r="T263" s="58" t="str">
        <f t="shared" si="38"/>
        <v/>
      </c>
      <c r="W263" s="1" t="str">
        <f t="shared" si="33"/>
        <v/>
      </c>
    </row>
    <row r="264" spans="3:23" x14ac:dyDescent="0.4">
      <c r="C264" s="1" t="str">
        <f t="shared" si="34"/>
        <v/>
      </c>
      <c r="F264" s="1" t="str">
        <f t="shared" si="35"/>
        <v/>
      </c>
      <c r="G264" s="1" t="str">
        <f t="shared" si="36"/>
        <v/>
      </c>
      <c r="H264" s="1" t="str">
        <f t="shared" si="37"/>
        <v/>
      </c>
      <c r="T264" s="58" t="str">
        <f t="shared" si="38"/>
        <v/>
      </c>
      <c r="W264" s="1" t="str">
        <f t="shared" si="33"/>
        <v/>
      </c>
    </row>
    <row r="265" spans="3:23" x14ac:dyDescent="0.4">
      <c r="C265" s="1" t="str">
        <f t="shared" si="34"/>
        <v/>
      </c>
      <c r="F265" s="1" t="str">
        <f t="shared" si="35"/>
        <v/>
      </c>
      <c r="G265" s="1" t="str">
        <f t="shared" si="36"/>
        <v/>
      </c>
      <c r="H265" s="1" t="str">
        <f t="shared" si="37"/>
        <v/>
      </c>
      <c r="T265" s="58" t="str">
        <f t="shared" si="38"/>
        <v/>
      </c>
      <c r="W265" s="1" t="str">
        <f t="shared" si="33"/>
        <v/>
      </c>
    </row>
    <row r="266" spans="3:23" x14ac:dyDescent="0.4">
      <c r="C266" s="1" t="str">
        <f t="shared" si="34"/>
        <v/>
      </c>
      <c r="F266" s="1" t="str">
        <f t="shared" si="35"/>
        <v/>
      </c>
      <c r="G266" s="1" t="str">
        <f t="shared" si="36"/>
        <v/>
      </c>
      <c r="H266" s="1" t="str">
        <f t="shared" si="37"/>
        <v/>
      </c>
      <c r="T266" s="58" t="str">
        <f t="shared" si="38"/>
        <v/>
      </c>
      <c r="W266" s="1" t="str">
        <f t="shared" si="33"/>
        <v/>
      </c>
    </row>
    <row r="267" spans="3:23" x14ac:dyDescent="0.4">
      <c r="C267" s="1" t="str">
        <f t="shared" si="34"/>
        <v/>
      </c>
      <c r="F267" s="1" t="str">
        <f t="shared" si="35"/>
        <v/>
      </c>
      <c r="G267" s="1" t="str">
        <f t="shared" si="36"/>
        <v/>
      </c>
      <c r="H267" s="1" t="str">
        <f t="shared" si="37"/>
        <v/>
      </c>
      <c r="T267" s="58" t="str">
        <f t="shared" si="38"/>
        <v/>
      </c>
      <c r="W267" s="1" t="str">
        <f t="shared" si="33"/>
        <v/>
      </c>
    </row>
    <row r="268" spans="3:23" x14ac:dyDescent="0.4">
      <c r="C268" s="1" t="str">
        <f t="shared" si="34"/>
        <v/>
      </c>
      <c r="F268" s="1" t="str">
        <f t="shared" si="35"/>
        <v/>
      </c>
      <c r="G268" s="1" t="str">
        <f t="shared" si="36"/>
        <v/>
      </c>
      <c r="H268" s="1" t="str">
        <f t="shared" si="37"/>
        <v/>
      </c>
      <c r="T268" s="58" t="str">
        <f t="shared" si="38"/>
        <v/>
      </c>
      <c r="W268" s="1" t="str">
        <f t="shared" si="33"/>
        <v/>
      </c>
    </row>
    <row r="269" spans="3:23" x14ac:dyDescent="0.4">
      <c r="C269" s="1" t="str">
        <f t="shared" si="34"/>
        <v/>
      </c>
      <c r="F269" s="1" t="str">
        <f t="shared" si="35"/>
        <v/>
      </c>
      <c r="G269" s="1" t="str">
        <f t="shared" si="36"/>
        <v/>
      </c>
      <c r="H269" s="1" t="str">
        <f t="shared" si="37"/>
        <v/>
      </c>
      <c r="T269" s="58" t="str">
        <f t="shared" si="38"/>
        <v/>
      </c>
      <c r="W269" s="1" t="str">
        <f t="shared" ref="W269:W325" si="39">IF(ISBLANK(M269),"",IF(AND(M269&lt;&gt;N269, 0&lt;&gt;N269),IF(OR(AND(M269&lt;0,N269&lt;0),AND(M269&gt;=0,N269&gt;=0)),IF(M269&lt;0,ABS(M269)&amp;"-"&amp;ABS(N269)&amp;" BCE",M269&amp;"-"&amp;N269&amp;" CE"),ABS(M269)&amp;" BCE - "&amp;ABS(N269)&amp;" CE"),IF(M269&lt;0,ABS(M269)&amp;" BCE",M269&amp;" CE")))</f>
        <v/>
      </c>
    </row>
    <row r="270" spans="3:23" x14ac:dyDescent="0.4">
      <c r="C270" s="1" t="str">
        <f t="shared" si="34"/>
        <v/>
      </c>
      <c r="F270" s="1" t="str">
        <f t="shared" si="35"/>
        <v/>
      </c>
      <c r="G270" s="1" t="str">
        <f t="shared" si="36"/>
        <v/>
      </c>
      <c r="H270" s="1" t="str">
        <f t="shared" si="37"/>
        <v/>
      </c>
      <c r="T270" s="58" t="str">
        <f t="shared" si="38"/>
        <v/>
      </c>
      <c r="W270" s="1" t="str">
        <f t="shared" si="39"/>
        <v/>
      </c>
    </row>
    <row r="271" spans="3:23" x14ac:dyDescent="0.4">
      <c r="C271" s="1" t="str">
        <f t="shared" si="34"/>
        <v/>
      </c>
      <c r="F271" s="1" t="str">
        <f t="shared" si="35"/>
        <v/>
      </c>
      <c r="G271" s="1" t="str">
        <f t="shared" si="36"/>
        <v/>
      </c>
      <c r="H271" s="1" t="str">
        <f t="shared" si="37"/>
        <v/>
      </c>
      <c r="T271" s="58" t="str">
        <f t="shared" si="38"/>
        <v/>
      </c>
      <c r="W271" s="1" t="str">
        <f t="shared" si="39"/>
        <v/>
      </c>
    </row>
    <row r="272" spans="3:23" x14ac:dyDescent="0.4">
      <c r="C272" s="1" t="str">
        <f t="shared" si="34"/>
        <v/>
      </c>
      <c r="F272" s="1" t="str">
        <f t="shared" si="35"/>
        <v/>
      </c>
      <c r="G272" s="1" t="str">
        <f t="shared" si="36"/>
        <v/>
      </c>
      <c r="H272" s="1" t="str">
        <f t="shared" si="37"/>
        <v/>
      </c>
      <c r="T272" s="58" t="str">
        <f t="shared" si="38"/>
        <v/>
      </c>
      <c r="W272" s="1" t="str">
        <f t="shared" si="39"/>
        <v/>
      </c>
    </row>
    <row r="273" spans="3:23" x14ac:dyDescent="0.4">
      <c r="C273" s="1" t="str">
        <f t="shared" si="34"/>
        <v/>
      </c>
      <c r="F273" s="1" t="str">
        <f t="shared" si="35"/>
        <v/>
      </c>
      <c r="G273" s="1" t="str">
        <f t="shared" si="36"/>
        <v/>
      </c>
      <c r="H273" s="1" t="str">
        <f t="shared" si="37"/>
        <v/>
      </c>
      <c r="T273" s="58" t="str">
        <f t="shared" si="38"/>
        <v/>
      </c>
      <c r="W273" s="1" t="str">
        <f t="shared" si="39"/>
        <v/>
      </c>
    </row>
    <row r="274" spans="3:23" x14ac:dyDescent="0.4">
      <c r="C274" s="1" t="str">
        <f t="shared" si="34"/>
        <v/>
      </c>
      <c r="F274" s="1" t="str">
        <f t="shared" si="35"/>
        <v/>
      </c>
      <c r="G274" s="1" t="str">
        <f t="shared" si="36"/>
        <v/>
      </c>
      <c r="H274" s="1" t="str">
        <f t="shared" si="37"/>
        <v/>
      </c>
      <c r="T274" s="58" t="str">
        <f t="shared" si="38"/>
        <v/>
      </c>
      <c r="W274" s="1" t="str">
        <f t="shared" si="39"/>
        <v/>
      </c>
    </row>
    <row r="275" spans="3:23" x14ac:dyDescent="0.4">
      <c r="C275" s="1" t="str">
        <f t="shared" si="34"/>
        <v/>
      </c>
      <c r="F275" s="1" t="str">
        <f t="shared" si="35"/>
        <v/>
      </c>
      <c r="G275" s="1" t="str">
        <f t="shared" si="36"/>
        <v/>
      </c>
      <c r="H275" s="1" t="str">
        <f t="shared" si="37"/>
        <v/>
      </c>
      <c r="T275" s="58" t="str">
        <f t="shared" si="38"/>
        <v/>
      </c>
      <c r="W275" s="1" t="str">
        <f t="shared" si="39"/>
        <v/>
      </c>
    </row>
    <row r="276" spans="3:23" x14ac:dyDescent="0.4">
      <c r="C276" s="1" t="str">
        <f t="shared" si="34"/>
        <v/>
      </c>
      <c r="F276" s="1" t="str">
        <f t="shared" si="35"/>
        <v/>
      </c>
      <c r="G276" s="1" t="str">
        <f t="shared" si="36"/>
        <v/>
      </c>
      <c r="H276" s="1" t="str">
        <f t="shared" si="37"/>
        <v/>
      </c>
      <c r="T276" s="58" t="str">
        <f t="shared" si="38"/>
        <v/>
      </c>
      <c r="W276" s="1" t="str">
        <f t="shared" si="39"/>
        <v/>
      </c>
    </row>
    <row r="277" spans="3:23" x14ac:dyDescent="0.4">
      <c r="C277" s="1" t="str">
        <f t="shared" si="34"/>
        <v/>
      </c>
      <c r="F277" s="1" t="str">
        <f t="shared" si="35"/>
        <v/>
      </c>
      <c r="G277" s="1" t="str">
        <f t="shared" si="36"/>
        <v/>
      </c>
      <c r="H277" s="1" t="str">
        <f t="shared" si="37"/>
        <v/>
      </c>
      <c r="T277" s="58" t="str">
        <f t="shared" si="38"/>
        <v/>
      </c>
      <c r="W277" s="1" t="str">
        <f t="shared" si="39"/>
        <v/>
      </c>
    </row>
    <row r="278" spans="3:23" x14ac:dyDescent="0.4">
      <c r="C278" s="1" t="str">
        <f t="shared" si="34"/>
        <v/>
      </c>
      <c r="F278" s="1" t="str">
        <f t="shared" si="35"/>
        <v/>
      </c>
      <c r="G278" s="1" t="str">
        <f t="shared" si="36"/>
        <v/>
      </c>
      <c r="H278" s="1" t="str">
        <f t="shared" si="37"/>
        <v/>
      </c>
      <c r="T278" s="58" t="str">
        <f t="shared" si="38"/>
        <v/>
      </c>
      <c r="W278" s="1" t="str">
        <f t="shared" si="39"/>
        <v/>
      </c>
    </row>
    <row r="279" spans="3:23" x14ac:dyDescent="0.4">
      <c r="C279" s="1" t="str">
        <f t="shared" si="34"/>
        <v/>
      </c>
      <c r="F279" s="1" t="str">
        <f t="shared" si="35"/>
        <v/>
      </c>
      <c r="G279" s="1" t="str">
        <f t="shared" si="36"/>
        <v/>
      </c>
      <c r="H279" s="1" t="str">
        <f t="shared" si="37"/>
        <v/>
      </c>
      <c r="T279" s="58" t="str">
        <f t="shared" si="38"/>
        <v/>
      </c>
      <c r="W279" s="1" t="str">
        <f t="shared" si="39"/>
        <v/>
      </c>
    </row>
    <row r="280" spans="3:23" x14ac:dyDescent="0.4">
      <c r="C280" s="1" t="str">
        <f t="shared" si="34"/>
        <v/>
      </c>
      <c r="F280" s="1" t="str">
        <f t="shared" si="35"/>
        <v/>
      </c>
      <c r="G280" s="1" t="str">
        <f t="shared" si="36"/>
        <v/>
      </c>
      <c r="H280" s="1" t="str">
        <f t="shared" si="37"/>
        <v/>
      </c>
      <c r="T280" s="58" t="str">
        <f t="shared" si="38"/>
        <v/>
      </c>
      <c r="W280" s="1" t="str">
        <f t="shared" si="39"/>
        <v/>
      </c>
    </row>
    <row r="281" spans="3:23" x14ac:dyDescent="0.4">
      <c r="C281" s="1" t="str">
        <f t="shared" si="34"/>
        <v/>
      </c>
      <c r="F281" s="1" t="str">
        <f>IF(ISBLANK(W281),"",W281)</f>
        <v/>
      </c>
      <c r="G281" s="1" t="str">
        <f t="shared" si="36"/>
        <v/>
      </c>
      <c r="H281" s="1" t="str">
        <f t="shared" si="37"/>
        <v/>
      </c>
      <c r="T281" s="58" t="str">
        <f t="shared" si="38"/>
        <v/>
      </c>
      <c r="W281" s="1" t="str">
        <f t="shared" si="39"/>
        <v/>
      </c>
    </row>
    <row r="282" spans="3:23" x14ac:dyDescent="0.4">
      <c r="C282" s="1" t="str">
        <f t="shared" si="34"/>
        <v/>
      </c>
      <c r="F282" s="1" t="str">
        <f t="shared" ref="F282:F314" si="40">IF(ISBLANK(W282),"",W282)</f>
        <v/>
      </c>
      <c r="G282" s="1" t="str">
        <f t="shared" si="36"/>
        <v/>
      </c>
      <c r="H282" s="1" t="str">
        <f t="shared" si="37"/>
        <v/>
      </c>
      <c r="T282" s="58" t="str">
        <f t="shared" si="38"/>
        <v/>
      </c>
      <c r="W282" s="1" t="str">
        <f t="shared" si="39"/>
        <v/>
      </c>
    </row>
    <row r="283" spans="3:23" x14ac:dyDescent="0.4">
      <c r="C283" s="1" t="str">
        <f t="shared" si="34"/>
        <v/>
      </c>
      <c r="F283" s="1" t="str">
        <f t="shared" si="40"/>
        <v/>
      </c>
      <c r="G283" s="1" t="str">
        <f t="shared" si="36"/>
        <v/>
      </c>
      <c r="H283" s="1" t="str">
        <f t="shared" si="37"/>
        <v/>
      </c>
      <c r="T283" s="58" t="str">
        <f t="shared" si="38"/>
        <v/>
      </c>
      <c r="W283" s="1" t="str">
        <f t="shared" si="39"/>
        <v/>
      </c>
    </row>
    <row r="284" spans="3:23" x14ac:dyDescent="0.4">
      <c r="C284" s="1" t="str">
        <f t="shared" si="34"/>
        <v/>
      </c>
      <c r="F284" s="1" t="str">
        <f t="shared" si="40"/>
        <v/>
      </c>
      <c r="G284" s="1" t="str">
        <f t="shared" si="36"/>
        <v/>
      </c>
      <c r="H284" s="1" t="str">
        <f t="shared" si="37"/>
        <v/>
      </c>
      <c r="T284" s="58" t="str">
        <f t="shared" si="38"/>
        <v/>
      </c>
      <c r="W284" s="1" t="str">
        <f t="shared" si="39"/>
        <v/>
      </c>
    </row>
    <row r="285" spans="3:23" x14ac:dyDescent="0.4">
      <c r="C285" s="1" t="str">
        <f t="shared" si="34"/>
        <v/>
      </c>
      <c r="F285" s="1" t="str">
        <f t="shared" si="40"/>
        <v/>
      </c>
      <c r="G285" s="1" t="str">
        <f t="shared" si="36"/>
        <v/>
      </c>
      <c r="H285" s="1" t="str">
        <f t="shared" si="37"/>
        <v/>
      </c>
      <c r="T285" s="58" t="str">
        <f t="shared" si="38"/>
        <v/>
      </c>
      <c r="W285" s="1" t="str">
        <f t="shared" si="39"/>
        <v/>
      </c>
    </row>
    <row r="286" spans="3:23" x14ac:dyDescent="0.4">
      <c r="C286" s="1" t="str">
        <f t="shared" si="34"/>
        <v/>
      </c>
      <c r="F286" s="1" t="str">
        <f t="shared" si="40"/>
        <v/>
      </c>
      <c r="G286" s="1" t="str">
        <f t="shared" si="36"/>
        <v/>
      </c>
      <c r="H286" s="1" t="str">
        <f t="shared" si="37"/>
        <v/>
      </c>
      <c r="T286" s="58" t="str">
        <f t="shared" si="38"/>
        <v/>
      </c>
      <c r="W286" s="1" t="str">
        <f t="shared" si="39"/>
        <v/>
      </c>
    </row>
    <row r="287" spans="3:23" x14ac:dyDescent="0.4">
      <c r="C287" s="1" t="str">
        <f t="shared" si="34"/>
        <v/>
      </c>
      <c r="F287" s="1" t="str">
        <f t="shared" si="40"/>
        <v/>
      </c>
      <c r="G287" s="1" t="str">
        <f t="shared" si="36"/>
        <v/>
      </c>
      <c r="H287" s="1" t="str">
        <f t="shared" si="37"/>
        <v/>
      </c>
      <c r="T287" s="58" t="str">
        <f t="shared" si="38"/>
        <v/>
      </c>
      <c r="W287" s="1" t="str">
        <f t="shared" si="39"/>
        <v/>
      </c>
    </row>
    <row r="288" spans="3:23" x14ac:dyDescent="0.4">
      <c r="C288" s="1" t="str">
        <f t="shared" si="34"/>
        <v/>
      </c>
      <c r="F288" s="1" t="str">
        <f t="shared" si="40"/>
        <v/>
      </c>
      <c r="G288" s="1" t="str">
        <f t="shared" si="36"/>
        <v/>
      </c>
      <c r="H288" s="1" t="str">
        <f t="shared" si="37"/>
        <v/>
      </c>
      <c r="T288" s="58" t="str">
        <f t="shared" si="38"/>
        <v/>
      </c>
      <c r="W288" s="1" t="str">
        <f t="shared" si="39"/>
        <v/>
      </c>
    </row>
    <row r="289" spans="3:23" x14ac:dyDescent="0.4">
      <c r="C289" s="1" t="str">
        <f t="shared" si="34"/>
        <v/>
      </c>
      <c r="F289" s="1" t="str">
        <f t="shared" si="40"/>
        <v/>
      </c>
      <c r="G289" s="1" t="str">
        <f t="shared" si="36"/>
        <v/>
      </c>
      <c r="H289" s="1" t="str">
        <f t="shared" si="37"/>
        <v/>
      </c>
      <c r="T289" s="58" t="str">
        <f t="shared" si="38"/>
        <v/>
      </c>
      <c r="W289" s="1" t="str">
        <f t="shared" si="39"/>
        <v/>
      </c>
    </row>
    <row r="290" spans="3:23" x14ac:dyDescent="0.4">
      <c r="C290" s="1" t="str">
        <f t="shared" si="34"/>
        <v/>
      </c>
      <c r="F290" s="1" t="str">
        <f t="shared" si="40"/>
        <v/>
      </c>
      <c r="G290" s="1" t="str">
        <f t="shared" si="36"/>
        <v/>
      </c>
      <c r="H290" s="1" t="str">
        <f t="shared" si="37"/>
        <v/>
      </c>
      <c r="T290" s="58" t="str">
        <f t="shared" si="38"/>
        <v/>
      </c>
      <c r="W290" s="1" t="str">
        <f t="shared" si="39"/>
        <v/>
      </c>
    </row>
    <row r="291" spans="3:23" x14ac:dyDescent="0.4">
      <c r="C291" s="1" t="str">
        <f t="shared" si="34"/>
        <v/>
      </c>
      <c r="F291" s="1" t="str">
        <f t="shared" si="40"/>
        <v/>
      </c>
      <c r="G291" s="1" t="str">
        <f t="shared" si="36"/>
        <v/>
      </c>
      <c r="H291" s="1" t="str">
        <f t="shared" si="37"/>
        <v/>
      </c>
      <c r="T291" s="58" t="str">
        <f t="shared" si="38"/>
        <v/>
      </c>
      <c r="W291" s="1" t="str">
        <f t="shared" si="39"/>
        <v/>
      </c>
    </row>
    <row r="292" spans="3:23" x14ac:dyDescent="0.4">
      <c r="C292" s="1" t="str">
        <f t="shared" si="34"/>
        <v/>
      </c>
      <c r="F292" s="1" t="str">
        <f t="shared" si="40"/>
        <v/>
      </c>
      <c r="G292" s="1" t="str">
        <f t="shared" si="36"/>
        <v/>
      </c>
      <c r="H292" s="1" t="str">
        <f t="shared" si="37"/>
        <v/>
      </c>
      <c r="T292" s="58" t="str">
        <f t="shared" si="38"/>
        <v/>
      </c>
      <c r="W292" s="1" t="str">
        <f t="shared" si="39"/>
        <v/>
      </c>
    </row>
    <row r="293" spans="3:23" x14ac:dyDescent="0.4">
      <c r="C293" s="1" t="str">
        <f t="shared" si="34"/>
        <v/>
      </c>
      <c r="F293" s="1" t="str">
        <f t="shared" si="40"/>
        <v/>
      </c>
      <c r="G293" s="1" t="str">
        <f t="shared" si="36"/>
        <v/>
      </c>
      <c r="T293" s="58" t="str">
        <f t="shared" si="38"/>
        <v/>
      </c>
      <c r="W293" s="1" t="str">
        <f t="shared" si="39"/>
        <v/>
      </c>
    </row>
    <row r="294" spans="3:23" x14ac:dyDescent="0.4">
      <c r="C294" s="1" t="str">
        <f t="shared" si="34"/>
        <v/>
      </c>
      <c r="F294" s="1" t="str">
        <f t="shared" si="40"/>
        <v/>
      </c>
      <c r="G294" s="1" t="str">
        <f t="shared" si="36"/>
        <v/>
      </c>
      <c r="T294" s="58" t="str">
        <f t="shared" si="38"/>
        <v/>
      </c>
      <c r="W294" s="1" t="str">
        <f t="shared" si="39"/>
        <v/>
      </c>
    </row>
    <row r="295" spans="3:23" x14ac:dyDescent="0.4">
      <c r="C295" s="1" t="str">
        <f t="shared" si="34"/>
        <v/>
      </c>
      <c r="F295" s="1" t="str">
        <f t="shared" si="40"/>
        <v/>
      </c>
      <c r="G295" s="1" t="str">
        <f t="shared" si="36"/>
        <v/>
      </c>
      <c r="T295" s="58" t="str">
        <f t="shared" si="38"/>
        <v/>
      </c>
      <c r="W295" s="1" t="str">
        <f t="shared" si="39"/>
        <v/>
      </c>
    </row>
    <row r="296" spans="3:23" x14ac:dyDescent="0.4">
      <c r="C296" s="1" t="str">
        <f t="shared" si="34"/>
        <v/>
      </c>
      <c r="F296" s="1" t="str">
        <f t="shared" si="40"/>
        <v/>
      </c>
      <c r="G296" s="1" t="str">
        <f t="shared" si="36"/>
        <v/>
      </c>
      <c r="T296" s="58" t="str">
        <f t="shared" si="38"/>
        <v/>
      </c>
      <c r="W296" s="1" t="str">
        <f t="shared" si="39"/>
        <v/>
      </c>
    </row>
    <row r="297" spans="3:23" x14ac:dyDescent="0.4">
      <c r="C297" s="1" t="str">
        <f t="shared" si="34"/>
        <v/>
      </c>
      <c r="F297" s="1" t="str">
        <f t="shared" si="40"/>
        <v/>
      </c>
      <c r="G297" s="1" t="str">
        <f t="shared" si="36"/>
        <v/>
      </c>
      <c r="T297" s="58" t="str">
        <f t="shared" si="38"/>
        <v/>
      </c>
      <c r="W297" s="1" t="str">
        <f t="shared" si="39"/>
        <v/>
      </c>
    </row>
    <row r="298" spans="3:23" x14ac:dyDescent="0.4">
      <c r="C298" s="1" t="str">
        <f t="shared" si="34"/>
        <v/>
      </c>
      <c r="F298" s="1" t="str">
        <f t="shared" si="40"/>
        <v/>
      </c>
      <c r="G298" s="1" t="str">
        <f t="shared" si="36"/>
        <v/>
      </c>
      <c r="T298" s="58" t="str">
        <f t="shared" si="38"/>
        <v/>
      </c>
      <c r="W298" s="1" t="str">
        <f t="shared" si="39"/>
        <v/>
      </c>
    </row>
    <row r="299" spans="3:23" x14ac:dyDescent="0.4">
      <c r="C299" s="1" t="str">
        <f t="shared" si="34"/>
        <v/>
      </c>
      <c r="F299" s="1" t="str">
        <f t="shared" si="40"/>
        <v/>
      </c>
      <c r="G299" s="1" t="str">
        <f t="shared" si="36"/>
        <v/>
      </c>
      <c r="T299" s="58" t="str">
        <f t="shared" si="38"/>
        <v/>
      </c>
      <c r="W299" s="1" t="str">
        <f t="shared" si="39"/>
        <v/>
      </c>
    </row>
    <row r="300" spans="3:23" x14ac:dyDescent="0.4">
      <c r="C300" s="1" t="str">
        <f t="shared" si="34"/>
        <v/>
      </c>
      <c r="F300" s="1" t="str">
        <f t="shared" si="40"/>
        <v/>
      </c>
      <c r="G300" s="1" t="str">
        <f t="shared" si="36"/>
        <v/>
      </c>
      <c r="T300" s="58" t="str">
        <f t="shared" si="38"/>
        <v/>
      </c>
      <c r="W300" s="1" t="str">
        <f t="shared" si="39"/>
        <v/>
      </c>
    </row>
    <row r="301" spans="3:23" x14ac:dyDescent="0.4">
      <c r="C301" s="1" t="str">
        <f t="shared" si="34"/>
        <v/>
      </c>
      <c r="F301" s="1" t="str">
        <f t="shared" si="40"/>
        <v/>
      </c>
      <c r="G301" s="1" t="str">
        <f t="shared" si="36"/>
        <v/>
      </c>
      <c r="T301" s="58" t="str">
        <f t="shared" si="38"/>
        <v/>
      </c>
      <c r="W301" s="1" t="str">
        <f t="shared" si="39"/>
        <v/>
      </c>
    </row>
    <row r="302" spans="3:23" x14ac:dyDescent="0.4">
      <c r="F302" s="1" t="str">
        <f t="shared" si="40"/>
        <v/>
      </c>
      <c r="G302" s="1" t="str">
        <f t="shared" si="36"/>
        <v/>
      </c>
      <c r="T302" s="58" t="str">
        <f t="shared" si="38"/>
        <v/>
      </c>
      <c r="W302" s="1" t="str">
        <f t="shared" si="39"/>
        <v/>
      </c>
    </row>
    <row r="303" spans="3:23" x14ac:dyDescent="0.4">
      <c r="F303" s="1" t="str">
        <f t="shared" si="40"/>
        <v/>
      </c>
      <c r="G303" s="1" t="str">
        <f t="shared" si="36"/>
        <v/>
      </c>
      <c r="T303" s="58" t="str">
        <f t="shared" si="38"/>
        <v/>
      </c>
      <c r="W303" s="1" t="str">
        <f t="shared" si="39"/>
        <v/>
      </c>
    </row>
    <row r="304" spans="3:23" x14ac:dyDescent="0.4">
      <c r="F304" s="1" t="str">
        <f t="shared" si="40"/>
        <v/>
      </c>
      <c r="G304" s="1" t="str">
        <f t="shared" si="36"/>
        <v/>
      </c>
      <c r="T304" s="58" t="str">
        <f t="shared" si="38"/>
        <v/>
      </c>
      <c r="W304" s="1" t="str">
        <f t="shared" si="39"/>
        <v/>
      </c>
    </row>
    <row r="305" spans="6:23" x14ac:dyDescent="0.4">
      <c r="F305" s="1" t="str">
        <f t="shared" si="40"/>
        <v/>
      </c>
      <c r="G305" s="1" t="str">
        <f t="shared" si="36"/>
        <v/>
      </c>
      <c r="T305" s="58" t="str">
        <f t="shared" si="38"/>
        <v/>
      </c>
      <c r="W305" s="1" t="str">
        <f t="shared" si="39"/>
        <v/>
      </c>
    </row>
    <row r="306" spans="6:23" x14ac:dyDescent="0.4">
      <c r="F306" s="1" t="str">
        <f t="shared" si="40"/>
        <v/>
      </c>
      <c r="G306" s="1" t="str">
        <f t="shared" si="36"/>
        <v/>
      </c>
      <c r="T306" s="58" t="str">
        <f t="shared" si="38"/>
        <v/>
      </c>
      <c r="W306" s="1" t="str">
        <f t="shared" si="39"/>
        <v/>
      </c>
    </row>
    <row r="307" spans="6:23" x14ac:dyDescent="0.4">
      <c r="F307" s="1" t="str">
        <f t="shared" si="40"/>
        <v/>
      </c>
      <c r="G307" s="1" t="str">
        <f t="shared" si="36"/>
        <v/>
      </c>
      <c r="T307" s="58" t="str">
        <f t="shared" si="38"/>
        <v/>
      </c>
      <c r="W307" s="1" t="str">
        <f t="shared" si="39"/>
        <v/>
      </c>
    </row>
    <row r="308" spans="6:23" x14ac:dyDescent="0.4">
      <c r="F308" s="1" t="str">
        <f t="shared" si="40"/>
        <v/>
      </c>
      <c r="G308" s="1" t="str">
        <f t="shared" si="36"/>
        <v/>
      </c>
      <c r="T308" s="58" t="str">
        <f t="shared" si="38"/>
        <v/>
      </c>
      <c r="W308" s="1" t="str">
        <f t="shared" si="39"/>
        <v/>
      </c>
    </row>
    <row r="309" spans="6:23" x14ac:dyDescent="0.4">
      <c r="F309" s="1" t="str">
        <f t="shared" si="40"/>
        <v/>
      </c>
      <c r="G309" s="1" t="str">
        <f t="shared" si="36"/>
        <v/>
      </c>
      <c r="T309" s="58" t="str">
        <f t="shared" si="38"/>
        <v/>
      </c>
      <c r="W309" s="1" t="str">
        <f t="shared" si="39"/>
        <v/>
      </c>
    </row>
    <row r="310" spans="6:23" x14ac:dyDescent="0.4">
      <c r="F310" s="1" t="str">
        <f t="shared" si="40"/>
        <v/>
      </c>
      <c r="G310" s="1" t="str">
        <f t="shared" si="36"/>
        <v/>
      </c>
      <c r="T310" s="58" t="str">
        <f t="shared" si="38"/>
        <v/>
      </c>
      <c r="W310" s="1" t="str">
        <f t="shared" si="39"/>
        <v/>
      </c>
    </row>
    <row r="311" spans="6:23" x14ac:dyDescent="0.4">
      <c r="F311" s="1" t="str">
        <f t="shared" si="40"/>
        <v/>
      </c>
      <c r="T311" s="58" t="str">
        <f t="shared" si="38"/>
        <v/>
      </c>
      <c r="W311" s="1" t="str">
        <f t="shared" si="39"/>
        <v/>
      </c>
    </row>
    <row r="312" spans="6:23" x14ac:dyDescent="0.4">
      <c r="F312" s="1" t="str">
        <f t="shared" si="40"/>
        <v/>
      </c>
      <c r="T312" s="58" t="str">
        <f t="shared" si="38"/>
        <v/>
      </c>
      <c r="W312" s="1" t="str">
        <f t="shared" si="39"/>
        <v/>
      </c>
    </row>
    <row r="313" spans="6:23" x14ac:dyDescent="0.4">
      <c r="F313" s="1" t="str">
        <f t="shared" si="40"/>
        <v/>
      </c>
      <c r="T313" s="58" t="str">
        <f t="shared" si="38"/>
        <v/>
      </c>
      <c r="W313" s="1" t="str">
        <f t="shared" si="39"/>
        <v/>
      </c>
    </row>
    <row r="314" spans="6:23" x14ac:dyDescent="0.4">
      <c r="F314" s="1" t="str">
        <f t="shared" si="40"/>
        <v/>
      </c>
      <c r="T314" s="58" t="str">
        <f t="shared" si="38"/>
        <v/>
      </c>
      <c r="W314" s="1" t="str">
        <f t="shared" si="39"/>
        <v/>
      </c>
    </row>
    <row r="315" spans="6:23" x14ac:dyDescent="0.4">
      <c r="W315" s="1" t="str">
        <f t="shared" si="39"/>
        <v/>
      </c>
    </row>
    <row r="316" spans="6:23" x14ac:dyDescent="0.4">
      <c r="W316" s="1" t="str">
        <f t="shared" si="39"/>
        <v/>
      </c>
    </row>
    <row r="317" spans="6:23" x14ac:dyDescent="0.4">
      <c r="W317" s="1" t="str">
        <f t="shared" si="39"/>
        <v/>
      </c>
    </row>
    <row r="318" spans="6:23" x14ac:dyDescent="0.4">
      <c r="W318" s="1" t="str">
        <f t="shared" si="39"/>
        <v/>
      </c>
    </row>
    <row r="319" spans="6:23" x14ac:dyDescent="0.4">
      <c r="W319" s="1" t="str">
        <f t="shared" si="39"/>
        <v/>
      </c>
    </row>
    <row r="320" spans="6:23" x14ac:dyDescent="0.4">
      <c r="W320" s="1" t="str">
        <f t="shared" si="39"/>
        <v/>
      </c>
    </row>
    <row r="321" spans="23:23" x14ac:dyDescent="0.4">
      <c r="W321" s="1" t="str">
        <f t="shared" si="39"/>
        <v/>
      </c>
    </row>
    <row r="322" spans="23:23" x14ac:dyDescent="0.4">
      <c r="W322" s="1" t="str">
        <f t="shared" si="39"/>
        <v/>
      </c>
    </row>
    <row r="323" spans="23:23" x14ac:dyDescent="0.4">
      <c r="W323" s="1" t="str">
        <f t="shared" si="39"/>
        <v/>
      </c>
    </row>
    <row r="324" spans="23:23" x14ac:dyDescent="0.4">
      <c r="W324" s="1" t="str">
        <f t="shared" si="39"/>
        <v/>
      </c>
    </row>
    <row r="325" spans="23:23" x14ac:dyDescent="0.4">
      <c r="W325" s="1" t="str">
        <f t="shared" si="39"/>
        <v/>
      </c>
    </row>
  </sheetData>
  <hyperlinks>
    <hyperlink ref="B167" r:id="rId1"/>
    <hyperlink ref="AH6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6"/>
  <sheetViews>
    <sheetView tabSelected="1" zoomScale="70" zoomScaleNormal="70" workbookViewId="0">
      <pane ySplit="1" topLeftCell="A50" activePane="bottomLeft" state="frozen"/>
      <selection pane="bottomLeft" activeCell="A99" sqref="A99"/>
    </sheetView>
  </sheetViews>
  <sheetFormatPr defaultRowHeight="14.6" x14ac:dyDescent="0.4"/>
  <cols>
    <col min="1" max="1" width="47.23046875" style="1" customWidth="1"/>
    <col min="2" max="2" width="96.23046875" style="1" customWidth="1"/>
    <col min="3" max="3" width="16.23046875" style="1" customWidth="1"/>
    <col min="4" max="4" width="12.921875" style="1" customWidth="1"/>
    <col min="5" max="5" width="27.23046875" style="1" customWidth="1"/>
    <col min="6" max="6" width="14.3046875" style="1" customWidth="1"/>
    <col min="7" max="7" width="15.84375" style="1" customWidth="1"/>
    <col min="8" max="8" width="15.53515625" style="1" customWidth="1"/>
    <col min="9" max="9" width="15.3828125" style="1" customWidth="1"/>
    <col min="10" max="10" width="10.921875" style="1" customWidth="1"/>
    <col min="11" max="11" width="9" style="1" customWidth="1"/>
    <col min="12" max="12" width="13.921875" style="1" customWidth="1"/>
    <col min="13" max="13" width="13.4609375" style="1" customWidth="1"/>
    <col min="14" max="14" width="10.921875" style="1" customWidth="1"/>
    <col min="15" max="15" width="20.4609375" style="1" customWidth="1"/>
    <col min="16" max="16" width="10.69140625" style="1" customWidth="1"/>
    <col min="17" max="17" width="82.61328125" style="1" customWidth="1"/>
    <col min="18" max="18" width="93.61328125" style="1" customWidth="1"/>
    <col min="19" max="19" width="147.921875" style="58" customWidth="1"/>
    <col min="21" max="16384" width="9.23046875" style="58"/>
  </cols>
  <sheetData>
    <row r="1" spans="1:19" x14ac:dyDescent="0.4">
      <c r="A1" s="59" t="s">
        <v>933</v>
      </c>
      <c r="B1" s="59" t="s">
        <v>943</v>
      </c>
      <c r="C1" s="59" t="s">
        <v>934</v>
      </c>
      <c r="D1" s="59" t="s">
        <v>935</v>
      </c>
      <c r="E1" s="59" t="s">
        <v>2310</v>
      </c>
      <c r="F1" s="59" t="s">
        <v>937</v>
      </c>
      <c r="G1" s="59" t="s">
        <v>1917</v>
      </c>
      <c r="H1" s="59" t="s">
        <v>1886</v>
      </c>
      <c r="I1" s="59" t="s">
        <v>1887</v>
      </c>
      <c r="J1" s="59" t="s">
        <v>936</v>
      </c>
      <c r="K1" s="59" t="s">
        <v>938</v>
      </c>
      <c r="L1" s="59" t="s">
        <v>946</v>
      </c>
      <c r="M1" s="59" t="s">
        <v>945</v>
      </c>
      <c r="N1" s="60" t="s">
        <v>940</v>
      </c>
      <c r="O1" s="60" t="s">
        <v>941</v>
      </c>
      <c r="P1" s="60" t="s">
        <v>939</v>
      </c>
      <c r="Q1" s="60" t="s">
        <v>944</v>
      </c>
      <c r="R1" s="60" t="s">
        <v>956</v>
      </c>
      <c r="S1" s="60" t="s">
        <v>942</v>
      </c>
    </row>
    <row r="2" spans="1:19" x14ac:dyDescent="0.4">
      <c r="A2" s="1" t="s">
        <v>126</v>
      </c>
      <c r="B2" s="1" t="s">
        <v>126</v>
      </c>
      <c r="C2" s="1">
        <v>-13800000000</v>
      </c>
      <c r="E2" s="1" t="s">
        <v>310</v>
      </c>
      <c r="F2" s="1" t="s">
        <v>926</v>
      </c>
      <c r="L2" s="58">
        <f>IF(ISBLANK(C2),"",IF(C2&lt;=(-350000),ABS(C2),IF(C2&lt;=(-900),FLOOR(ABS(C2-P2),100),ABS(C2-P2))))</f>
        <v>13800000000</v>
      </c>
      <c r="M2" s="58" t="str">
        <f>IF(ISBLANK(D2),"",IF(C2&lt;=(-350000),ABS(D2),IF(C2&lt;=(-900),FLOOR(ABS(D2-P2),100),ABS(D2-P2))))</f>
        <v/>
      </c>
      <c r="N2" s="1" t="str">
        <f>IF(OR(ISBLANK(D2),J2=1),"",ABS(C2-D2))</f>
        <v/>
      </c>
      <c r="O2" s="1" t="str">
        <f>IF(OR(C2&lt;(-85000000),ISBLANK(C2)),"",IF(C2&lt;(-7000000),INT(ABS(C2/10)),IF(C2&lt;(-3200000),INT(ABS(C2/12)),IF(C2&lt;(-500000),INT(ABS((C2-P2)/14)),IF(C2&lt;(-13500),INT(ABS((C2-P2)/16)),IF(C2&lt;(-4000),INT(ABS((C2-P2)/18)),INT(ABS((C2-P2)/20))))))))</f>
        <v/>
      </c>
      <c r="P2" s="1">
        <v>2023</v>
      </c>
      <c r="Q2" s="52" t="s">
        <v>947</v>
      </c>
    </row>
    <row r="3" spans="1:19" x14ac:dyDescent="0.4">
      <c r="A3" s="1" t="s">
        <v>312</v>
      </c>
      <c r="B3" s="1" t="s">
        <v>152</v>
      </c>
      <c r="C3" s="1">
        <v>-13600000000</v>
      </c>
      <c r="E3" s="1" t="s">
        <v>312</v>
      </c>
      <c r="F3" s="1" t="s">
        <v>926</v>
      </c>
      <c r="L3" s="58">
        <f>IF(ISBLANK(C3),"",IF(C3&lt;=(-350000),ABS(C3),IF(C3&lt;=(-900),FLOOR(ABS(C3-P3),100),ABS(C3-P3))))</f>
        <v>13600000000</v>
      </c>
      <c r="M3" s="58" t="str">
        <f>IF(ISBLANK(D3),"",IF(C3&lt;=(-350000),ABS(D3),IF(C3&lt;=(-900),FLOOR(ABS(D3-P3),100),ABS(D3-P3))))</f>
        <v/>
      </c>
      <c r="N3" s="1" t="str">
        <f>IF(OR(ISBLANK(D3),J3=1),"",ABS(C3-D3))</f>
        <v/>
      </c>
      <c r="O3" s="1" t="str">
        <f>IF(OR(C3&lt;(-85000000),ISBLANK(C3)),"",IF(C3&lt;(-7000000),INT(ABS(C3/10)),IF(C3&lt;(-3200000),INT(ABS(C3/12)),IF(C3&lt;(-500000),INT(ABS((C3-P3)/14)),IF(C3&lt;(-13500),INT(ABS((C3-P3)/16)),IF(C3&lt;(-4000),INT(ABS((C3-P3)/18)),INT(ABS((C3-P3)/20))))))))</f>
        <v/>
      </c>
      <c r="P3" s="1">
        <v>2023</v>
      </c>
      <c r="Q3" s="52" t="s">
        <v>948</v>
      </c>
    </row>
    <row r="4" spans="1:19" x14ac:dyDescent="0.4">
      <c r="A4" s="1" t="s">
        <v>985</v>
      </c>
      <c r="B4" s="1" t="s">
        <v>125</v>
      </c>
      <c r="C4" s="1">
        <v>-4540000000</v>
      </c>
      <c r="E4" s="1" t="s">
        <v>314</v>
      </c>
      <c r="F4" s="1" t="s">
        <v>926</v>
      </c>
      <c r="L4" s="58">
        <f>IF(ISBLANK(C4),"",IF(C4&lt;=(-350000),ABS(C4),IF(C4&lt;=(-900),FLOOR(ABS(C4-P4),100),ABS(C4-P4))))</f>
        <v>4540000000</v>
      </c>
      <c r="M4" s="58" t="str">
        <f>IF(ISBLANK(D4),"",IF(C4&lt;=(-350000),ABS(D4),IF(C4&lt;=(-900),FLOOR(ABS(D4-P4),100),ABS(D4-P4))))</f>
        <v/>
      </c>
      <c r="N4" s="1" t="str">
        <f>IF(OR(ISBLANK(D4),J4=1),"",ABS(C4-D4))</f>
        <v/>
      </c>
      <c r="O4" s="1" t="str">
        <f>IF(OR(C4&lt;(-85000000),ISBLANK(C4)),"",IF(C4&lt;(-7000000),INT(ABS(C4/10)),IF(C4&lt;(-3200000),INT(ABS(C4/12)),IF(C4&lt;(-500000),INT(ABS((C4-P4)/14)),IF(C4&lt;(-13500),INT(ABS((C4-P4)/16)),IF(C4&lt;(-4000),INT(ABS((C4-P4)/18)),INT(ABS((C4-P4)/20))))))))</f>
        <v/>
      </c>
      <c r="P4" s="1">
        <v>2023</v>
      </c>
    </row>
    <row r="5" spans="1:19" x14ac:dyDescent="0.4">
      <c r="A5" s="1" t="s">
        <v>311</v>
      </c>
      <c r="B5" s="1" t="s">
        <v>128</v>
      </c>
      <c r="C5" s="1">
        <v>-4540000000</v>
      </c>
      <c r="E5" s="1" t="s">
        <v>311</v>
      </c>
      <c r="F5" s="1" t="s">
        <v>926</v>
      </c>
      <c r="L5" s="58">
        <f>IF(ISBLANK(C5),"",IF(C5&lt;=(-350000),ABS(C5),IF(C5&lt;=(-900),FLOOR(ABS(C5-P5),100),ABS(C5-P5))))</f>
        <v>4540000000</v>
      </c>
      <c r="M5" s="58" t="str">
        <f>IF(ISBLANK(D5),"",IF(C5&lt;=(-350000),ABS(D5),IF(C5&lt;=(-900),FLOOR(ABS(D5-P5),100),ABS(D5-P5))))</f>
        <v/>
      </c>
      <c r="N5" s="1" t="str">
        <f>IF(OR(ISBLANK(D5),J5=1),"",ABS(C5-D5))</f>
        <v/>
      </c>
      <c r="O5" s="1" t="str">
        <f>IF(OR(C5&lt;(-85000000),ISBLANK(C5)),"",IF(C5&lt;(-7000000),INT(ABS(C5/10)),IF(C5&lt;(-3200000),INT(ABS(C5/12)),IF(C5&lt;(-500000),INT(ABS((C5-P5)/14)),IF(C5&lt;(-13500),INT(ABS((C5-P5)/16)),IF(C5&lt;(-4000),INT(ABS((C5-P5)/18)),INT(ABS((C5-P5)/20))))))))</f>
        <v/>
      </c>
      <c r="P5" s="1">
        <v>2023</v>
      </c>
    </row>
    <row r="6" spans="1:19" x14ac:dyDescent="0.4">
      <c r="A6" s="1" t="s">
        <v>987</v>
      </c>
      <c r="B6" s="1" t="s">
        <v>129</v>
      </c>
      <c r="C6" s="1">
        <v>-4425000000</v>
      </c>
      <c r="E6" s="1" t="s">
        <v>315</v>
      </c>
      <c r="F6" s="1" t="s">
        <v>926</v>
      </c>
      <c r="L6" s="58">
        <f>IF(ISBLANK(C6),"",IF(C6&lt;=(-350000),ABS(C6),IF(C6&lt;=(-900),FLOOR(ABS(C6-P6),100),ABS(C6-P6))))</f>
        <v>4425000000</v>
      </c>
      <c r="M6" s="58" t="str">
        <f>IF(ISBLANK(D6),"",IF(C6&lt;=(-350000),ABS(D6),IF(C6&lt;=(-900),FLOOR(ABS(D6-P6),100),ABS(D6-P6))))</f>
        <v/>
      </c>
      <c r="N6" s="1" t="str">
        <f>IF(OR(ISBLANK(D6),J6=1),"",ABS(C6-D6))</f>
        <v/>
      </c>
      <c r="O6" s="1" t="str">
        <f>IF(OR(C6&lt;(-85000000),ISBLANK(C6)),"",IF(C6&lt;(-7000000),INT(ABS(C6/10)),IF(C6&lt;(-3200000),INT(ABS(C6/12)),IF(C6&lt;(-500000),INT(ABS((C6-P6)/14)),IF(C6&lt;(-13500),INT(ABS((C6-P6)/16)),IF(C6&lt;(-4000),INT(ABS((C6-P6)/18)),INT(ABS((C6-P6)/20))))))))</f>
        <v/>
      </c>
      <c r="P6" s="1">
        <v>2023</v>
      </c>
    </row>
    <row r="7" spans="1:19" x14ac:dyDescent="0.4">
      <c r="A7" s="1" t="s">
        <v>986</v>
      </c>
      <c r="B7" s="1" t="s">
        <v>134</v>
      </c>
      <c r="C7" s="1">
        <v>-4400000000</v>
      </c>
      <c r="D7" s="1">
        <v>-4280000000</v>
      </c>
      <c r="E7" s="1" t="s">
        <v>314</v>
      </c>
      <c r="F7" s="1" t="s">
        <v>926</v>
      </c>
      <c r="J7" s="1">
        <v>1</v>
      </c>
      <c r="L7" s="58">
        <f>IF(ISBLANK(C7),"",IF(C7&lt;=(-350000),ABS(C7),IF(C7&lt;=(-900),FLOOR(ABS(C7-P7),100),ABS(C7-P7))))</f>
        <v>4400000000</v>
      </c>
      <c r="M7" s="58">
        <f>IF(ISBLANK(D7),"",IF(C7&lt;=(-350000),ABS(D7),IF(C7&lt;=(-900),FLOOR(ABS(D7-P7),100),ABS(D7-P7))))</f>
        <v>4280000000</v>
      </c>
      <c r="N7" s="1" t="str">
        <f>IF(OR(ISBLANK(D7),J7=1),"",ABS(C7-D7))</f>
        <v/>
      </c>
      <c r="O7" s="1" t="str">
        <f>IF(OR(C7&lt;(-85000000),ISBLANK(C7)),"",IF(C7&lt;(-7000000),INT(ABS(C7/10)),IF(C7&lt;(-3200000),INT(ABS(C7/12)),IF(C7&lt;(-500000),INT(ABS((C7-P7)/14)),IF(C7&lt;(-13500),INT(ABS((C7-P7)/16)),IF(C7&lt;(-4000),INT(ABS((C7-P7)/18)),INT(ABS((C7-P7)/20))))))))</f>
        <v/>
      </c>
      <c r="P7" s="1">
        <v>2023</v>
      </c>
    </row>
    <row r="8" spans="1:19" x14ac:dyDescent="0.4">
      <c r="A8" s="1" t="s">
        <v>1928</v>
      </c>
      <c r="B8" s="1" t="s">
        <v>236</v>
      </c>
      <c r="C8" s="1">
        <v>-4280000000</v>
      </c>
      <c r="D8" s="1">
        <v>-3700000000</v>
      </c>
      <c r="E8" s="1" t="s">
        <v>314</v>
      </c>
      <c r="F8" s="1" t="s">
        <v>926</v>
      </c>
      <c r="J8" s="1">
        <v>1</v>
      </c>
      <c r="L8" s="58">
        <f>IF(ISBLANK(C8),"",IF(C8&lt;=(-350000),ABS(C8),IF(C8&lt;=(-900),FLOOR(ABS(C8-P8),100),ABS(C8-P8))))</f>
        <v>4280000000</v>
      </c>
      <c r="M8" s="58">
        <f>IF(ISBLANK(D8),"",IF(C8&lt;=(-350000),ABS(D8),IF(C8&lt;=(-900),FLOOR(ABS(D8-P8),100),ABS(D8-P8))))</f>
        <v>3700000000</v>
      </c>
      <c r="N8" s="1" t="str">
        <f>IF(OR(ISBLANK(D8),J8=1),"",ABS(C8-D8))</f>
        <v/>
      </c>
      <c r="O8" s="1" t="str">
        <f>IF(OR(C8&lt;(-85000000),ISBLANK(C8)),"",IF(C8&lt;(-7000000),INT(ABS(C8/10)),IF(C8&lt;(-3200000),INT(ABS(C8/12)),IF(C8&lt;(-500000),INT(ABS((C8-P8)/14)),IF(C8&lt;(-13500),INT(ABS((C8-P8)/16)),IF(C8&lt;(-4000),INT(ABS((C8-P8)/18)),INT(ABS((C8-P8)/20))))))))</f>
        <v/>
      </c>
      <c r="P8" s="1">
        <v>2023</v>
      </c>
    </row>
    <row r="9" spans="1:19" x14ac:dyDescent="0.4">
      <c r="A9" s="1" t="s">
        <v>293</v>
      </c>
      <c r="C9" s="1">
        <v>-4100000000</v>
      </c>
      <c r="D9" s="1">
        <v>-3900000000</v>
      </c>
      <c r="E9" s="1" t="s">
        <v>314</v>
      </c>
      <c r="F9" s="1" t="s">
        <v>926</v>
      </c>
      <c r="J9" s="1">
        <v>1</v>
      </c>
      <c r="L9" s="58">
        <f>IF(ISBLANK(C9),"",IF(C9&lt;=(-350000),ABS(C9),IF(C9&lt;=(-900),FLOOR(ABS(C9-P9),100),ABS(C9-P9))))</f>
        <v>4100000000</v>
      </c>
      <c r="M9" s="58">
        <f>IF(ISBLANK(D9),"",IF(C9&lt;=(-350000),ABS(D9),IF(C9&lt;=(-900),FLOOR(ABS(D9-P9),100),ABS(D9-P9))))</f>
        <v>3900000000</v>
      </c>
      <c r="N9" s="1" t="str">
        <f>IF(OR(ISBLANK(D9),J9=1),"",ABS(C9-D9))</f>
        <v/>
      </c>
      <c r="O9" s="1" t="str">
        <f>IF(OR(C9&lt;(-85000000),ISBLANK(C9)),"",IF(C9&lt;(-7000000),INT(ABS(C9/10)),IF(C9&lt;(-3200000),INT(ABS(C9/12)),IF(C9&lt;(-500000),INT(ABS((C9-P9)/14)),IF(C9&lt;(-13500),INT(ABS((C9-P9)/16)),IF(C9&lt;(-4000),INT(ABS((C9-P9)/18)),INT(ABS((C9-P9)/20))))))))</f>
        <v/>
      </c>
      <c r="P9" s="1">
        <v>2023</v>
      </c>
    </row>
    <row r="10" spans="1:19" x14ac:dyDescent="0.4">
      <c r="A10" s="1" t="s">
        <v>1930</v>
      </c>
      <c r="B10" s="1" t="s">
        <v>235</v>
      </c>
      <c r="C10" s="1">
        <v>-4000000000</v>
      </c>
      <c r="E10" s="1" t="s">
        <v>314</v>
      </c>
      <c r="F10" s="1" t="s">
        <v>926</v>
      </c>
      <c r="L10" s="58">
        <f>IF(ISBLANK(C10),"",IF(C10&lt;=(-350000),ABS(C10),IF(C10&lt;=(-900),FLOOR(ABS(C10-P10),100),ABS(C10-P10))))</f>
        <v>4000000000</v>
      </c>
      <c r="M10" s="58" t="str">
        <f>IF(ISBLANK(D10),"",IF(C10&lt;=(-350000),ABS(D10),IF(C10&lt;=(-900),FLOOR(ABS(D10-P10),100),ABS(D10-P10))))</f>
        <v/>
      </c>
      <c r="N10" s="1" t="str">
        <f>IF(OR(ISBLANK(D10),J10=1),"",ABS(C10-D10))</f>
        <v/>
      </c>
      <c r="O10" s="1" t="str">
        <f>IF(OR(C10&lt;(-85000000),ISBLANK(C10)),"",IF(C10&lt;(-7000000),INT(ABS(C10/10)),IF(C10&lt;(-3200000),INT(ABS(C10/12)),IF(C10&lt;(-500000),INT(ABS((C10-P10)/14)),IF(C10&lt;(-13500),INT(ABS((C10-P10)/16)),IF(C10&lt;(-4000),INT(ABS((C10-P10)/18)),INT(ABS((C10-P10)/20))))))))</f>
        <v/>
      </c>
      <c r="P10" s="1">
        <v>2023</v>
      </c>
    </row>
    <row r="11" spans="1:19" x14ac:dyDescent="0.4">
      <c r="A11" s="1" t="s">
        <v>1933</v>
      </c>
      <c r="C11" s="1">
        <v>-4000000000</v>
      </c>
      <c r="D11" s="1">
        <v>-1500000000</v>
      </c>
      <c r="E11" s="1" t="s">
        <v>314</v>
      </c>
      <c r="F11" s="1" t="s">
        <v>926</v>
      </c>
      <c r="J11" s="1">
        <v>1</v>
      </c>
      <c r="L11" s="58">
        <f>IF(ISBLANK(C11),"",IF(C11&lt;=(-350000),ABS(C11),IF(C11&lt;=(-900),FLOOR(ABS(C11-P11),100),ABS(C11-P11))))</f>
        <v>4000000000</v>
      </c>
      <c r="M11" s="58">
        <f>IF(ISBLANK(D11),"",IF(C11&lt;=(-350000),ABS(D11),IF(C11&lt;=(-900),FLOOR(ABS(D11-P11),100),ABS(D11-P11))))</f>
        <v>1500000000</v>
      </c>
      <c r="N11" s="1" t="str">
        <f>IF(OR(ISBLANK(D11),J11=1),"",ABS(C11-D11))</f>
        <v/>
      </c>
      <c r="O11" s="1" t="str">
        <f>IF(OR(C11&lt;(-85000000),ISBLANK(C11)),"",IF(C11&lt;(-7000000),INT(ABS(C11/10)),IF(C11&lt;(-3200000),INT(ABS(C11/12)),IF(C11&lt;(-500000),INT(ABS((C11-P11)/14)),IF(C11&lt;(-13500),INT(ABS((C11-P11)/16)),IF(C11&lt;(-4000),INT(ABS((C11-P11)/18)),INT(ABS((C11-P11)/20))))))))</f>
        <v/>
      </c>
      <c r="P11" s="1">
        <v>2023</v>
      </c>
    </row>
    <row r="12" spans="1:19" x14ac:dyDescent="0.4">
      <c r="A12" s="1" t="s">
        <v>1929</v>
      </c>
      <c r="B12" s="1" t="s">
        <v>136</v>
      </c>
      <c r="C12" s="1">
        <v>-3500000000</v>
      </c>
      <c r="E12" s="1" t="s">
        <v>314</v>
      </c>
      <c r="F12" s="1" t="s">
        <v>926</v>
      </c>
      <c r="L12" s="58">
        <f>IF(ISBLANK(C12),"",IF(C12&lt;=(-350000),ABS(C12),IF(C12&lt;=(-900),FLOOR(ABS(C12-P12),100),ABS(C12-P12))))</f>
        <v>3500000000</v>
      </c>
      <c r="M12" s="58" t="str">
        <f>IF(ISBLANK(D12),"",IF(C12&lt;=(-350000),ABS(D12),IF(C12&lt;=(-900),FLOOR(ABS(D12-P12),100),ABS(D12-P12))))</f>
        <v/>
      </c>
      <c r="N12" s="1" t="str">
        <f>IF(OR(ISBLANK(D12),J12=1),"",ABS(C12-D12))</f>
        <v/>
      </c>
      <c r="O12" s="1" t="str">
        <f>IF(OR(C12&lt;(-85000000),ISBLANK(C12)),"",IF(C12&lt;(-7000000),INT(ABS(C12/10)),IF(C12&lt;(-3200000),INT(ABS(C12/12)),IF(C12&lt;(-500000),INT(ABS((C12-P12)/14)),IF(C12&lt;(-13500),INT(ABS((C12-P12)/16)),IF(C12&lt;(-4000),INT(ABS((C12-P12)/18)),INT(ABS((C12-P12)/20))))))))</f>
        <v/>
      </c>
      <c r="P12" s="1">
        <v>2023</v>
      </c>
    </row>
    <row r="13" spans="1:19" x14ac:dyDescent="0.4">
      <c r="A13" s="1" t="s">
        <v>140</v>
      </c>
      <c r="C13" s="1">
        <v>-2300000000</v>
      </c>
      <c r="D13" s="1">
        <v>-1800000000</v>
      </c>
      <c r="E13" s="1" t="s">
        <v>314</v>
      </c>
      <c r="F13" s="1" t="s">
        <v>926</v>
      </c>
      <c r="J13" s="1">
        <v>1</v>
      </c>
      <c r="L13" s="58">
        <f>IF(ISBLANK(C13),"",IF(C13&lt;=(-350000),ABS(C13),IF(C13&lt;=(-900),FLOOR(ABS(C13-P13),100),ABS(C13-P13))))</f>
        <v>2300000000</v>
      </c>
      <c r="M13" s="58">
        <f>IF(ISBLANK(D13),"",IF(C13&lt;=(-350000),ABS(D13),IF(C13&lt;=(-900),FLOOR(ABS(D13-P13),100),ABS(D13-P13))))</f>
        <v>1800000000</v>
      </c>
      <c r="N13" s="1" t="str">
        <f>IF(OR(ISBLANK(D13),J13=1),"",ABS(C13-D13))</f>
        <v/>
      </c>
      <c r="O13" s="1" t="str">
        <f>IF(OR(C13&lt;(-85000000),ISBLANK(C13)),"",IF(C13&lt;(-7000000),INT(ABS(C13/10)),IF(C13&lt;(-3200000),INT(ABS(C13/12)),IF(C13&lt;(-500000),INT(ABS((C13-P13)/14)),IF(C13&lt;(-13500),INT(ABS((C13-P13)/16)),IF(C13&lt;(-4000),INT(ABS((C13-P13)/18)),INT(ABS((C13-P13)/20))))))))</f>
        <v/>
      </c>
      <c r="P13" s="1">
        <v>2023</v>
      </c>
    </row>
    <row r="14" spans="1:19" x14ac:dyDescent="0.4">
      <c r="A14" s="1" t="s">
        <v>1931</v>
      </c>
      <c r="B14" s="1" t="s">
        <v>1934</v>
      </c>
      <c r="C14" s="1">
        <v>-2100000000</v>
      </c>
      <c r="E14" s="1" t="s">
        <v>314</v>
      </c>
      <c r="F14" s="1" t="s">
        <v>926</v>
      </c>
      <c r="L14" s="58">
        <f>IF(ISBLANK(C14),"",IF(C14&lt;=(-350000),ABS(C14),IF(C14&lt;=(-900),FLOOR(ABS(C14-P14),100),ABS(C14-P14))))</f>
        <v>2100000000</v>
      </c>
      <c r="M14" s="58" t="str">
        <f>IF(ISBLANK(D14),"",IF(C14&lt;=(-350000),ABS(D14),IF(C14&lt;=(-900),FLOOR(ABS(D14-P14),100),ABS(D14-P14))))</f>
        <v/>
      </c>
      <c r="N14" s="1" t="str">
        <f>IF(OR(ISBLANK(D14),J14=1),"",ABS(C14-D14))</f>
        <v/>
      </c>
      <c r="O14" s="1" t="str">
        <f>IF(OR(C14&lt;(-85000000),ISBLANK(C14)),"",IF(C14&lt;(-7000000),INT(ABS(C14/10)),IF(C14&lt;(-3200000),INT(ABS(C14/12)),IF(C14&lt;(-500000),INT(ABS((C14-P14)/14)),IF(C14&lt;(-13500),INT(ABS((C14-P14)/16)),IF(C14&lt;(-4000),INT(ABS((C14-P14)/18)),INT(ABS((C14-P14)/20))))))))</f>
        <v/>
      </c>
      <c r="P14" s="1">
        <v>2023</v>
      </c>
    </row>
    <row r="15" spans="1:19" x14ac:dyDescent="0.4">
      <c r="A15" s="1" t="s">
        <v>1935</v>
      </c>
      <c r="B15" s="1" t="s">
        <v>141</v>
      </c>
      <c r="C15" s="1">
        <v>-2000000000</v>
      </c>
      <c r="E15" s="1" t="s">
        <v>314</v>
      </c>
      <c r="F15" s="1" t="s">
        <v>926</v>
      </c>
      <c r="L15" s="58">
        <f>IF(ISBLANK(C15),"",IF(C15&lt;=(-350000),ABS(C15),IF(C15&lt;=(-900),FLOOR(ABS(C15-P15),100),ABS(C15-P15))))</f>
        <v>2000000000</v>
      </c>
      <c r="M15" s="58" t="str">
        <f>IF(ISBLANK(D15),"",IF(C15&lt;=(-350000),ABS(D15),IF(C15&lt;=(-900),FLOOR(ABS(D15-P15),100),ABS(D15-P15))))</f>
        <v/>
      </c>
      <c r="N15" s="1" t="str">
        <f>IF(OR(ISBLANK(D15),J15=1),"",ABS(C15-D15))</f>
        <v/>
      </c>
      <c r="O15" s="1" t="str">
        <f>IF(OR(C15&lt;(-85000000),ISBLANK(C15)),"",IF(C15&lt;(-7000000),INT(ABS(C15/10)),IF(C15&lt;(-3200000),INT(ABS(C15/12)),IF(C15&lt;(-500000),INT(ABS((C15-P15)/14)),IF(C15&lt;(-13500),INT(ABS((C15-P15)/16)),IF(C15&lt;(-4000),INT(ABS((C15-P15)/18)),INT(ABS((C15-P15)/20))))))))</f>
        <v/>
      </c>
      <c r="P15" s="1">
        <v>2023</v>
      </c>
    </row>
    <row r="16" spans="1:19" x14ac:dyDescent="0.4">
      <c r="A16" s="13" t="s">
        <v>1937</v>
      </c>
      <c r="B16" s="1" t="s">
        <v>1932</v>
      </c>
      <c r="C16" s="1">
        <v>-750000000</v>
      </c>
      <c r="D16" s="1">
        <v>-609000000</v>
      </c>
      <c r="E16" s="1" t="s">
        <v>314</v>
      </c>
      <c r="F16" s="1" t="s">
        <v>926</v>
      </c>
      <c r="J16" s="1">
        <v>1</v>
      </c>
      <c r="L16" s="58">
        <f>IF(ISBLANK(C16),"",IF(C16&lt;=(-350000),ABS(C16),IF(C16&lt;=(-900),FLOOR(ABS(C16-P16),100),ABS(C16-P16))))</f>
        <v>750000000</v>
      </c>
      <c r="M16" s="58">
        <f>IF(ISBLANK(D16),"",IF(C16&lt;=(-350000),ABS(D16),IF(C16&lt;=(-900),FLOOR(ABS(D16-P16),100),ABS(D16-P16))))</f>
        <v>609000000</v>
      </c>
      <c r="N16" s="1" t="str">
        <f>IF(OR(ISBLANK(D16),J16=1),"",ABS(C16-D16))</f>
        <v/>
      </c>
      <c r="O16" s="1" t="str">
        <f>IF(OR(C16&lt;(-85000000),ISBLANK(C16)),"",IF(C16&lt;(-7000000),INT(ABS(C16/10)),IF(C16&lt;(-3200000),INT(ABS(C16/12)),IF(C16&lt;(-500000),INT(ABS((C16-P16)/14)),IF(C16&lt;(-13500),INT(ABS((C16-P16)/16)),IF(C16&lt;(-4000),INT(ABS((C16-P16)/18)),INT(ABS((C16-P16)/20))))))))</f>
        <v/>
      </c>
      <c r="P16" s="1">
        <v>2023</v>
      </c>
    </row>
    <row r="17" spans="1:18" x14ac:dyDescent="0.4">
      <c r="A17" s="1" t="s">
        <v>144</v>
      </c>
      <c r="C17" s="1">
        <v>-538800000</v>
      </c>
      <c r="E17" s="1" t="s">
        <v>314</v>
      </c>
      <c r="F17" s="1" t="s">
        <v>926</v>
      </c>
      <c r="L17" s="58">
        <f>IF(ISBLANK(C17),"",IF(C17&lt;=(-350000),ABS(C17),IF(C17&lt;=(-900),FLOOR(ABS(C17-P17),100),ABS(C17-P17))))</f>
        <v>538800000</v>
      </c>
      <c r="M17" s="58" t="str">
        <f>IF(ISBLANK(D17),"",IF(C17&lt;=(-350000),ABS(D17),IF(C17&lt;=(-900),FLOOR(ABS(D17-P17),100),ABS(D17-P17))))</f>
        <v/>
      </c>
      <c r="N17" s="1" t="str">
        <f>IF(OR(ISBLANK(D17),J17=1),"",ABS(C17-D17))</f>
        <v/>
      </c>
      <c r="O17" s="1" t="str">
        <f>IF(OR(C17&lt;(-85000000),ISBLANK(C17)),"",IF(C17&lt;(-7000000),INT(ABS(C17/10)),IF(C17&lt;(-3200000),INT(ABS(C17/12)),IF(C17&lt;(-500000),INT(ABS((C17-P17)/14)),IF(C17&lt;(-13500),INT(ABS((C17-P17)/16)),IF(C17&lt;(-4000),INT(ABS((C17-P17)/18)),INT(ABS((C17-P17)/20))))))))</f>
        <v/>
      </c>
      <c r="P17" s="1">
        <v>2023</v>
      </c>
    </row>
    <row r="18" spans="1:18" x14ac:dyDescent="0.4">
      <c r="A18" s="1" t="s">
        <v>154</v>
      </c>
      <c r="C18" s="1">
        <v>-425000000</v>
      </c>
      <c r="E18" s="1" t="s">
        <v>314</v>
      </c>
      <c r="F18" s="1" t="s">
        <v>926</v>
      </c>
      <c r="L18" s="58">
        <f>IF(ISBLANK(C18),"",IF(C18&lt;=(-350000),ABS(C18),IF(C18&lt;=(-900),FLOOR(ABS(C18-P18),100),ABS(C18-P18))))</f>
        <v>425000000</v>
      </c>
      <c r="M18" s="58" t="str">
        <f>IF(ISBLANK(D18),"",IF(C18&lt;=(-350000),ABS(D18),IF(C18&lt;=(-900),FLOOR(ABS(D18-P18),100),ABS(D18-P18))))</f>
        <v/>
      </c>
      <c r="N18" s="1" t="str">
        <f>IF(OR(ISBLANK(D18),J18=1),"",ABS(C18-D18))</f>
        <v/>
      </c>
      <c r="O18" s="1" t="str">
        <f>IF(OR(C18&lt;(-85000000),ISBLANK(C18)),"",IF(C18&lt;(-7000000),INT(ABS(C18/10)),IF(C18&lt;(-3200000),INT(ABS(C18/12)),IF(C18&lt;(-500000),INT(ABS((C18-P18)/14)),IF(C18&lt;(-13500),INT(ABS((C18-P18)/16)),IF(C18&lt;(-4000),INT(ABS((C18-P18)/18)),INT(ABS((C18-P18)/20))))))))</f>
        <v/>
      </c>
      <c r="P18" s="1">
        <v>2023</v>
      </c>
    </row>
    <row r="19" spans="1:18" x14ac:dyDescent="0.4">
      <c r="A19" s="1" t="s">
        <v>2297</v>
      </c>
      <c r="B19" s="1" t="s">
        <v>155</v>
      </c>
      <c r="C19" s="1">
        <v>-390000000</v>
      </c>
      <c r="E19" s="1" t="s">
        <v>314</v>
      </c>
      <c r="F19" s="1" t="s">
        <v>926</v>
      </c>
      <c r="L19" s="58">
        <f>IF(ISBLANK(C19),"",IF(C19&lt;=(-350000),ABS(C19),IF(C19&lt;=(-900),FLOOR(ABS(C19-P19),100),ABS(C19-P19))))</f>
        <v>390000000</v>
      </c>
      <c r="M19" s="58" t="str">
        <f>IF(ISBLANK(D19),"",IF(C19&lt;=(-350000),ABS(D19),IF(C19&lt;=(-900),FLOOR(ABS(D19-P19),100),ABS(D19-P19))))</f>
        <v/>
      </c>
      <c r="N19" s="1" t="str">
        <f>IF(OR(ISBLANK(D19),J19=1),"",ABS(C19-D19))</f>
        <v/>
      </c>
      <c r="O19" s="1" t="str">
        <f>IF(OR(C19&lt;(-85000000),ISBLANK(C19)),"",IF(C19&lt;(-7000000),INT(ABS(C19/10)),IF(C19&lt;(-3200000),INT(ABS(C19/12)),IF(C19&lt;(-500000),INT(ABS((C19-P19)/14)),IF(C19&lt;(-13500),INT(ABS((C19-P19)/16)),IF(C19&lt;(-4000),INT(ABS((C19-P19)/18)),INT(ABS((C19-P19)/20))))))))</f>
        <v/>
      </c>
      <c r="P19" s="1">
        <v>2023</v>
      </c>
    </row>
    <row r="20" spans="1:18" x14ac:dyDescent="0.4">
      <c r="A20" s="1" t="s">
        <v>239</v>
      </c>
      <c r="C20" s="1">
        <v>-335000000</v>
      </c>
      <c r="D20" s="1">
        <v>-200000000</v>
      </c>
      <c r="E20" s="1" t="s">
        <v>239</v>
      </c>
      <c r="F20" s="1" t="s">
        <v>1056</v>
      </c>
      <c r="G20" s="1" t="s">
        <v>1939</v>
      </c>
      <c r="L20" s="58">
        <f>IF(ISBLANK(C20),"",IF(C20&lt;=(-350000),ABS(C20),IF(C20&lt;=(-900),FLOOR(ABS(C20-P20),100),ABS(C20-P20))))</f>
        <v>335000000</v>
      </c>
      <c r="M20" s="58">
        <f>IF(ISBLANK(D20),"",IF(C20&lt;=(-350000),ABS(D20),IF(C20&lt;=(-900),FLOOR(ABS(D20-P20),100),ABS(D20-P20))))</f>
        <v>200000000</v>
      </c>
      <c r="N20" s="1">
        <f>IF(OR(ISBLANK(D20),J20=1),"",ABS(C20-D20))</f>
        <v>135000000</v>
      </c>
      <c r="O20" s="1" t="str">
        <f>IF(OR(C20&lt;(-85000000),ISBLANK(C20)),"",IF(C20&lt;(-7000000),INT(ABS(C20/10)),IF(C20&lt;(-3200000),INT(ABS(C20/12)),IF(C20&lt;(-500000),INT(ABS((C20-P20)/14)),IF(C20&lt;(-13500),INT(ABS((C20-P20)/16)),IF(C20&lt;(-4000),INT(ABS((C20-P20)/18)),INT(ABS((C20-P20)/20))))))))</f>
        <v/>
      </c>
      <c r="P20" s="1">
        <v>2023</v>
      </c>
    </row>
    <row r="21" spans="1:18" x14ac:dyDescent="0.4">
      <c r="A21" s="1" t="s">
        <v>2298</v>
      </c>
      <c r="B21" s="1" t="s">
        <v>156</v>
      </c>
      <c r="C21" s="1">
        <v>-319000000</v>
      </c>
      <c r="E21" s="1" t="s">
        <v>314</v>
      </c>
      <c r="F21" s="1" t="s">
        <v>926</v>
      </c>
      <c r="L21" s="58">
        <f>IF(ISBLANK(C21),"",IF(C21&lt;=(-350000),ABS(C21),IF(C21&lt;=(-900),FLOOR(ABS(C21-P21),100),ABS(C21-P21))))</f>
        <v>319000000</v>
      </c>
      <c r="M21" s="58" t="str">
        <f>IF(ISBLANK(D21),"",IF(C21&lt;=(-350000),ABS(D21),IF(C21&lt;=(-900),FLOOR(ABS(D21-P21),100),ABS(D21-P21))))</f>
        <v/>
      </c>
      <c r="N21" s="1" t="str">
        <f>IF(OR(ISBLANK(D21),J21=1),"",ABS(C21-D21))</f>
        <v/>
      </c>
      <c r="O21" s="1" t="str">
        <f>IF(OR(C21&lt;(-85000000),ISBLANK(C21)),"",IF(C21&lt;(-7000000),INT(ABS(C21/10)),IF(C21&lt;(-3200000),INT(ABS(C21/12)),IF(C21&lt;(-500000),INT(ABS((C21-P21)/14)),IF(C21&lt;(-13500),INT(ABS((C21-P21)/16)),IF(C21&lt;(-4000),INT(ABS((C21-P21)/18)),INT(ABS((C21-P21)/20))))))))</f>
        <v/>
      </c>
      <c r="P21" s="1">
        <v>2023</v>
      </c>
    </row>
    <row r="22" spans="1:18" x14ac:dyDescent="0.4">
      <c r="A22" s="1" t="s">
        <v>2299</v>
      </c>
      <c r="B22" s="1" t="s">
        <v>158</v>
      </c>
      <c r="C22" s="1">
        <v>-252000000</v>
      </c>
      <c r="D22" s="1">
        <v>-201000000</v>
      </c>
      <c r="E22" s="1" t="s">
        <v>314</v>
      </c>
      <c r="F22" s="1" t="s">
        <v>926</v>
      </c>
      <c r="J22" s="1">
        <v>1</v>
      </c>
      <c r="L22" s="58">
        <f>IF(ISBLANK(C22),"",IF(C22&lt;=(-350000),ABS(C22),IF(C22&lt;=(-900),FLOOR(ABS(C22-P22),100),ABS(C22-P22))))</f>
        <v>252000000</v>
      </c>
      <c r="M22" s="58">
        <f>IF(ISBLANK(D22),"",IF(C22&lt;=(-350000),ABS(D22),IF(C22&lt;=(-900),FLOOR(ABS(D22-P22),100),ABS(D22-P22))))</f>
        <v>201000000</v>
      </c>
      <c r="N22" s="1" t="str">
        <f>IF(OR(ISBLANK(D22),J22=1),"",ABS(C22-D22))</f>
        <v/>
      </c>
      <c r="O22" s="1" t="str">
        <f>IF(OR(C22&lt;(-85000000),ISBLANK(C22)),"",IF(C22&lt;(-7000000),INT(ABS(C22/10)),IF(C22&lt;(-3200000),INT(ABS(C22/12)),IF(C22&lt;(-500000),INT(ABS((C22-P22)/14)),IF(C22&lt;(-13500),INT(ABS((C22-P22)/16)),IF(C22&lt;(-4000),INT(ABS((C22-P22)/18)),INT(ABS((C22-P22)/20))))))))</f>
        <v/>
      </c>
      <c r="P22" s="1">
        <v>2023</v>
      </c>
    </row>
    <row r="23" spans="1:18" x14ac:dyDescent="0.4">
      <c r="A23" s="1" t="s">
        <v>123</v>
      </c>
      <c r="C23" s="1">
        <v>-252000000</v>
      </c>
      <c r="E23" s="1" t="s">
        <v>314</v>
      </c>
      <c r="F23" s="1" t="s">
        <v>926</v>
      </c>
      <c r="L23" s="58">
        <f>IF(ISBLANK(C23),"",IF(C23&lt;=(-350000),ABS(C23),IF(C23&lt;=(-900),FLOOR(ABS(C23-P23),100),ABS(C23-P23))))</f>
        <v>252000000</v>
      </c>
      <c r="M23" s="58" t="str">
        <f>IF(ISBLANK(D23),"",IF(C23&lt;=(-350000),ABS(D23),IF(C23&lt;=(-900),FLOOR(ABS(D23-P23),100),ABS(D23-P23))))</f>
        <v/>
      </c>
      <c r="N23" s="1" t="str">
        <f>IF(OR(ISBLANK(D23),J23=1),"",ABS(C23-D23))</f>
        <v/>
      </c>
      <c r="O23" s="1" t="str">
        <f>IF(OR(C23&lt;(-85000000),ISBLANK(C23)),"",IF(C23&lt;(-7000000),INT(ABS(C23/10)),IF(C23&lt;(-3200000),INT(ABS(C23/12)),IF(C23&lt;(-500000),INT(ABS((C23-P23)/14)),IF(C23&lt;(-13500),INT(ABS((C23-P23)/16)),IF(C23&lt;(-4000),INT(ABS((C23-P23)/18)),INT(ABS((C23-P23)/20))))))))</f>
        <v/>
      </c>
      <c r="P23" s="1">
        <v>2023</v>
      </c>
    </row>
    <row r="24" spans="1:18" x14ac:dyDescent="0.4">
      <c r="A24" s="1" t="s">
        <v>2300</v>
      </c>
      <c r="B24" s="1" t="s">
        <v>117</v>
      </c>
      <c r="C24" s="1">
        <v>-85000000</v>
      </c>
      <c r="E24" s="1" t="s">
        <v>314</v>
      </c>
      <c r="F24" s="1" t="s">
        <v>926</v>
      </c>
      <c r="G24" s="1" t="s">
        <v>1926</v>
      </c>
      <c r="L24" s="58">
        <f>IF(ISBLANK(C24),"",IF(C24&lt;=(-350000),ABS(C24),IF(C24&lt;=(-900),FLOOR(ABS(C24-P24),100),ABS(C24-P24))))</f>
        <v>85000000</v>
      </c>
      <c r="M24" s="58" t="str">
        <f>IF(ISBLANK(D24),"",IF(C24&lt;=(-350000),ABS(D24),IF(C24&lt;=(-900),FLOOR(ABS(D24-P24),100),ABS(D24-P24))))</f>
        <v/>
      </c>
      <c r="N24" s="1" t="str">
        <f>IF(OR(ISBLANK(D24),J24=1),"",ABS(C24-D24))</f>
        <v/>
      </c>
      <c r="O24" s="1">
        <f>IF(OR(C24&lt;(-85000000),ISBLANK(C24)),"",IF(C24&lt;(-7000000),INT(ABS(C24/10)),IF(C24&lt;(-3200000),INT(ABS(C24/12)),IF(C24&lt;(-500000),INT(ABS((C24-P24)/14)),IF(C24&lt;(-13500),INT(ABS((C24-P24)/16)),IF(C24&lt;(-4000),INT(ABS((C24-P24)/18)),INT(ABS((C24-P24)/20))))))))</f>
        <v>8500000</v>
      </c>
      <c r="P24" s="1">
        <v>2023</v>
      </c>
    </row>
    <row r="25" spans="1:18" x14ac:dyDescent="0.4">
      <c r="A25" s="1" t="s">
        <v>2358</v>
      </c>
      <c r="B25" s="1" t="s">
        <v>120</v>
      </c>
      <c r="C25" s="1">
        <v>-66000000</v>
      </c>
      <c r="E25" s="1" t="s">
        <v>314</v>
      </c>
      <c r="F25" s="1" t="s">
        <v>926</v>
      </c>
      <c r="G25" s="1" t="s">
        <v>1926</v>
      </c>
      <c r="L25" s="58">
        <f>IF(ISBLANK(C25),"",IF(C25&lt;=(-350000),ABS(C25),IF(C25&lt;=(-900),FLOOR(ABS(C25-P25),100),ABS(C25-P25))))</f>
        <v>66000000</v>
      </c>
      <c r="M25" s="58" t="str">
        <f>IF(ISBLANK(D25),"",IF(C25&lt;=(-350000),ABS(D25),IF(C25&lt;=(-900),FLOOR(ABS(D25-P25),100),ABS(D25-P25))))</f>
        <v/>
      </c>
      <c r="N25" s="1" t="str">
        <f>IF(OR(ISBLANK(D25),J25=1),"",ABS(C25-D25))</f>
        <v/>
      </c>
      <c r="O25" s="1">
        <f>IF(OR(C25&lt;(-85000000),ISBLANK(C25)),"",IF(C25&lt;(-7000000),INT(ABS(C25/10)),IF(C25&lt;(-3200000),INT(ABS(C25/12)),IF(C25&lt;(-500000),INT(ABS((C25-P25)/14)),IF(C25&lt;(-13500),INT(ABS((C25-P25)/16)),IF(C25&lt;(-4000),INT(ABS((C25-P25)/18)),INT(ABS((C25-P25)/20))))))))</f>
        <v>6600000</v>
      </c>
      <c r="P25" s="1">
        <v>2023</v>
      </c>
      <c r="Q25" s="1" t="s">
        <v>2360</v>
      </c>
      <c r="R25" s="1" t="s">
        <v>2359</v>
      </c>
    </row>
    <row r="26" spans="1:18" x14ac:dyDescent="0.4">
      <c r="A26" s="1" t="s">
        <v>2301</v>
      </c>
      <c r="B26" s="1" t="s">
        <v>159</v>
      </c>
      <c r="C26" s="1">
        <v>-45500000</v>
      </c>
      <c r="E26" s="1" t="s">
        <v>316</v>
      </c>
      <c r="F26" s="1" t="s">
        <v>926</v>
      </c>
      <c r="G26" s="1" t="s">
        <v>1926</v>
      </c>
      <c r="L26" s="58">
        <f>IF(ISBLANK(C26),"",IF(C26&lt;=(-350000),ABS(C26),IF(C26&lt;=(-900),FLOOR(ABS(C26-P26),100),ABS(C26-P26))))</f>
        <v>45500000</v>
      </c>
      <c r="M26" s="58" t="str">
        <f>IF(ISBLANK(D26),"",IF(C26&lt;=(-350000),ABS(D26),IF(C26&lt;=(-900),FLOOR(ABS(D26-P26),100),ABS(D26-P26))))</f>
        <v/>
      </c>
      <c r="N26" s="1" t="str">
        <f>IF(OR(ISBLANK(D26),J26=1),"",ABS(C26-D26))</f>
        <v/>
      </c>
      <c r="O26" s="1">
        <f>IF(OR(C26&lt;(-85000000),ISBLANK(C26)),"",IF(C26&lt;(-7000000),INT(ABS(C26/10)),IF(C26&lt;(-3200000),INT(ABS(C26/12)),IF(C26&lt;(-500000),INT(ABS((C26-P26)/14)),IF(C26&lt;(-13500),INT(ABS((C26-P26)/16)),IF(C26&lt;(-4000),INT(ABS((C26-P26)/18)),INT(ABS((C26-P26)/20))))))))</f>
        <v>4550000</v>
      </c>
      <c r="P26" s="1">
        <v>2023</v>
      </c>
    </row>
    <row r="27" spans="1:18" x14ac:dyDescent="0.4">
      <c r="A27" s="1" t="s">
        <v>2306</v>
      </c>
      <c r="B27" s="1" t="s">
        <v>114</v>
      </c>
      <c r="C27" s="1">
        <v>-25000000</v>
      </c>
      <c r="F27" s="1" t="s">
        <v>926</v>
      </c>
      <c r="G27" s="1" t="s">
        <v>1926</v>
      </c>
      <c r="L27" s="58">
        <f>IF(ISBLANK(C27),"",IF(C27&lt;=(-350000),ABS(C27),IF(C27&lt;=(-900),FLOOR(ABS(C27-P27),100),ABS(C27-P27))))</f>
        <v>25000000</v>
      </c>
      <c r="M27" s="58" t="str">
        <f>IF(ISBLANK(D27),"",IF(C27&lt;=(-350000),ABS(D27),IF(C27&lt;=(-900),FLOOR(ABS(D27-P27),100),ABS(D27-P27))))</f>
        <v/>
      </c>
      <c r="N27" s="1" t="str">
        <f>IF(OR(ISBLANK(D27),J27=1),"",ABS(C27-D27))</f>
        <v/>
      </c>
      <c r="O27" s="1">
        <f>IF(OR(C27&lt;(-85000000),ISBLANK(C27)),"",IF(C27&lt;(-7000000),INT(ABS(C27/10)),IF(C27&lt;(-3200000),INT(ABS(C27/12)),IF(C27&lt;(-500000),INT(ABS((C27-P27)/14)),IF(C27&lt;(-13500),INT(ABS((C27-P27)/16)),IF(C27&lt;(-4000),INT(ABS((C27-P27)/18)),INT(ABS((C27-P27)/20))))))))</f>
        <v>2500000</v>
      </c>
      <c r="P27" s="1">
        <v>2023</v>
      </c>
    </row>
    <row r="28" spans="1:18" x14ac:dyDescent="0.4">
      <c r="A28" s="1" t="s">
        <v>2361</v>
      </c>
      <c r="B28" s="1" t="s">
        <v>112</v>
      </c>
      <c r="C28" s="1">
        <v>-11600000</v>
      </c>
      <c r="E28" s="1" t="s">
        <v>317</v>
      </c>
      <c r="F28" s="1" t="s">
        <v>926</v>
      </c>
      <c r="G28" s="1" t="s">
        <v>1926</v>
      </c>
      <c r="L28" s="58">
        <f>IF(ISBLANK(C28),"",IF(C28&lt;=(-350000),ABS(C28),IF(C28&lt;=(-900),FLOOR(ABS(C28-P28),100),ABS(C28-P28))))</f>
        <v>11600000</v>
      </c>
      <c r="M28" s="58" t="str">
        <f>IF(ISBLANK(D28),"",IF(C28&lt;=(-350000),ABS(D28),IF(C28&lt;=(-900),FLOOR(ABS(D28-P28),100),ABS(D28-P28))))</f>
        <v/>
      </c>
      <c r="N28" s="1" t="str">
        <f>IF(OR(ISBLANK(D28),J28=1),"",ABS(C28-D28))</f>
        <v/>
      </c>
      <c r="O28" s="1">
        <f>IF(OR(C28&lt;(-85000000),ISBLANK(C28)),"",IF(C28&lt;(-7000000),INT(ABS(C28/10)),IF(C28&lt;(-3200000),INT(ABS(C28/12)),IF(C28&lt;(-500000),INT(ABS((C28-P28)/14)),IF(C28&lt;(-13500),INT(ABS((C28-P28)/16)),IF(C28&lt;(-4000),INT(ABS((C28-P28)/18)),INT(ABS((C28-P28)/20))))))))</f>
        <v>1160000</v>
      </c>
      <c r="P28" s="1">
        <v>2023</v>
      </c>
    </row>
    <row r="29" spans="1:18" x14ac:dyDescent="0.4">
      <c r="A29" s="1" t="s">
        <v>2370</v>
      </c>
      <c r="B29" s="1" t="s">
        <v>119</v>
      </c>
      <c r="C29" s="1">
        <v>-9000000</v>
      </c>
      <c r="D29" s="1">
        <v>-8000000</v>
      </c>
      <c r="F29" s="1" t="s">
        <v>926</v>
      </c>
      <c r="G29" s="1" t="s">
        <v>1926</v>
      </c>
      <c r="J29" s="1">
        <v>1</v>
      </c>
      <c r="L29" s="58">
        <f>IF(ISBLANK(C29),"",IF(C29&lt;=(-350000),ABS(C29),IF(C29&lt;=(-900),FLOOR(ABS(C29-P29),100),ABS(C29-P29))))</f>
        <v>9000000</v>
      </c>
      <c r="M29" s="58">
        <f>IF(ISBLANK(D29),"",IF(C29&lt;=(-350000),ABS(D29),IF(C29&lt;=(-900),FLOOR(ABS(D29-P29),100),ABS(D29-P29))))</f>
        <v>8000000</v>
      </c>
      <c r="N29" s="1" t="str">
        <f>IF(OR(ISBLANK(D29),J29=1),"",ABS(C29-D29))</f>
        <v/>
      </c>
      <c r="O29" s="1">
        <f>IF(OR(C29&lt;(-85000000),ISBLANK(C29)),"",IF(C29&lt;(-7000000),INT(ABS(C29/10)),IF(C29&lt;(-3200000),INT(ABS(C29/12)),IF(C29&lt;(-500000),INT(ABS((C29-P29)/14)),IF(C29&lt;(-13500),INT(ABS((C29-P29)/16)),IF(C29&lt;(-4000),INT(ABS((C29-P29)/18)),INT(ABS((C29-P29)/20))))))))</f>
        <v>900000</v>
      </c>
      <c r="P29" s="1">
        <v>2023</v>
      </c>
    </row>
    <row r="30" spans="1:18" x14ac:dyDescent="0.4">
      <c r="A30" s="1" t="s">
        <v>2368</v>
      </c>
      <c r="B30" s="1" t="s">
        <v>86</v>
      </c>
      <c r="C30" s="1">
        <v>-7200000</v>
      </c>
      <c r="F30" s="1" t="s">
        <v>926</v>
      </c>
      <c r="G30" s="1" t="s">
        <v>1926</v>
      </c>
      <c r="K30" s="1">
        <v>1</v>
      </c>
      <c r="L30" s="58">
        <f>IF(ISBLANK(C30),"",IF(C30&lt;=(-350000),ABS(C30),IF(C30&lt;=(-900),FLOOR(ABS(C30-P30),100),ABS(C30-P30))))</f>
        <v>7200000</v>
      </c>
      <c r="M30" s="58" t="str">
        <f>IF(ISBLANK(D30),"",IF(C30&lt;=(-350000),ABS(D30),IF(C30&lt;=(-900),FLOOR(ABS(D30-P30),100),ABS(D30-P30))))</f>
        <v/>
      </c>
      <c r="N30" s="1" t="str">
        <f>IF(OR(ISBLANK(D30),J30=1),"",ABS(C30-D30))</f>
        <v/>
      </c>
      <c r="O30" s="1">
        <f>IF(OR(C30&lt;(-85000000),ISBLANK(C30)),"",IF(C30&lt;(-7000000),INT(ABS(C30/10)),IF(C30&lt;(-3200000),INT(ABS(C30/12)),IF(C30&lt;(-500000),INT(ABS((C30-P30)/14)),IF(C30&lt;(-13500),INT(ABS((C30-P30)/16)),IF(C30&lt;(-4000),INT(ABS((C30-P30)/18)),INT(ABS((C30-P30)/20))))))))</f>
        <v>720000</v>
      </c>
      <c r="P30" s="1">
        <v>2023</v>
      </c>
    </row>
    <row r="31" spans="1:18" x14ac:dyDescent="0.4">
      <c r="A31" s="1" t="s">
        <v>2369</v>
      </c>
      <c r="B31" s="1" t="s">
        <v>150</v>
      </c>
      <c r="C31" s="1">
        <v>-7000000</v>
      </c>
      <c r="F31" s="1" t="s">
        <v>926</v>
      </c>
      <c r="G31" s="1" t="s">
        <v>1926</v>
      </c>
      <c r="L31" s="58">
        <f>IF(ISBLANK(C31),"",IF(C31&lt;=(-350000),ABS(C31),IF(C31&lt;=(-900),FLOOR(ABS(C31-P31),100),ABS(C31-P31))))</f>
        <v>7000000</v>
      </c>
      <c r="M31" s="58" t="str">
        <f>IF(ISBLANK(D31),"",IF(C31&lt;=(-350000),ABS(D31),IF(C31&lt;=(-900),FLOOR(ABS(D31-P31),100),ABS(D31-P31))))</f>
        <v/>
      </c>
      <c r="N31" s="1" t="str">
        <f>IF(OR(ISBLANK(D31),J31=1),"",ABS(C31-D31))</f>
        <v/>
      </c>
      <c r="O31" s="1">
        <f>IF(OR(C31&lt;(-85000000),ISBLANK(C31)),"",IF(C31&lt;(-7000000),INT(ABS(C31/10)),IF(C31&lt;(-3200000),INT(ABS(C31/12)),IF(C31&lt;(-500000),INT(ABS((C31-P31)/14)),IF(C31&lt;(-13500),INT(ABS((C31-P31)/16)),IF(C31&lt;(-4000),INT(ABS((C31-P31)/18)),INT(ABS((C31-P31)/20))))))))</f>
        <v>583333</v>
      </c>
      <c r="P31" s="1">
        <v>2023</v>
      </c>
    </row>
    <row r="32" spans="1:18" x14ac:dyDescent="0.4">
      <c r="A32" s="1" t="s">
        <v>2371</v>
      </c>
      <c r="B32" s="1" t="s">
        <v>96</v>
      </c>
      <c r="C32" s="1">
        <v>-7000000</v>
      </c>
      <c r="F32" s="1" t="s">
        <v>926</v>
      </c>
      <c r="G32" s="1" t="s">
        <v>1926</v>
      </c>
      <c r="L32" s="58">
        <f>IF(ISBLANK(C32),"",IF(C32&lt;=(-350000),ABS(C32),IF(C32&lt;=(-900),FLOOR(ABS(C32-P32),100),ABS(C32-P32))))</f>
        <v>7000000</v>
      </c>
      <c r="M32" s="58" t="str">
        <f>IF(ISBLANK(D32),"",IF(C32&lt;=(-350000),ABS(D32),IF(C32&lt;=(-900),FLOOR(ABS(D32-P32),100),ABS(D32-P32))))</f>
        <v/>
      </c>
      <c r="N32" s="1" t="str">
        <f>IF(OR(ISBLANK(D32),J32=1),"",ABS(C32-D32))</f>
        <v/>
      </c>
      <c r="O32" s="1">
        <f>IF(OR(C32&lt;(-85000000),ISBLANK(C32)),"",IF(C32&lt;(-7000000),INT(ABS(C32/10)),IF(C32&lt;(-3200000),INT(ABS(C32/12)),IF(C32&lt;(-500000),INT(ABS((C32-P32)/14)),IF(C32&lt;(-13500),INT(ABS((C32-P32)/16)),IF(C32&lt;(-4000),INT(ABS((C32-P32)/18)),INT(ABS((C32-P32)/20))))))))</f>
        <v>583333</v>
      </c>
      <c r="P32" s="1">
        <v>2023</v>
      </c>
    </row>
    <row r="33" spans="1:16" x14ac:dyDescent="0.4">
      <c r="A33" s="1" t="s">
        <v>2372</v>
      </c>
      <c r="B33" s="1" t="s">
        <v>111</v>
      </c>
      <c r="C33" s="1">
        <v>-6000000</v>
      </c>
      <c r="D33" s="1">
        <v>-4000000</v>
      </c>
      <c r="F33" s="1" t="s">
        <v>926</v>
      </c>
      <c r="G33" s="1" t="s">
        <v>1926</v>
      </c>
      <c r="J33" s="1">
        <v>1</v>
      </c>
      <c r="L33" s="58">
        <f>IF(ISBLANK(C33),"",IF(C33&lt;=(-350000),ABS(C33),IF(C33&lt;=(-900),FLOOR(ABS(C33-P33),100),ABS(C33-P33))))</f>
        <v>6000000</v>
      </c>
      <c r="M33" s="58">
        <f>IF(ISBLANK(D33),"",IF(C33&lt;=(-350000),ABS(D33),IF(C33&lt;=(-900),FLOOR(ABS(D33-P33),100),ABS(D33-P33))))</f>
        <v>4000000</v>
      </c>
      <c r="N33" s="1" t="str">
        <f>IF(OR(ISBLANK(D33),J33=1),"",ABS(C33-D33))</f>
        <v/>
      </c>
      <c r="O33" s="1">
        <f>IF(OR(C33&lt;(-85000000),ISBLANK(C33)),"",IF(C33&lt;(-7000000),INT(ABS(C33/10)),IF(C33&lt;(-3200000),INT(ABS(C33/12)),IF(C33&lt;(-500000),INT(ABS((C33-P33)/14)),IF(C33&lt;(-13500),INT(ABS((C33-P33)/16)),IF(C33&lt;(-4000),INT(ABS((C33-P33)/18)),INT(ABS((C33-P33)/20))))))))</f>
        <v>500000</v>
      </c>
      <c r="P33" s="1">
        <v>2023</v>
      </c>
    </row>
    <row r="34" spans="1:16" x14ac:dyDescent="0.4">
      <c r="A34" s="13" t="s">
        <v>108</v>
      </c>
      <c r="C34" s="1">
        <v>-5600000</v>
      </c>
      <c r="F34" s="1" t="s">
        <v>926</v>
      </c>
      <c r="G34" s="1" t="s">
        <v>1926</v>
      </c>
      <c r="L34" s="58">
        <f>IF(ISBLANK(C34),"",IF(C34&lt;=(-350000),ABS(C34),IF(C34&lt;=(-900),FLOOR(ABS(C34-P34),100),ABS(C34-P34))))</f>
        <v>5600000</v>
      </c>
      <c r="M34" s="58" t="str">
        <f>IF(ISBLANK(D34),"",IF(C34&lt;=(-350000),ABS(D34),IF(C34&lt;=(-900),FLOOR(ABS(D34-P34),100),ABS(D34-P34))))</f>
        <v/>
      </c>
      <c r="N34" s="1" t="str">
        <f>IF(OR(ISBLANK(D34),J34=1),"",ABS(C34-D34))</f>
        <v/>
      </c>
      <c r="O34" s="1">
        <f>IF(OR(C34&lt;(-85000000),ISBLANK(C34)),"",IF(C34&lt;(-7000000),INT(ABS(C34/10)),IF(C34&lt;(-3200000),INT(ABS(C34/12)),IF(C34&lt;(-500000),INT(ABS((C34-P34)/14)),IF(C34&lt;(-13500),INT(ABS((C34-P34)/16)),IF(C34&lt;(-4000),INT(ABS((C34-P34)/18)),INT(ABS((C34-P34)/20))))))))</f>
        <v>466666</v>
      </c>
      <c r="P34" s="1">
        <v>2023</v>
      </c>
    </row>
    <row r="35" spans="1:16" x14ac:dyDescent="0.4">
      <c r="A35" s="13" t="s">
        <v>106</v>
      </c>
      <c r="C35" s="1">
        <v>-4400000</v>
      </c>
      <c r="F35" s="1" t="s">
        <v>926</v>
      </c>
      <c r="G35" s="1" t="s">
        <v>1926</v>
      </c>
      <c r="L35" s="58">
        <f>IF(ISBLANK(C35),"",IF(C35&lt;=(-350000),ABS(C35),IF(C35&lt;=(-900),FLOOR(ABS(C35-P35),100),ABS(C35-P35))))</f>
        <v>4400000</v>
      </c>
      <c r="M35" s="58" t="str">
        <f>IF(ISBLANK(D35),"",IF(C35&lt;=(-350000),ABS(D35),IF(C35&lt;=(-900),FLOOR(ABS(D35-P35),100),ABS(D35-P35))))</f>
        <v/>
      </c>
      <c r="N35" s="1" t="str">
        <f>IF(OR(ISBLANK(D35),J35=1),"",ABS(C35-D35))</f>
        <v/>
      </c>
      <c r="O35" s="1">
        <f>IF(OR(C35&lt;(-85000000),ISBLANK(C35)),"",IF(C35&lt;(-7000000),INT(ABS(C35/10)),IF(C35&lt;(-3200000),INT(ABS(C35/12)),IF(C35&lt;(-500000),INT(ABS((C35-P35)/14)),IF(C35&lt;(-13500),INT(ABS((C35-P35)/16)),IF(C35&lt;(-4000),INT(ABS((C35-P35)/18)),INT(ABS((C35-P35)/20))))))))</f>
        <v>366666</v>
      </c>
      <c r="P35" s="1">
        <v>2023</v>
      </c>
    </row>
    <row r="36" spans="1:16" x14ac:dyDescent="0.4">
      <c r="A36" s="1" t="s">
        <v>2373</v>
      </c>
      <c r="B36" s="1" t="s">
        <v>97</v>
      </c>
      <c r="C36" s="1">
        <v>-4200000</v>
      </c>
      <c r="F36" s="1" t="s">
        <v>926</v>
      </c>
      <c r="G36" s="1" t="s">
        <v>1926</v>
      </c>
      <c r="L36" s="58">
        <f>IF(ISBLANK(C36),"",IF(C36&lt;=(-350000),ABS(C36),IF(C36&lt;=(-900),FLOOR(ABS(C36-P36),100),ABS(C36-P36))))</f>
        <v>4200000</v>
      </c>
      <c r="M36" s="58" t="str">
        <f>IF(ISBLANK(D36),"",IF(C36&lt;=(-350000),ABS(D36),IF(C36&lt;=(-900),FLOOR(ABS(D36-P36),100),ABS(D36-P36))))</f>
        <v/>
      </c>
      <c r="N36" s="1" t="str">
        <f>IF(OR(ISBLANK(D36),J36=1),"",ABS(C36-D36))</f>
        <v/>
      </c>
      <c r="O36" s="1">
        <f>IF(OR(C36&lt;(-85000000),ISBLANK(C36)),"",IF(C36&lt;(-7000000),INT(ABS(C36/10)),IF(C36&lt;(-3200000),INT(ABS(C36/12)),IF(C36&lt;(-500000),INT(ABS((C36-P36)/14)),IF(C36&lt;(-13500),INT(ABS((C36-P36)/16)),IF(C36&lt;(-4000),INT(ABS((C36-P36)/18)),INT(ABS((C36-P36)/20))))))))</f>
        <v>350000</v>
      </c>
      <c r="P36" s="1">
        <v>2023</v>
      </c>
    </row>
    <row r="37" spans="1:16" x14ac:dyDescent="0.4">
      <c r="A37" s="1" t="s">
        <v>2362</v>
      </c>
      <c r="B37" s="1" t="s">
        <v>102</v>
      </c>
      <c r="C37" s="1">
        <v>-3300000</v>
      </c>
      <c r="F37" s="1" t="s">
        <v>926</v>
      </c>
      <c r="G37" s="1" t="s">
        <v>1926</v>
      </c>
      <c r="L37" s="58">
        <f>IF(ISBLANK(C37),"",IF(C37&lt;=(-350000),ABS(C37),IF(C37&lt;=(-900),FLOOR(ABS(C37-P37),100),ABS(C37-P37))))</f>
        <v>3300000</v>
      </c>
      <c r="M37" s="58" t="str">
        <f>IF(ISBLANK(D37),"",IF(C37&lt;=(-350000),ABS(D37),IF(C37&lt;=(-900),FLOOR(ABS(D37-P37),100),ABS(D37-P37))))</f>
        <v/>
      </c>
      <c r="N37" s="1" t="str">
        <f>IF(OR(ISBLANK(D37),J37=1),"",ABS(C37-D37))</f>
        <v/>
      </c>
      <c r="O37" s="1">
        <f>IF(OR(C37&lt;(-85000000),ISBLANK(C37)),"",IF(C37&lt;(-7000000),INT(ABS(C37/10)),IF(C37&lt;(-3200000),INT(ABS(C37/12)),IF(C37&lt;(-500000),INT(ABS((C37-P37)/14)),IF(C37&lt;(-13500),INT(ABS((C37-P37)/16)),IF(C37&lt;(-4000),INT(ABS((C37-P37)/18)),INT(ABS((C37-P37)/20))))))))</f>
        <v>275000</v>
      </c>
      <c r="P37" s="1">
        <v>2023</v>
      </c>
    </row>
    <row r="38" spans="1:16" x14ac:dyDescent="0.4">
      <c r="A38" s="1" t="s">
        <v>2363</v>
      </c>
      <c r="B38" s="1" t="s">
        <v>100</v>
      </c>
      <c r="C38" s="1">
        <v>-3200000</v>
      </c>
      <c r="F38" s="1" t="s">
        <v>926</v>
      </c>
      <c r="G38" s="1" t="s">
        <v>1926</v>
      </c>
      <c r="L38" s="58">
        <f>IF(ISBLANK(C38),"",IF(C38&lt;=(-350000),ABS(C38),IF(C38&lt;=(-900),FLOOR(ABS(C38-P38),100),ABS(C38-P38))))</f>
        <v>3200000</v>
      </c>
      <c r="M38" s="58" t="str">
        <f>IF(ISBLANK(D38),"",IF(C38&lt;=(-350000),ABS(D38),IF(C38&lt;=(-900),FLOOR(ABS(D38-P38),100),ABS(D38-P38))))</f>
        <v/>
      </c>
      <c r="N38" s="1" t="str">
        <f>IF(OR(ISBLANK(D38),J38=1),"",ABS(C38-D38))</f>
        <v/>
      </c>
      <c r="O38" s="1">
        <f>IF(OR(C38&lt;(-85000000),ISBLANK(C38)),"",IF(C38&lt;(-7000000),INT(ABS(C38/10)),IF(C38&lt;(-3200000),INT(ABS(C38/12)),IF(C38&lt;(-500000),INT(ABS((C38-P38)/14)),IF(C38&lt;(-13500),INT(ABS((C38-P38)/16)),IF(C38&lt;(-4000),INT(ABS((C38-P38)/18)),INT(ABS((C38-P38)/20))))))))</f>
        <v>228715</v>
      </c>
      <c r="P38" s="1">
        <v>2023</v>
      </c>
    </row>
    <row r="39" spans="1:16" x14ac:dyDescent="0.4">
      <c r="A39" s="1" t="s">
        <v>2374</v>
      </c>
      <c r="B39" s="1" t="s">
        <v>84</v>
      </c>
      <c r="C39" s="1">
        <v>-3000000</v>
      </c>
      <c r="D39" s="1">
        <v>-2000000</v>
      </c>
      <c r="F39" s="1" t="s">
        <v>926</v>
      </c>
      <c r="G39" s="1" t="s">
        <v>1926</v>
      </c>
      <c r="J39" s="1">
        <v>1</v>
      </c>
      <c r="L39" s="58">
        <f>IF(ISBLANK(C39),"",IF(C39&lt;=(-350000),ABS(C39),IF(C39&lt;=(-900),FLOOR(ABS(C39-P39),100),ABS(C39-P39))))</f>
        <v>3000000</v>
      </c>
      <c r="M39" s="58">
        <f>IF(ISBLANK(D39),"",IF(C39&lt;=(-350000),ABS(D39),IF(C39&lt;=(-900),FLOOR(ABS(D39-P39),100),ABS(D39-P39))))</f>
        <v>2000000</v>
      </c>
      <c r="N39" s="1" t="str">
        <f>IF(OR(ISBLANK(D39),J39=1),"",ABS(C39-D39))</f>
        <v/>
      </c>
      <c r="O39" s="1">
        <f>IF(OR(C39&lt;(-85000000),ISBLANK(C39)),"",IF(C39&lt;(-7000000),INT(ABS(C39/10)),IF(C39&lt;(-3200000),INT(ABS(C39/12)),IF(C39&lt;(-500000),INT(ABS((C39-P39)/14)),IF(C39&lt;(-13500),INT(ABS((C39-P39)/16)),IF(C39&lt;(-4000),INT(ABS((C39-P39)/18)),INT(ABS((C39-P39)/20))))))))</f>
        <v>214430</v>
      </c>
      <c r="P39" s="1">
        <v>2023</v>
      </c>
    </row>
    <row r="40" spans="1:16" x14ac:dyDescent="0.4">
      <c r="A40" s="1" t="s">
        <v>2375</v>
      </c>
      <c r="B40" s="1" t="s">
        <v>80</v>
      </c>
      <c r="C40" s="1">
        <v>-2000000</v>
      </c>
      <c r="D40" s="1">
        <v>-1700000</v>
      </c>
      <c r="F40" s="1" t="s">
        <v>926</v>
      </c>
      <c r="G40" s="1" t="s">
        <v>1926</v>
      </c>
      <c r="J40" s="1">
        <v>1</v>
      </c>
      <c r="L40" s="58">
        <f>IF(ISBLANK(C40),"",IF(C40&lt;=(-350000),ABS(C40),IF(C40&lt;=(-900),FLOOR(ABS(C40-P40),100),ABS(C40-P40))))</f>
        <v>2000000</v>
      </c>
      <c r="M40" s="58">
        <f>IF(ISBLANK(D40),"",IF(C40&lt;=(-350000),ABS(D40),IF(C40&lt;=(-900),FLOOR(ABS(D40-P40),100),ABS(D40-P40))))</f>
        <v>1700000</v>
      </c>
      <c r="N40" s="1" t="str">
        <f>IF(OR(ISBLANK(D40),J40=1),"",ABS(C40-D40))</f>
        <v/>
      </c>
      <c r="O40" s="1">
        <f>IF(OR(C40&lt;(-85000000),ISBLANK(C40)),"",IF(C40&lt;(-7000000),INT(ABS(C40/10)),IF(C40&lt;(-3200000),INT(ABS(C40/12)),IF(C40&lt;(-500000),INT(ABS((C40-P40)/14)),IF(C40&lt;(-13500),INT(ABS((C40-P40)/16)),IF(C40&lt;(-4000),INT(ABS((C40-P40)/18)),INT(ABS((C40-P40)/20))))))))</f>
        <v>143001</v>
      </c>
      <c r="P40" s="1">
        <v>2023</v>
      </c>
    </row>
    <row r="41" spans="1:16" x14ac:dyDescent="0.4">
      <c r="A41" s="1" t="s">
        <v>2376</v>
      </c>
      <c r="B41" s="1" t="s">
        <v>88</v>
      </c>
      <c r="C41" s="1">
        <v>-2000000</v>
      </c>
      <c r="F41" s="1" t="s">
        <v>926</v>
      </c>
      <c r="G41" s="1" t="s">
        <v>1926</v>
      </c>
      <c r="L41" s="58">
        <f>IF(ISBLANK(C41),"",IF(C41&lt;=(-350000),ABS(C41),IF(C41&lt;=(-900),FLOOR(ABS(C41-P41),100),ABS(C41-P41))))</f>
        <v>2000000</v>
      </c>
      <c r="M41" s="58" t="str">
        <f>IF(ISBLANK(D41),"",IF(C41&lt;=(-350000),ABS(D41),IF(C41&lt;=(-900),FLOOR(ABS(D41-P41),100),ABS(D41-P41))))</f>
        <v/>
      </c>
      <c r="N41" s="1" t="str">
        <f>IF(OR(ISBLANK(D41),J41=1),"",ABS(C41-D41))</f>
        <v/>
      </c>
      <c r="O41" s="1">
        <f>IF(OR(C41&lt;(-85000000),ISBLANK(C41)),"",IF(C41&lt;(-7000000),INT(ABS(C41/10)),IF(C41&lt;(-3200000),INT(ABS(C41/12)),IF(C41&lt;(-500000),INT(ABS((C41-P41)/14)),IF(C41&lt;(-13500),INT(ABS((C41-P41)/16)),IF(C41&lt;(-4000),INT(ABS((C41-P41)/18)),INT(ABS((C41-P41)/20))))))))</f>
        <v>143001</v>
      </c>
      <c r="P41" s="1">
        <v>2023</v>
      </c>
    </row>
    <row r="42" spans="1:16" x14ac:dyDescent="0.4">
      <c r="A42" s="1" t="s">
        <v>2377</v>
      </c>
      <c r="B42" s="1" t="s">
        <v>79</v>
      </c>
      <c r="C42" s="1">
        <v>-1000000</v>
      </c>
      <c r="F42" s="1" t="s">
        <v>926</v>
      </c>
      <c r="G42" s="1" t="s">
        <v>1926</v>
      </c>
      <c r="L42" s="58">
        <f>IF(ISBLANK(C42),"",IF(C42&lt;=(-350000),ABS(C42),IF(C42&lt;=(-900),FLOOR(ABS(C42-P42),100),ABS(C42-P42))))</f>
        <v>1000000</v>
      </c>
      <c r="M42" s="58" t="str">
        <f>IF(ISBLANK(D42),"",IF(C42&lt;=(-350000),ABS(D42),IF(C42&lt;=(-900),FLOOR(ABS(D42-P42),100),ABS(D42-P42))))</f>
        <v/>
      </c>
      <c r="N42" s="1" t="str">
        <f>IF(OR(ISBLANK(D42),J42=1),"",ABS(C42-D42))</f>
        <v/>
      </c>
      <c r="O42" s="1">
        <f>IF(OR(C42&lt;(-85000000),ISBLANK(C42)),"",IF(C42&lt;(-7000000),INT(ABS(C42/10)),IF(C42&lt;(-3200000),INT(ABS(C42/12)),IF(C42&lt;(-500000),INT(ABS((C42-P42)/14)),IF(C42&lt;(-13500),INT(ABS((C42-P42)/16)),IF(C42&lt;(-4000),INT(ABS((C42-P42)/18)),INT(ABS((C42-P42)/20))))))))</f>
        <v>71573</v>
      </c>
      <c r="P42" s="1">
        <v>2023</v>
      </c>
    </row>
    <row r="43" spans="1:16" x14ac:dyDescent="0.4">
      <c r="A43" s="13" t="s">
        <v>231</v>
      </c>
      <c r="C43" s="1">
        <v>-700000</v>
      </c>
      <c r="D43" s="1">
        <v>-200000</v>
      </c>
      <c r="F43" s="1" t="s">
        <v>926</v>
      </c>
      <c r="G43" s="1" t="s">
        <v>1926</v>
      </c>
      <c r="L43" s="58">
        <f>IF(ISBLANK(C43),"",IF(C43&lt;=(-350000),ABS(C43),IF(C43&lt;=(-900),FLOOR(ABS(C43-P43),100),ABS(C43-P43))))</f>
        <v>700000</v>
      </c>
      <c r="M43" s="58">
        <f>IF(ISBLANK(D43),"",IF(C43&lt;=(-350000),ABS(D43),IF(C43&lt;=(-900),FLOOR(ABS(D43-P43),100),ABS(D43-P43))))</f>
        <v>200000</v>
      </c>
      <c r="N43" s="1">
        <f>IF(OR(ISBLANK(D43),J43=1),"",ABS(C43-D43))</f>
        <v>500000</v>
      </c>
      <c r="O43" s="1">
        <f>IF(OR(C43&lt;(-85000000),ISBLANK(C43)),"",IF(C43&lt;(-7000000),INT(ABS(C43/10)),IF(C43&lt;(-3200000),INT(ABS(C43/12)),IF(C43&lt;(-500000),INT(ABS((C43-P43)/14)),IF(C43&lt;(-13500),INT(ABS((C43-P43)/16)),IF(C43&lt;(-4000),INT(ABS((C43-P43)/18)),INT(ABS((C43-P43)/20))))))))</f>
        <v>50144</v>
      </c>
      <c r="P43" s="1">
        <v>2023</v>
      </c>
    </row>
    <row r="44" spans="1:16" x14ac:dyDescent="0.4">
      <c r="A44" s="1" t="s">
        <v>2378</v>
      </c>
      <c r="B44" s="1" t="s">
        <v>234</v>
      </c>
      <c r="C44" s="1">
        <v>-500000</v>
      </c>
      <c r="D44" s="1">
        <v>-400000</v>
      </c>
      <c r="F44" s="1" t="s">
        <v>926</v>
      </c>
      <c r="G44" s="1" t="s">
        <v>1926</v>
      </c>
      <c r="J44" s="1">
        <v>1</v>
      </c>
      <c r="L44" s="58">
        <f>IF(ISBLANK(C44),"",IF(C44&lt;=(-350000),ABS(C44),IF(C44&lt;=(-900),FLOOR(ABS(C44-P44),100),ABS(C44-P44))))</f>
        <v>500000</v>
      </c>
      <c r="M44" s="58">
        <f>IF(ISBLANK(D44),"",IF(C44&lt;=(-350000),ABS(D44),IF(C44&lt;=(-900),FLOOR(ABS(D44-P44),100),ABS(D44-P44))))</f>
        <v>400000</v>
      </c>
      <c r="N44" s="1" t="str">
        <f>IF(OR(ISBLANK(D44),J44=1),"",ABS(C44-D44))</f>
        <v/>
      </c>
      <c r="O44" s="1">
        <f>IF(OR(C44&lt;(-85000000),ISBLANK(C44)),"",IF(C44&lt;(-7000000),INT(ABS(C44/10)),IF(C44&lt;(-3200000),INT(ABS(C44/12)),IF(C44&lt;(-500000),INT(ABS((C44-P44)/14)),IF(C44&lt;(-13500),INT(ABS((C44-P44)/16)),IF(C44&lt;(-4000),INT(ABS((C44-P44)/18)),INT(ABS((C44-P44)/20))))))))</f>
        <v>31376</v>
      </c>
      <c r="P44" s="1">
        <v>2023</v>
      </c>
    </row>
    <row r="45" spans="1:16" x14ac:dyDescent="0.4">
      <c r="A45" s="1" t="s">
        <v>2309</v>
      </c>
      <c r="B45" s="1" t="s">
        <v>2</v>
      </c>
      <c r="C45" s="1">
        <v>-450000</v>
      </c>
      <c r="F45" s="1" t="s">
        <v>926</v>
      </c>
      <c r="G45" s="1" t="s">
        <v>1926</v>
      </c>
      <c r="L45" s="58">
        <f>IF(ISBLANK(C45),"",IF(C45&lt;=(-350000),ABS(C45),IF(C45&lt;=(-900),FLOOR(ABS(C45-P45),100),ABS(C45-P45))))</f>
        <v>450000</v>
      </c>
      <c r="M45" s="58" t="str">
        <f>IF(ISBLANK(D45),"",IF(C45&lt;=(-350000),ABS(D45),IF(C45&lt;=(-900),FLOOR(ABS(D45-P45),100),ABS(D45-P45))))</f>
        <v/>
      </c>
      <c r="N45" s="1" t="str">
        <f>IF(OR(ISBLANK(D45),J45=1),"",ABS(C45-D45))</f>
        <v/>
      </c>
      <c r="O45" s="1">
        <f>IF(OR(C45&lt;(-85000000),ISBLANK(C45)),"",IF(C45&lt;(-7000000),INT(ABS(C45/10)),IF(C45&lt;(-3200000),INT(ABS(C45/12)),IF(C45&lt;(-500000),INT(ABS((C45-P45)/14)),IF(C45&lt;(-13500),INT(ABS((C45-P45)/16)),IF(C45&lt;(-4000),INT(ABS((C45-P45)/18)),INT(ABS((C45-P45)/20))))))))</f>
        <v>28251</v>
      </c>
      <c r="P45" s="1">
        <v>2023</v>
      </c>
    </row>
    <row r="46" spans="1:16" x14ac:dyDescent="0.4">
      <c r="A46" s="1" t="s">
        <v>2379</v>
      </c>
      <c r="B46" s="1" t="s">
        <v>94</v>
      </c>
      <c r="C46" s="1">
        <v>-313000</v>
      </c>
      <c r="E46" s="1" t="s">
        <v>326</v>
      </c>
      <c r="F46" s="1" t="s">
        <v>926</v>
      </c>
      <c r="G46" s="1" t="s">
        <v>1926</v>
      </c>
      <c r="L46" s="58">
        <f>IF(ISBLANK(C46),"",IF(C46&lt;=(-350000),ABS(C46),IF(C46&lt;=(-900),FLOOR(ABS(C46-P46),100),ABS(C46-P46))))</f>
        <v>315000</v>
      </c>
      <c r="M46" s="58" t="str">
        <f>IF(ISBLANK(D46),"",IF(C46&lt;=(-350000),ABS(D46),IF(C46&lt;=(-900),FLOOR(ABS(D46-P46),100),ABS(D46-P46))))</f>
        <v/>
      </c>
      <c r="N46" s="1" t="str">
        <f>IF(OR(ISBLANK(D46),J46=1),"",ABS(C46-D46))</f>
        <v/>
      </c>
      <c r="O46" s="1">
        <f>IF(OR(C46&lt;(-85000000),ISBLANK(C46)),"",IF(C46&lt;(-7000000),INT(ABS(C46/10)),IF(C46&lt;(-3200000),INT(ABS(C46/12)),IF(C46&lt;(-500000),INT(ABS((C46-P46)/14)),IF(C46&lt;(-13500),INT(ABS((C46-P46)/16)),IF(C46&lt;(-4000),INT(ABS((C46-P46)/18)),INT(ABS((C46-P46)/20))))))))</f>
        <v>19688</v>
      </c>
      <c r="P46" s="1">
        <v>2023</v>
      </c>
    </row>
    <row r="47" spans="1:16" x14ac:dyDescent="0.4">
      <c r="A47" s="1" t="s">
        <v>2380</v>
      </c>
      <c r="B47" s="1" t="s">
        <v>58</v>
      </c>
      <c r="C47" s="1">
        <v>-208000</v>
      </c>
      <c r="F47" s="1" t="s">
        <v>926</v>
      </c>
      <c r="G47" s="1" t="s">
        <v>1926</v>
      </c>
      <c r="K47" s="1">
        <v>1</v>
      </c>
      <c r="L47" s="58">
        <f>IF(ISBLANK(C47),"",IF(C47&lt;=(-350000),ABS(C47),IF(C47&lt;=(-900),FLOOR(ABS(C47-P47),100),ABS(C47-P47))))</f>
        <v>210000</v>
      </c>
      <c r="M47" s="58" t="str">
        <f>IF(ISBLANK(D47),"",IF(C47&lt;=(-350000),ABS(D47),IF(C47&lt;=(-900),FLOOR(ABS(D47-P47),100),ABS(D47-P47))))</f>
        <v/>
      </c>
      <c r="N47" s="1" t="str">
        <f>IF(OR(ISBLANK(D47),J47=1),"",ABS(C47-D47))</f>
        <v/>
      </c>
      <c r="O47" s="1">
        <f>IF(OR(C47&lt;(-85000000),ISBLANK(C47)),"",IF(C47&lt;(-7000000),INT(ABS(C47/10)),IF(C47&lt;(-3200000),INT(ABS(C47/12)),IF(C47&lt;(-500000),INT(ABS((C47-P47)/14)),IF(C47&lt;(-13500),INT(ABS((C47-P47)/16)),IF(C47&lt;(-4000),INT(ABS((C47-P47)/18)),INT(ABS((C47-P47)/20))))))))</f>
        <v>13126</v>
      </c>
      <c r="P47" s="1">
        <v>2023</v>
      </c>
    </row>
    <row r="48" spans="1:16" x14ac:dyDescent="0.4">
      <c r="A48" s="1" t="s">
        <v>2381</v>
      </c>
      <c r="B48" s="1" t="s">
        <v>81</v>
      </c>
      <c r="C48" s="1">
        <v>-115000</v>
      </c>
      <c r="D48" s="1">
        <v>-106000</v>
      </c>
      <c r="F48" s="1" t="s">
        <v>926</v>
      </c>
      <c r="G48" s="1" t="s">
        <v>1926</v>
      </c>
      <c r="J48" s="1">
        <v>1</v>
      </c>
      <c r="L48" s="58">
        <f>IF(ISBLANK(C48),"",IF(C48&lt;=(-350000),ABS(C48),IF(C48&lt;=(-900),FLOOR(ABS(C48-P48),100),ABS(C48-P48))))</f>
        <v>117000</v>
      </c>
      <c r="M48" s="58">
        <f>IF(ISBLANK(D48),"",IF(C48&lt;=(-350000),ABS(D48),IF(C48&lt;=(-900),FLOOR(ABS(D48-P48),100),ABS(D48-P48))))</f>
        <v>108000</v>
      </c>
      <c r="N48" s="1" t="str">
        <f>IF(OR(ISBLANK(D48),J48=1),"",ABS(C48-D48))</f>
        <v/>
      </c>
      <c r="O48" s="1">
        <f>IF(OR(C48&lt;(-85000000),ISBLANK(C48)),"",IF(C48&lt;(-7000000),INT(ABS(C48/10)),IF(C48&lt;(-3200000),INT(ABS(C48/12)),IF(C48&lt;(-500000),INT(ABS((C48-P48)/14)),IF(C48&lt;(-13500),INT(ABS((C48-P48)/16)),IF(C48&lt;(-4000),INT(ABS((C48-P48)/18)),INT(ABS((C48-P48)/20))))))))</f>
        <v>7313</v>
      </c>
      <c r="P48" s="1">
        <v>2023</v>
      </c>
    </row>
    <row r="49" spans="1:18" x14ac:dyDescent="0.4">
      <c r="A49" s="1" t="s">
        <v>2382</v>
      </c>
      <c r="B49" s="1" t="s">
        <v>202</v>
      </c>
      <c r="C49" s="1">
        <v>-105000</v>
      </c>
      <c r="F49" s="1" t="s">
        <v>926</v>
      </c>
      <c r="G49" s="1" t="s">
        <v>1926</v>
      </c>
      <c r="K49" s="1">
        <v>1</v>
      </c>
      <c r="L49" s="58">
        <f>IF(ISBLANK(C49),"",IF(C49&lt;=(-350000),ABS(C49),IF(C49&lt;=(-900),FLOOR(ABS(C49-P49),100),ABS(C49-P49))))</f>
        <v>107000</v>
      </c>
      <c r="M49" s="58" t="str">
        <f>IF(ISBLANK(D49),"",IF(C49&lt;=(-350000),ABS(D49),IF(C49&lt;=(-900),FLOOR(ABS(D49-P49),100),ABS(D49-P49))))</f>
        <v/>
      </c>
      <c r="N49" s="1" t="str">
        <f>IF(OR(ISBLANK(D49),J49=1),"",ABS(C49-D49))</f>
        <v/>
      </c>
      <c r="O49" s="1">
        <f>IF(OR(C49&lt;(-85000000),ISBLANK(C49)),"",IF(C49&lt;(-7000000),INT(ABS(C49/10)),IF(C49&lt;(-3200000),INT(ABS(C49/12)),IF(C49&lt;(-500000),INT(ABS((C49-P49)/14)),IF(C49&lt;(-13500),INT(ABS((C49-P49)/16)),IF(C49&lt;(-4000),INT(ABS((C49-P49)/18)),INT(ABS((C49-P49)/20))))))))</f>
        <v>6688</v>
      </c>
      <c r="P49" s="1">
        <v>2023</v>
      </c>
    </row>
    <row r="50" spans="1:18" x14ac:dyDescent="0.4">
      <c r="A50" s="1" t="s">
        <v>2383</v>
      </c>
      <c r="B50" s="1" t="s">
        <v>203</v>
      </c>
      <c r="C50" s="1">
        <v>-72000</v>
      </c>
      <c r="E50" s="1" t="s">
        <v>327</v>
      </c>
      <c r="F50" s="1" t="s">
        <v>926</v>
      </c>
      <c r="G50" s="1" t="s">
        <v>1926</v>
      </c>
      <c r="L50" s="58">
        <f>IF(ISBLANK(C50),"",IF(C50&lt;=(-350000),ABS(C50),IF(C50&lt;=(-900),FLOOR(ABS(C50-P50),100),ABS(C50-P50))))</f>
        <v>74000</v>
      </c>
      <c r="M50" s="58" t="str">
        <f>IF(ISBLANK(D50),"",IF(C50&lt;=(-350000),ABS(D50),IF(C50&lt;=(-900),FLOOR(ABS(D50-P50),100),ABS(D50-P50))))</f>
        <v/>
      </c>
      <c r="N50" s="1" t="str">
        <f>IF(OR(ISBLANK(D50),J50=1),"",ABS(C50-D50))</f>
        <v/>
      </c>
      <c r="O50" s="1">
        <f>IF(OR(C50&lt;(-85000000),ISBLANK(C50)),"",IF(C50&lt;(-7000000),INT(ABS(C50/10)),IF(C50&lt;(-3200000),INT(ABS(C50/12)),IF(C50&lt;(-500000),INT(ABS((C50-P50)/14)),IF(C50&lt;(-13500),INT(ABS((C50-P50)/16)),IF(C50&lt;(-4000),INT(ABS((C50-P50)/18)),INT(ABS((C50-P50)/20))))))))</f>
        <v>4626</v>
      </c>
      <c r="P50" s="1">
        <v>2023</v>
      </c>
    </row>
    <row r="51" spans="1:18" x14ac:dyDescent="0.4">
      <c r="A51" s="1" t="s">
        <v>2364</v>
      </c>
      <c r="B51" s="1" t="s">
        <v>50</v>
      </c>
      <c r="C51" s="1">
        <v>-68000</v>
      </c>
      <c r="E51" s="1" t="s">
        <v>328</v>
      </c>
      <c r="F51" s="1" t="s">
        <v>926</v>
      </c>
      <c r="G51" s="1" t="s">
        <v>1926</v>
      </c>
      <c r="L51" s="58">
        <f>IF(ISBLANK(C51),"",IF(C51&lt;=(-350000),ABS(C51),IF(C51&lt;=(-900),FLOOR(ABS(C51-P51),100),ABS(C51-P51))))</f>
        <v>70000</v>
      </c>
      <c r="M51" s="58" t="str">
        <f>IF(ISBLANK(D51),"",IF(C51&lt;=(-350000),ABS(D51),IF(C51&lt;=(-900),FLOOR(ABS(D51-P51),100),ABS(D51-P51))))</f>
        <v/>
      </c>
      <c r="N51" s="1" t="str">
        <f>IF(OR(ISBLANK(D51),J51=1),"",ABS(C51-D51))</f>
        <v/>
      </c>
      <c r="O51" s="1">
        <f>IF(OR(C51&lt;(-85000000),ISBLANK(C51)),"",IF(C51&lt;(-7000000),INT(ABS(C51/10)),IF(C51&lt;(-3200000),INT(ABS(C51/12)),IF(C51&lt;(-500000),INT(ABS((C51-P51)/14)),IF(C51&lt;(-13500),INT(ABS((C51-P51)/16)),IF(C51&lt;(-4000),INT(ABS((C51-P51)/18)),INT(ABS((C51-P51)/20))))))))</f>
        <v>4376</v>
      </c>
      <c r="P51" s="1">
        <v>2023</v>
      </c>
    </row>
    <row r="52" spans="1:18" x14ac:dyDescent="0.4">
      <c r="A52" s="1" t="s">
        <v>2384</v>
      </c>
      <c r="B52" s="1" t="s">
        <v>972</v>
      </c>
      <c r="C52" s="1">
        <v>-63000</v>
      </c>
      <c r="F52" s="1" t="s">
        <v>926</v>
      </c>
      <c r="G52" s="1" t="s">
        <v>1926</v>
      </c>
      <c r="L52" s="58">
        <f>IF(ISBLANK(C52),"",IF(C52&lt;=(-350000),ABS(C52),IF(C52&lt;=(-900),FLOOR(ABS(C52-P52),100),ABS(C52-P52))))</f>
        <v>65000</v>
      </c>
      <c r="M52" s="58" t="str">
        <f>IF(ISBLANK(D52),"",IF(C52&lt;=(-350000),ABS(D52),IF(C52&lt;=(-900),FLOOR(ABS(D52-P52),100),ABS(D52-P52))))</f>
        <v/>
      </c>
      <c r="N52" s="1" t="str">
        <f>IF(OR(ISBLANK(D52),J52=1),"",ABS(C52-D52))</f>
        <v/>
      </c>
      <c r="O52" s="1">
        <f>IF(OR(C52&lt;(-85000000),ISBLANK(C52)),"",IF(C52&lt;(-7000000),INT(ABS(C52/10)),IF(C52&lt;(-3200000),INT(ABS(C52/12)),IF(C52&lt;(-500000),INT(ABS((C52-P52)/14)),IF(C52&lt;(-13500),INT(ABS((C52-P52)/16)),IF(C52&lt;(-4000),INT(ABS((C52-P52)/18)),INT(ABS((C52-P52)/20))))))))</f>
        <v>4063</v>
      </c>
      <c r="P52" s="1">
        <v>2023</v>
      </c>
    </row>
    <row r="53" spans="1:18" x14ac:dyDescent="0.4">
      <c r="A53" s="1" t="s">
        <v>2385</v>
      </c>
      <c r="B53" s="1" t="s">
        <v>200</v>
      </c>
      <c r="C53" s="1">
        <v>-62000</v>
      </c>
      <c r="E53" s="1" t="s">
        <v>329</v>
      </c>
      <c r="F53" s="1" t="s">
        <v>926</v>
      </c>
      <c r="G53" s="1" t="s">
        <v>1926</v>
      </c>
      <c r="K53" s="1">
        <v>1</v>
      </c>
      <c r="L53" s="58">
        <f>IF(ISBLANK(C53),"",IF(C53&lt;=(-350000),ABS(C53),IF(C53&lt;=(-900),FLOOR(ABS(C53-P53),100),ABS(C53-P53))))</f>
        <v>64000</v>
      </c>
      <c r="M53" s="58" t="str">
        <f>IF(ISBLANK(D53),"",IF(C53&lt;=(-350000),ABS(D53),IF(C53&lt;=(-900),FLOOR(ABS(D53-P53),100),ABS(D53-P53))))</f>
        <v/>
      </c>
      <c r="N53" s="1" t="str">
        <f>IF(OR(ISBLANK(D53),J53=1),"",ABS(C53-D53))</f>
        <v/>
      </c>
      <c r="O53" s="1">
        <f>IF(OR(C53&lt;(-85000000),ISBLANK(C53)),"",IF(C53&lt;(-7000000),INT(ABS(C53/10)),IF(C53&lt;(-3200000),INT(ABS(C53/12)),IF(C53&lt;(-500000),INT(ABS((C53-P53)/14)),IF(C53&lt;(-13500),INT(ABS((C53-P53)/16)),IF(C53&lt;(-4000),INT(ABS((C53-P53)/18)),INT(ABS((C53-P53)/20))))))))</f>
        <v>4001</v>
      </c>
      <c r="P53" s="1">
        <v>2023</v>
      </c>
    </row>
    <row r="54" spans="1:18" x14ac:dyDescent="0.4">
      <c r="A54" s="1" t="s">
        <v>2386</v>
      </c>
      <c r="B54" s="1" t="s">
        <v>52</v>
      </c>
      <c r="C54" s="1">
        <v>-48000</v>
      </c>
      <c r="F54" s="1" t="s">
        <v>926</v>
      </c>
      <c r="G54" s="1" t="s">
        <v>1926</v>
      </c>
      <c r="L54" s="58">
        <f>IF(ISBLANK(C54),"",IF(C54&lt;=(-350000),ABS(C54),IF(C54&lt;=(-900),FLOOR(ABS(C54-P54),100),ABS(C54-P54))))</f>
        <v>50000</v>
      </c>
      <c r="M54" s="58" t="str">
        <f>IF(ISBLANK(D54),"",IF(C54&lt;=(-350000),ABS(D54),IF(C54&lt;=(-900),FLOOR(ABS(D54-P54),100),ABS(D54-P54))))</f>
        <v/>
      </c>
      <c r="N54" s="1" t="str">
        <f>IF(OR(ISBLANK(D54),J54=1),"",ABS(C54-D54))</f>
        <v/>
      </c>
      <c r="O54" s="1">
        <f>IF(OR(C54&lt;(-85000000),ISBLANK(C54)),"",IF(C54&lt;(-7000000),INT(ABS(C54/10)),IF(C54&lt;(-3200000),INT(ABS(C54/12)),IF(C54&lt;(-500000),INT(ABS((C54-P54)/14)),IF(C54&lt;(-13500),INT(ABS((C54-P54)/16)),IF(C54&lt;(-4000),INT(ABS((C54-P54)/18)),INT(ABS((C54-P54)/20))))))))</f>
        <v>3126</v>
      </c>
      <c r="P54" s="1">
        <v>2023</v>
      </c>
    </row>
    <row r="55" spans="1:18" x14ac:dyDescent="0.4">
      <c r="A55" s="1" t="s">
        <v>974</v>
      </c>
      <c r="B55" s="1" t="s">
        <v>973</v>
      </c>
      <c r="C55" s="1">
        <v>-48000</v>
      </c>
      <c r="F55" s="1" t="s">
        <v>926</v>
      </c>
      <c r="G55" s="1" t="s">
        <v>1926</v>
      </c>
      <c r="L55" s="58">
        <f>IF(ISBLANK(C55),"",IF(C55&lt;=(-350000),ABS(C55),IF(C55&lt;=(-900),FLOOR(ABS(C55-P55),100),ABS(C55-P55))))</f>
        <v>50000</v>
      </c>
      <c r="M55" s="58" t="str">
        <f>IF(ISBLANK(D55),"",IF(C55&lt;=(-350000),ABS(D55),IF(C55&lt;=(-900),FLOOR(ABS(D55-P55),100),ABS(D55-P55))))</f>
        <v/>
      </c>
      <c r="N55" s="1" t="str">
        <f>IF(OR(ISBLANK(D55),J55=1),"",ABS(C55-D55))</f>
        <v/>
      </c>
      <c r="O55" s="1">
        <f>IF(OR(C55&lt;(-85000000),ISBLANK(C55)),"",IF(C55&lt;(-7000000),INT(ABS(C55/10)),IF(C55&lt;(-3200000),INT(ABS(C55/12)),IF(C55&lt;(-500000),INT(ABS((C55-P55)/14)),IF(C55&lt;(-13500),INT(ABS((C55-P55)/16)),IF(C55&lt;(-4000),INT(ABS((C55-P55)/18)),INT(ABS((C55-P55)/20))))))))</f>
        <v>3126</v>
      </c>
      <c r="P55" s="1">
        <v>2023</v>
      </c>
      <c r="Q55" s="1" t="s">
        <v>976</v>
      </c>
      <c r="R55" s="1" t="s">
        <v>971</v>
      </c>
    </row>
    <row r="56" spans="1:18" x14ac:dyDescent="0.4">
      <c r="A56" s="1" t="s">
        <v>2387</v>
      </c>
      <c r="B56" s="1" t="s">
        <v>54</v>
      </c>
      <c r="C56" s="1">
        <v>-43000</v>
      </c>
      <c r="F56" s="1" t="s">
        <v>926</v>
      </c>
      <c r="G56" s="1" t="s">
        <v>1926</v>
      </c>
      <c r="L56" s="58">
        <f>IF(ISBLANK(C56),"",IF(C56&lt;=(-350000),ABS(C56),IF(C56&lt;=(-900),FLOOR(ABS(C56-P56),100),ABS(C56-P56))))</f>
        <v>45000</v>
      </c>
      <c r="M56" s="58" t="str">
        <f>IF(ISBLANK(D56),"",IF(C56&lt;=(-350000),ABS(D56),IF(C56&lt;=(-900),FLOOR(ABS(D56-P56),100),ABS(D56-P56))))</f>
        <v/>
      </c>
      <c r="N56" s="1" t="str">
        <f>IF(OR(ISBLANK(D56),J56=1),"",ABS(C56-D56))</f>
        <v/>
      </c>
      <c r="O56" s="1">
        <f>IF(OR(C56&lt;(-85000000),ISBLANK(C56)),"",IF(C56&lt;(-7000000),INT(ABS(C56/10)),IF(C56&lt;(-3200000),INT(ABS(C56/12)),IF(C56&lt;(-500000),INT(ABS((C56-P56)/14)),IF(C56&lt;(-13500),INT(ABS((C56-P56)/16)),IF(C56&lt;(-4000),INT(ABS((C56-P56)/18)),INT(ABS((C56-P56)/20))))))))</f>
        <v>2813</v>
      </c>
      <c r="P56" s="1">
        <v>2023</v>
      </c>
    </row>
    <row r="57" spans="1:18" x14ac:dyDescent="0.4">
      <c r="A57" s="1" t="s">
        <v>2388</v>
      </c>
      <c r="B57" s="1" t="s">
        <v>199</v>
      </c>
      <c r="C57" s="1">
        <v>-41900</v>
      </c>
      <c r="E57" s="1" t="s">
        <v>327</v>
      </c>
      <c r="F57" s="1" t="s">
        <v>926</v>
      </c>
      <c r="G57" s="1" t="s">
        <v>1926</v>
      </c>
      <c r="L57" s="58">
        <f>IF(ISBLANK(C57),"",IF(C57&lt;=(-350000),ABS(C57),IF(C57&lt;=(-900),FLOOR(ABS(C57-P57),100),ABS(C57-P57))))</f>
        <v>43900</v>
      </c>
      <c r="M57" s="58" t="str">
        <f>IF(ISBLANK(D57),"",IF(C57&lt;=(-350000),ABS(D57),IF(C57&lt;=(-900),FLOOR(ABS(D57-P57),100),ABS(D57-P57))))</f>
        <v/>
      </c>
      <c r="N57" s="1" t="str">
        <f>IF(OR(ISBLANK(D57),J57=1),"",ABS(C57-D57))</f>
        <v/>
      </c>
      <c r="O57" s="1">
        <f>IF(OR(C57&lt;(-85000000),ISBLANK(C57)),"",IF(C57&lt;(-7000000),INT(ABS(C57/10)),IF(C57&lt;(-3200000),INT(ABS(C57/12)),IF(C57&lt;(-500000),INT(ABS((C57-P57)/14)),IF(C57&lt;(-13500),INT(ABS((C57-P57)/16)),IF(C57&lt;(-4000),INT(ABS((C57-P57)/18)),INT(ABS((C57-P57)/20))))))))</f>
        <v>2745</v>
      </c>
      <c r="P57" s="1">
        <v>2023</v>
      </c>
    </row>
    <row r="58" spans="1:18" x14ac:dyDescent="0.4">
      <c r="A58" s="1" t="s">
        <v>2389</v>
      </c>
      <c r="B58" s="1" t="s">
        <v>4</v>
      </c>
      <c r="C58" s="1">
        <v>-39000</v>
      </c>
      <c r="D58" s="1">
        <v>-36000</v>
      </c>
      <c r="F58" s="1" t="s">
        <v>926</v>
      </c>
      <c r="G58" s="1" t="s">
        <v>1926</v>
      </c>
      <c r="J58" s="1">
        <v>1</v>
      </c>
      <c r="L58" s="58">
        <f>IF(ISBLANK(C58),"",IF(C58&lt;=(-350000),ABS(C58),IF(C58&lt;=(-900),FLOOR(ABS(C58-P58),100),ABS(C58-P58))))</f>
        <v>41000</v>
      </c>
      <c r="M58" s="58">
        <f>IF(ISBLANK(D58),"",IF(C58&lt;=(-350000),ABS(D58),IF(C58&lt;=(-900),FLOOR(ABS(D58-P58),100),ABS(D58-P58))))</f>
        <v>38000</v>
      </c>
      <c r="N58" s="1" t="str">
        <f>IF(OR(ISBLANK(D58),J58=1),"",ABS(C58-D58))</f>
        <v/>
      </c>
      <c r="O58" s="1">
        <f>IF(OR(C58&lt;(-85000000),ISBLANK(C58)),"",IF(C58&lt;(-7000000),INT(ABS(C58/10)),IF(C58&lt;(-3200000),INT(ABS(C58/12)),IF(C58&lt;(-500000),INT(ABS((C58-P58)/14)),IF(C58&lt;(-13500),INT(ABS((C58-P58)/16)),IF(C58&lt;(-4000),INT(ABS((C58-P58)/18)),INT(ABS((C58-P58)/20))))))))</f>
        <v>2563</v>
      </c>
      <c r="P58" s="1">
        <v>2023</v>
      </c>
    </row>
    <row r="59" spans="1:18" x14ac:dyDescent="0.4">
      <c r="A59" s="1" t="s">
        <v>1793</v>
      </c>
      <c r="C59" s="1">
        <v>-38000</v>
      </c>
      <c r="D59" s="1">
        <v>-24000</v>
      </c>
      <c r="F59" s="1" t="s">
        <v>926</v>
      </c>
      <c r="G59" s="1" t="s">
        <v>1926</v>
      </c>
      <c r="L59" s="58">
        <f>IF(ISBLANK(C59),"",IF(C59&lt;=(-350000),ABS(C59),IF(C59&lt;=(-900),FLOOR(ABS(C59-P59),100),ABS(C59-P59))))</f>
        <v>40000</v>
      </c>
      <c r="M59" s="58">
        <f>IF(ISBLANK(D59),"",IF(C59&lt;=(-350000),ABS(D59),IF(C59&lt;=(-900),FLOOR(ABS(D59-P59),100),ABS(D59-P59))))</f>
        <v>26000</v>
      </c>
      <c r="N59" s="1">
        <f>IF(OR(ISBLANK(D59),J59=1),"",ABS(C59-D59))</f>
        <v>14000</v>
      </c>
      <c r="O59" s="1">
        <f>IF(OR(C59&lt;(-85000000),ISBLANK(C59)),"",IF(C59&lt;(-7000000),INT(ABS(C59/10)),IF(C59&lt;(-3200000),INT(ABS(C59/12)),IF(C59&lt;(-500000),INT(ABS((C59-P59)/14)),IF(C59&lt;(-13500),INT(ABS((C59-P59)/16)),IF(C59&lt;(-4000),INT(ABS((C59-P59)/18)),INT(ABS((C59-P59)/20))))))))</f>
        <v>2501</v>
      </c>
      <c r="P59" s="1">
        <v>2023</v>
      </c>
    </row>
    <row r="60" spans="1:18" x14ac:dyDescent="0.4">
      <c r="A60" s="1" t="s">
        <v>2390</v>
      </c>
      <c r="B60" s="1" t="s">
        <v>265</v>
      </c>
      <c r="C60" s="1">
        <v>-38000</v>
      </c>
      <c r="D60" s="1">
        <v>-28000</v>
      </c>
      <c r="F60" s="1" t="s">
        <v>926</v>
      </c>
      <c r="G60" s="1" t="s">
        <v>1926</v>
      </c>
      <c r="J60" s="1">
        <v>1</v>
      </c>
      <c r="L60" s="58">
        <f>IF(ISBLANK(C60),"",IF(C60&lt;=(-350000),ABS(C60),IF(C60&lt;=(-900),FLOOR(ABS(C60-P60),100),ABS(C60-P60))))</f>
        <v>40000</v>
      </c>
      <c r="M60" s="58">
        <f>IF(ISBLANK(D60),"",IF(C60&lt;=(-350000),ABS(D60),IF(C60&lt;=(-900),FLOOR(ABS(D60-P60),100),ABS(D60-P60))))</f>
        <v>30000</v>
      </c>
      <c r="N60" s="1" t="str">
        <f>IF(OR(ISBLANK(D60),J60=1),"",ABS(C60-D60))</f>
        <v/>
      </c>
      <c r="O60" s="1">
        <f>IF(OR(C60&lt;(-85000000),ISBLANK(C60)),"",IF(C60&lt;(-7000000),INT(ABS(C60/10)),IF(C60&lt;(-3200000),INT(ABS(C60/12)),IF(C60&lt;(-500000),INT(ABS((C60-P60)/14)),IF(C60&lt;(-13500),INT(ABS((C60-P60)/16)),IF(C60&lt;(-4000),INT(ABS((C60-P60)/18)),INT(ABS((C60-P60)/20))))))))</f>
        <v>2501</v>
      </c>
      <c r="P60" s="1">
        <v>2023</v>
      </c>
    </row>
    <row r="61" spans="1:18" x14ac:dyDescent="0.4">
      <c r="A61" s="1" t="s">
        <v>2365</v>
      </c>
      <c r="B61" s="1" t="s">
        <v>241</v>
      </c>
      <c r="C61" s="1">
        <v>-34000</v>
      </c>
      <c r="F61" s="1" t="s">
        <v>926</v>
      </c>
      <c r="G61" s="1" t="s">
        <v>1926</v>
      </c>
      <c r="L61" s="58">
        <f>IF(ISBLANK(C61),"",IF(C61&lt;=(-350000),ABS(C61),IF(C61&lt;=(-900),FLOOR(ABS(C61-P61),100),ABS(C61-P61))))</f>
        <v>36000</v>
      </c>
      <c r="M61" s="58" t="str">
        <f>IF(ISBLANK(D61),"",IF(C61&lt;=(-350000),ABS(D61),IF(C61&lt;=(-900),FLOOR(ABS(D61-P61),100),ABS(D61-P61))))</f>
        <v/>
      </c>
      <c r="N61" s="1" t="str">
        <f>IF(OR(ISBLANK(D61),J61=1),"",ABS(C61-D61))</f>
        <v/>
      </c>
      <c r="O61" s="1">
        <f>IF(OR(C61&lt;(-85000000),ISBLANK(C61)),"",IF(C61&lt;(-7000000),INT(ABS(C61/10)),IF(C61&lt;(-3200000),INT(ABS(C61/12)),IF(C61&lt;(-500000),INT(ABS((C61-P61)/14)),IF(C61&lt;(-13500),INT(ABS((C61-P61)/16)),IF(C61&lt;(-4000),INT(ABS((C61-P61)/18)),INT(ABS((C61-P61)/20))))))))</f>
        <v>2251</v>
      </c>
      <c r="P61" s="1">
        <v>2023</v>
      </c>
    </row>
    <row r="62" spans="1:18" x14ac:dyDescent="0.4">
      <c r="A62" s="1" t="s">
        <v>2366</v>
      </c>
      <c r="B62" s="1" t="s">
        <v>243</v>
      </c>
      <c r="C62" s="1">
        <v>-31000</v>
      </c>
      <c r="D62" s="1">
        <v>-22000</v>
      </c>
      <c r="F62" s="1" t="s">
        <v>926</v>
      </c>
      <c r="G62" s="1" t="s">
        <v>1926</v>
      </c>
      <c r="L62" s="58">
        <f>IF(ISBLANK(C62),"",IF(C62&lt;=(-350000),ABS(C62),IF(C62&lt;=(-900),FLOOR(ABS(C62-P62),100),ABS(C62-P62))))</f>
        <v>33000</v>
      </c>
      <c r="M62" s="58">
        <f>IF(ISBLANK(D62),"",IF(C62&lt;=(-350000),ABS(D62),IF(C62&lt;=(-900),FLOOR(ABS(D62-P62),100),ABS(D62-P62))))</f>
        <v>24000</v>
      </c>
      <c r="N62" s="1">
        <f>IF(OR(ISBLANK(D62),J62=1),"",ABS(C62-D62))</f>
        <v>9000</v>
      </c>
      <c r="O62" s="1">
        <f>IF(OR(C62&lt;(-85000000),ISBLANK(C62)),"",IF(C62&lt;(-7000000),INT(ABS(C62/10)),IF(C62&lt;(-3200000),INT(ABS(C62/12)),IF(C62&lt;(-500000),INT(ABS((C62-P62)/14)),IF(C62&lt;(-13500),INT(ABS((C62-P62)/16)),IF(C62&lt;(-4000),INT(ABS((C62-P62)/18)),INT(ABS((C62-P62)/20))))))))</f>
        <v>2063</v>
      </c>
      <c r="P62" s="1">
        <v>2023</v>
      </c>
    </row>
    <row r="63" spans="1:18" x14ac:dyDescent="0.4">
      <c r="A63" s="1" t="s">
        <v>977</v>
      </c>
      <c r="B63" s="1" t="s">
        <v>428</v>
      </c>
      <c r="C63" s="1">
        <v>-28000</v>
      </c>
      <c r="E63" s="1" t="s">
        <v>423</v>
      </c>
      <c r="F63" s="1" t="s">
        <v>926</v>
      </c>
      <c r="G63" s="1" t="s">
        <v>1926</v>
      </c>
      <c r="L63" s="58">
        <f>IF(ISBLANK(C63),"",IF(C63&lt;=(-350000),ABS(C63),IF(C63&lt;=(-900),FLOOR(ABS(C63-P63),100),ABS(C63-P63))))</f>
        <v>30000</v>
      </c>
      <c r="M63" s="58" t="str">
        <f>IF(ISBLANK(D63),"",IF(C63&lt;=(-350000),ABS(D63),IF(C63&lt;=(-900),FLOOR(ABS(D63-P63),100),ABS(D63-P63))))</f>
        <v/>
      </c>
      <c r="N63" s="1" t="str">
        <f>IF(OR(ISBLANK(D63),J63=1),"",ABS(C63-D63))</f>
        <v/>
      </c>
      <c r="O63" s="1">
        <f>IF(OR(C63&lt;(-85000000),ISBLANK(C63)),"",IF(C63&lt;(-7000000),INT(ABS(C63/10)),IF(C63&lt;(-3200000),INT(ABS(C63/12)),IF(C63&lt;(-500000),INT(ABS((C63-P63)/14)),IF(C63&lt;(-13500),INT(ABS((C63-P63)/16)),IF(C63&lt;(-4000),INT(ABS((C63-P63)/18)),INT(ABS((C63-P63)/20))))))))</f>
        <v>1876</v>
      </c>
      <c r="P63" s="1">
        <v>2023</v>
      </c>
    </row>
    <row r="64" spans="1:18" x14ac:dyDescent="0.4">
      <c r="A64" s="1" t="s">
        <v>2391</v>
      </c>
      <c r="B64" s="1" t="s">
        <v>233</v>
      </c>
      <c r="C64" s="1">
        <v>-28000</v>
      </c>
      <c r="D64" s="1">
        <v>-13000</v>
      </c>
      <c r="F64" s="1" t="s">
        <v>926</v>
      </c>
      <c r="G64" s="1" t="s">
        <v>1926</v>
      </c>
      <c r="J64" s="1">
        <v>1</v>
      </c>
      <c r="L64" s="58">
        <f>IF(ISBLANK(C64),"",IF(C64&lt;=(-350000),ABS(C64),IF(C64&lt;=(-900),FLOOR(ABS(C64-P64),100),ABS(C64-P64))))</f>
        <v>30000</v>
      </c>
      <c r="M64" s="58">
        <f>IF(ISBLANK(D64),"",IF(C64&lt;=(-350000),ABS(D64),IF(C64&lt;=(-900),FLOOR(ABS(D64-P64),100),ABS(D64-P64))))</f>
        <v>15000</v>
      </c>
      <c r="N64" s="1" t="str">
        <f>IF(OR(ISBLANK(D64),J64=1),"",ABS(C64-D64))</f>
        <v/>
      </c>
      <c r="O64" s="1">
        <f>IF(OR(C64&lt;(-85000000),ISBLANK(C64)),"",IF(C64&lt;(-7000000),INT(ABS(C64/10)),IF(C64&lt;(-3200000),INT(ABS(C64/12)),IF(C64&lt;(-500000),INT(ABS((C64-P64)/14)),IF(C64&lt;(-13500),INT(ABS((C64-P64)/16)),IF(C64&lt;(-4000),INT(ABS((C64-P64)/18)),INT(ABS((C64-P64)/20))))))))</f>
        <v>1876</v>
      </c>
      <c r="P64" s="1">
        <v>2023</v>
      </c>
    </row>
    <row r="65" spans="1:18" x14ac:dyDescent="0.4">
      <c r="A65" s="1" t="s">
        <v>982</v>
      </c>
      <c r="B65" s="1" t="s">
        <v>983</v>
      </c>
      <c r="C65" s="1">
        <v>-26000</v>
      </c>
      <c r="F65" s="1" t="s">
        <v>926</v>
      </c>
      <c r="G65" s="1" t="s">
        <v>1926</v>
      </c>
      <c r="L65" s="58">
        <f>IF(ISBLANK(C65),"",IF(C65&lt;=(-350000),ABS(C65),IF(C65&lt;=(-900),FLOOR(ABS(C65-P65),100),ABS(C65-P65))))</f>
        <v>28000</v>
      </c>
      <c r="M65" s="58" t="str">
        <f>IF(ISBLANK(D65),"",IF(C65&lt;=(-350000),ABS(D65),IF(C65&lt;=(-900),FLOOR(ABS(D65-P65),100),ABS(D65-P65))))</f>
        <v/>
      </c>
      <c r="N65" s="1" t="str">
        <f>IF(OR(ISBLANK(D65),J65=1),"",ABS(C65-D65))</f>
        <v/>
      </c>
      <c r="O65" s="1">
        <f>IF(OR(C65&lt;(-85000000),ISBLANK(C65)),"",IF(C65&lt;(-7000000),INT(ABS(C65/10)),IF(C65&lt;(-3200000),INT(ABS(C65/12)),IF(C65&lt;(-500000),INT(ABS((C65-P65)/14)),IF(C65&lt;(-13500),INT(ABS((C65-P65)/16)),IF(C65&lt;(-4000),INT(ABS((C65-P65)/18)),INT(ABS((C65-P65)/20))))))))</f>
        <v>1751</v>
      </c>
      <c r="P65" s="1">
        <v>2023</v>
      </c>
      <c r="Q65" s="1" t="s">
        <v>984</v>
      </c>
    </row>
    <row r="66" spans="1:18" x14ac:dyDescent="0.4">
      <c r="A66" s="1" t="s">
        <v>2367</v>
      </c>
      <c r="B66" s="1" t="s">
        <v>149</v>
      </c>
      <c r="C66" s="1">
        <v>-24500</v>
      </c>
      <c r="E66" s="1" t="s">
        <v>313</v>
      </c>
      <c r="F66" s="1" t="s">
        <v>926</v>
      </c>
      <c r="G66" s="1" t="s">
        <v>1926</v>
      </c>
      <c r="L66" s="58">
        <f>IF(ISBLANK(C66),"",IF(C66&lt;=(-350000),ABS(C66),IF(C66&lt;=(-900),FLOOR(ABS(C66-P66),100),ABS(C66-P66))))</f>
        <v>26500</v>
      </c>
      <c r="M66" s="58" t="str">
        <f>IF(ISBLANK(D66),"",IF(C66&lt;=(-350000),ABS(D66),IF(C66&lt;=(-900),FLOOR(ABS(D66-P66),100),ABS(D66-P66))))</f>
        <v/>
      </c>
      <c r="N66" s="1" t="str">
        <f>IF(OR(ISBLANK(D66),J66=1),"",ABS(C66-D66))</f>
        <v/>
      </c>
      <c r="O66" s="1">
        <f>IF(OR(C66&lt;(-85000000),ISBLANK(C66)),"",IF(C66&lt;(-7000000),INT(ABS(C66/10)),IF(C66&lt;(-3200000),INT(ABS(C66/12)),IF(C66&lt;(-500000),INT(ABS((C66-P66)/14)),IF(C66&lt;(-13500),INT(ABS((C66-P66)/16)),IF(C66&lt;(-4000),INT(ABS((C66-P66)/18)),INT(ABS((C66-P66)/20))))))))</f>
        <v>1657</v>
      </c>
      <c r="P66" s="1">
        <v>2023</v>
      </c>
    </row>
    <row r="67" spans="1:18" x14ac:dyDescent="0.4">
      <c r="A67" s="1" t="s">
        <v>296</v>
      </c>
      <c r="B67" s="1" t="s">
        <v>57</v>
      </c>
      <c r="C67" s="1">
        <v>-24000</v>
      </c>
      <c r="D67" s="1">
        <v>-17000</v>
      </c>
      <c r="F67" s="1" t="s">
        <v>926</v>
      </c>
      <c r="G67" s="1" t="s">
        <v>1926</v>
      </c>
      <c r="J67" s="1">
        <v>1</v>
      </c>
      <c r="K67" s="1">
        <v>1</v>
      </c>
      <c r="L67" s="58">
        <f>IF(ISBLANK(C67),"",IF(C67&lt;=(-350000),ABS(C67),IF(C67&lt;=(-900),FLOOR(ABS(C67-P67),100),ABS(C67-P67))))</f>
        <v>26000</v>
      </c>
      <c r="M67" s="58">
        <f>IF(ISBLANK(D67),"",IF(C67&lt;=(-350000),ABS(D67),IF(C67&lt;=(-900),FLOOR(ABS(D67-P67),100),ABS(D67-P67))))</f>
        <v>19000</v>
      </c>
      <c r="N67" s="1" t="str">
        <f>IF(OR(ISBLANK(D67),J67=1),"",ABS(C67-D67))</f>
        <v/>
      </c>
      <c r="O67" s="1">
        <f>IF(OR(C67&lt;(-85000000),ISBLANK(C67)),"",IF(C67&lt;(-7000000),INT(ABS(C67/10)),IF(C67&lt;(-3200000),INT(ABS(C67/12)),IF(C67&lt;(-500000),INT(ABS((C67-P67)/14)),IF(C67&lt;(-13500),INT(ABS((C67-P67)/16)),IF(C67&lt;(-4000),INT(ABS((C67-P67)/18)),INT(ABS((C67-P67)/20))))))))</f>
        <v>1626</v>
      </c>
      <c r="P67" s="1">
        <v>2023</v>
      </c>
    </row>
    <row r="68" spans="1:18" x14ac:dyDescent="0.4">
      <c r="A68" s="1" t="s">
        <v>59</v>
      </c>
      <c r="C68" s="1">
        <v>-23000</v>
      </c>
      <c r="D68" s="1">
        <v>-6000</v>
      </c>
      <c r="E68" s="1" t="s">
        <v>324</v>
      </c>
      <c r="F68" s="1" t="s">
        <v>926</v>
      </c>
      <c r="G68" s="1" t="s">
        <v>1926</v>
      </c>
      <c r="K68" s="1">
        <v>1</v>
      </c>
      <c r="L68" s="58">
        <f>IF(ISBLANK(C68),"",IF(C68&lt;=(-350000),ABS(C68),IF(C68&lt;=(-900),FLOOR(ABS(C68-P68),100),ABS(C68-P68))))</f>
        <v>25000</v>
      </c>
      <c r="M68" s="58">
        <f>IF(ISBLANK(D68),"",IF(C68&lt;=(-350000),ABS(D68),IF(C68&lt;=(-900),FLOOR(ABS(D68-P68),100),ABS(D68-P68))))</f>
        <v>8000</v>
      </c>
      <c r="N68" s="1">
        <f>IF(OR(ISBLANK(D68),J68=1),"",ABS(C68-D68))</f>
        <v>17000</v>
      </c>
      <c r="O68" s="1">
        <f>IF(OR(C68&lt;(-85000000),ISBLANK(C68)),"",IF(C68&lt;(-7000000),INT(ABS(C68/10)),IF(C68&lt;(-3200000),INT(ABS(C68/12)),IF(C68&lt;(-500000),INT(ABS((C68-P68)/14)),IF(C68&lt;(-13500),INT(ABS((C68-P68)/16)),IF(C68&lt;(-4000),INT(ABS((C68-P68)/18)),INT(ABS((C68-P68)/20))))))))</f>
        <v>1563</v>
      </c>
      <c r="P68" s="1">
        <v>2023</v>
      </c>
      <c r="Q68" s="1" t="s">
        <v>1795</v>
      </c>
      <c r="R68" s="1" t="s">
        <v>1796</v>
      </c>
    </row>
    <row r="69" spans="1:18" x14ac:dyDescent="0.4">
      <c r="A69" s="1" t="s">
        <v>1794</v>
      </c>
      <c r="B69" s="1" t="s">
        <v>1798</v>
      </c>
      <c r="C69" s="1">
        <v>-23000</v>
      </c>
      <c r="D69" s="1">
        <v>-5000</v>
      </c>
      <c r="F69" s="1" t="s">
        <v>926</v>
      </c>
      <c r="G69" s="1" t="s">
        <v>1926</v>
      </c>
      <c r="K69" s="1">
        <v>1</v>
      </c>
      <c r="L69" s="58">
        <f>IF(ISBLANK(C69),"",IF(C69&lt;=(-350000),ABS(C69),IF(C69&lt;=(-900),FLOOR(ABS(C69-P69),100),ABS(C69-P69))))</f>
        <v>25000</v>
      </c>
      <c r="M69" s="58">
        <f>IF(ISBLANK(D69),"",IF(C69&lt;=(-350000),ABS(D69),IF(C69&lt;=(-900),FLOOR(ABS(D69-P69),100),ABS(D69-P69))))</f>
        <v>7000</v>
      </c>
      <c r="N69" s="1">
        <f>IF(OR(ISBLANK(D69),J69=1),"",ABS(C69-D69))</f>
        <v>18000</v>
      </c>
      <c r="O69" s="1">
        <f>IF(OR(C69&lt;(-85000000),ISBLANK(C69)),"",IF(C69&lt;(-7000000),INT(ABS(C69/10)),IF(C69&lt;(-3200000),INT(ABS(C69/12)),IF(C69&lt;(-500000),INT(ABS((C69-P69)/14)),IF(C69&lt;(-13500),INT(ABS((C69-P69)/16)),IF(C69&lt;(-4000),INT(ABS((C69-P69)/18)),INT(ABS((C69-P69)/20))))))))</f>
        <v>1563</v>
      </c>
      <c r="P69" s="1">
        <v>2023</v>
      </c>
      <c r="Q69" s="1" t="s">
        <v>1806</v>
      </c>
    </row>
    <row r="70" spans="1:18" x14ac:dyDescent="0.4">
      <c r="A70" s="1" t="s">
        <v>2392</v>
      </c>
      <c r="B70" s="1" t="s">
        <v>105</v>
      </c>
      <c r="C70" s="1">
        <v>-22000</v>
      </c>
      <c r="D70" s="1">
        <v>-13000</v>
      </c>
      <c r="F70" s="1" t="s">
        <v>926</v>
      </c>
      <c r="G70" s="1" t="s">
        <v>1926</v>
      </c>
      <c r="L70" s="58">
        <f>IF(ISBLANK(C70),"",IF(C70&lt;=(-350000),ABS(C70),IF(C70&lt;=(-900),FLOOR(ABS(C70-P70),100),ABS(C70-P70))))</f>
        <v>24000</v>
      </c>
      <c r="M70" s="58">
        <f>IF(ISBLANK(D70),"",IF(C70&lt;=(-350000),ABS(D70),IF(C70&lt;=(-900),FLOOR(ABS(D70-P70),100),ABS(D70-P70))))</f>
        <v>15000</v>
      </c>
      <c r="N70" s="1">
        <f>IF(OR(ISBLANK(D70),J70=1),"",ABS(C70-D70))</f>
        <v>9000</v>
      </c>
      <c r="O70" s="1">
        <f>IF(OR(C70&lt;(-85000000),ISBLANK(C70)),"",IF(C70&lt;(-7000000),INT(ABS(C70/10)),IF(C70&lt;(-3200000),INT(ABS(C70/12)),IF(C70&lt;(-500000),INT(ABS((C70-P70)/14)),IF(C70&lt;(-13500),INT(ABS((C70-P70)/16)),IF(C70&lt;(-4000),INT(ABS((C70-P70)/18)),INT(ABS((C70-P70)/20))))))))</f>
        <v>1501</v>
      </c>
      <c r="P70" s="1">
        <v>2023</v>
      </c>
    </row>
    <row r="71" spans="1:18" x14ac:dyDescent="0.4">
      <c r="A71" s="1" t="s">
        <v>9</v>
      </c>
      <c r="C71" s="1">
        <v>-22000</v>
      </c>
      <c r="E71" s="1" t="s">
        <v>332</v>
      </c>
      <c r="F71" s="1" t="s">
        <v>926</v>
      </c>
      <c r="G71" s="1" t="s">
        <v>1926</v>
      </c>
      <c r="L71" s="58">
        <f>IF(ISBLANK(C71),"",IF(C71&lt;=(-350000),ABS(C71),IF(C71&lt;=(-900),FLOOR(ABS(C71-P71),100),ABS(C71-P71))))</f>
        <v>24000</v>
      </c>
      <c r="M71" s="58" t="str">
        <f>IF(ISBLANK(D71),"",IF(C71&lt;=(-350000),ABS(D71),IF(C71&lt;=(-900),FLOOR(ABS(D71-P71),100),ABS(D71-P71))))</f>
        <v/>
      </c>
      <c r="N71" s="1" t="str">
        <f>IF(OR(ISBLANK(D71),J71=1),"",ABS(C71-D71))</f>
        <v/>
      </c>
      <c r="O71" s="1">
        <f>IF(OR(C71&lt;(-85000000),ISBLANK(C71)),"",IF(C71&lt;(-7000000),INT(ABS(C71/10)),IF(C71&lt;(-3200000),INT(ABS(C71/12)),IF(C71&lt;(-500000),INT(ABS((C71-P71)/14)),IF(C71&lt;(-13500),INT(ABS((C71-P71)/16)),IF(C71&lt;(-4000),INT(ABS((C71-P71)/18)),INT(ABS((C71-P71)/20))))))))</f>
        <v>1501</v>
      </c>
      <c r="P71" s="1">
        <v>2023</v>
      </c>
    </row>
    <row r="72" spans="1:18" x14ac:dyDescent="0.4">
      <c r="A72" s="1" t="s">
        <v>61</v>
      </c>
      <c r="C72" s="1">
        <v>-22000</v>
      </c>
      <c r="D72" s="1">
        <v>-6000</v>
      </c>
      <c r="F72" s="1" t="s">
        <v>926</v>
      </c>
      <c r="G72" s="1" t="s">
        <v>1926</v>
      </c>
      <c r="K72" s="1">
        <v>1</v>
      </c>
      <c r="L72" s="58">
        <f>IF(ISBLANK(C72),"",IF(C72&lt;=(-350000),ABS(C72),IF(C72&lt;=(-900),FLOOR(ABS(C72-P72),100),ABS(C72-P72))))</f>
        <v>24000</v>
      </c>
      <c r="M72" s="58">
        <f>IF(ISBLANK(D72),"",IF(C72&lt;=(-350000),ABS(D72),IF(C72&lt;=(-900),FLOOR(ABS(D72-P72),100),ABS(D72-P72))))</f>
        <v>8000</v>
      </c>
      <c r="N72" s="1">
        <f>IF(OR(ISBLANK(D72),J72=1),"",ABS(C72-D72))</f>
        <v>16000</v>
      </c>
      <c r="O72" s="1">
        <f>IF(OR(C72&lt;(-85000000),ISBLANK(C72)),"",IF(C72&lt;(-7000000),INT(ABS(C72/10)),IF(C72&lt;(-3200000),INT(ABS(C72/12)),IF(C72&lt;(-500000),INT(ABS((C72-P72)/14)),IF(C72&lt;(-13500),INT(ABS((C72-P72)/16)),IF(C72&lt;(-4000),INT(ABS((C72-P72)/18)),INT(ABS((C72-P72)/20))))))))</f>
        <v>1501</v>
      </c>
      <c r="P72" s="1">
        <v>2023</v>
      </c>
      <c r="Q72" s="1" t="s">
        <v>1799</v>
      </c>
      <c r="R72" s="1" t="s">
        <v>1800</v>
      </c>
    </row>
    <row r="73" spans="1:18" x14ac:dyDescent="0.4">
      <c r="A73" s="1" t="s">
        <v>2402</v>
      </c>
      <c r="B73" s="1" t="s">
        <v>266</v>
      </c>
      <c r="C73" s="1">
        <v>-21000</v>
      </c>
      <c r="E73" s="1" t="s">
        <v>332</v>
      </c>
      <c r="F73" s="1" t="s">
        <v>926</v>
      </c>
      <c r="G73" s="1" t="s">
        <v>1926</v>
      </c>
      <c r="L73" s="58">
        <f>IF(ISBLANK(C73),"",IF(C73&lt;=(-350000),ABS(C73),IF(C73&lt;=(-900),FLOOR(ABS(C73-P73),100),ABS(C73-P73))))</f>
        <v>23000</v>
      </c>
      <c r="M73" s="58" t="str">
        <f>IF(ISBLANK(D73),"",IF(C73&lt;=(-350000),ABS(D73),IF(C73&lt;=(-900),FLOOR(ABS(D73-P73),100),ABS(D73-P73))))</f>
        <v/>
      </c>
      <c r="N73" s="1" t="str">
        <f>IF(OR(ISBLANK(D73),J73=1),"",ABS(C73-D73))</f>
        <v/>
      </c>
      <c r="O73" s="1">
        <f>IF(OR(C73&lt;(-85000000),ISBLANK(C73)),"",IF(C73&lt;(-7000000),INT(ABS(C73/10)),IF(C73&lt;(-3200000),INT(ABS(C73/12)),IF(C73&lt;(-500000),INT(ABS((C73-P73)/14)),IF(C73&lt;(-13500),INT(ABS((C73-P73)/16)),IF(C73&lt;(-4000),INT(ABS((C73-P73)/18)),INT(ABS((C73-P73)/20))))))))</f>
        <v>1438</v>
      </c>
      <c r="P73" s="1">
        <v>2023</v>
      </c>
    </row>
    <row r="74" spans="1:18" x14ac:dyDescent="0.4">
      <c r="A74" s="1" t="s">
        <v>49</v>
      </c>
      <c r="C74" s="1">
        <v>-18000</v>
      </c>
      <c r="D74" s="1">
        <v>-12000</v>
      </c>
      <c r="F74" s="1" t="s">
        <v>926</v>
      </c>
      <c r="G74" s="1" t="s">
        <v>1926</v>
      </c>
      <c r="L74" s="58">
        <f>IF(ISBLANK(C74),"",IF(C74&lt;=(-350000),ABS(C74),IF(C74&lt;=(-900),FLOOR(ABS(C74-P74),100),ABS(C74-P74))))</f>
        <v>20000</v>
      </c>
      <c r="M74" s="58">
        <f>IF(ISBLANK(D74),"",IF(C74&lt;=(-350000),ABS(D74),IF(C74&lt;=(-900),FLOOR(ABS(D74-P74),100),ABS(D74-P74))))</f>
        <v>14000</v>
      </c>
      <c r="N74" s="1">
        <f>IF(OR(ISBLANK(D74),J74=1),"",ABS(C74-D74))</f>
        <v>6000</v>
      </c>
      <c r="O74" s="1">
        <f>IF(OR(C74&lt;(-85000000),ISBLANK(C74)),"",IF(C74&lt;(-7000000),INT(ABS(C74/10)),IF(C74&lt;(-3200000),INT(ABS(C74/12)),IF(C74&lt;(-500000),INT(ABS((C74-P74)/14)),IF(C74&lt;(-13500),INT(ABS((C74-P74)/16)),IF(C74&lt;(-4000),INT(ABS((C74-P74)/18)),INT(ABS((C74-P74)/20))))))))</f>
        <v>1251</v>
      </c>
      <c r="P74" s="1">
        <v>2023</v>
      </c>
    </row>
    <row r="75" spans="1:18" x14ac:dyDescent="0.4">
      <c r="A75" s="1" t="s">
        <v>62</v>
      </c>
      <c r="B75" s="1" t="s">
        <v>1801</v>
      </c>
      <c r="C75" s="1">
        <v>-15000</v>
      </c>
      <c r="D75" s="1">
        <v>-3000</v>
      </c>
      <c r="E75" s="1" t="s">
        <v>333</v>
      </c>
      <c r="F75" s="1" t="s">
        <v>926</v>
      </c>
      <c r="G75" s="1" t="s">
        <v>1926</v>
      </c>
      <c r="K75" s="1">
        <v>1</v>
      </c>
      <c r="L75" s="58">
        <f>IF(ISBLANK(C75),"",IF(C75&lt;=(-350000),ABS(C75),IF(C75&lt;=(-900),FLOOR(ABS(C75-P75),100),ABS(C75-P75))))</f>
        <v>17000</v>
      </c>
      <c r="M75" s="58">
        <f>IF(ISBLANK(D75),"",IF(C75&lt;=(-350000),ABS(D75),IF(C75&lt;=(-900),FLOOR(ABS(D75-P75),100),ABS(D75-P75))))</f>
        <v>5000</v>
      </c>
      <c r="N75" s="1">
        <f>IF(OR(ISBLANK(D75),J75=1),"",ABS(C75-D75))</f>
        <v>12000</v>
      </c>
      <c r="O75" s="1">
        <f>IF(OR(C75&lt;(-85000000),ISBLANK(C75)),"",IF(C75&lt;(-7000000),INT(ABS(C75/10)),IF(C75&lt;(-3200000),INT(ABS(C75/12)),IF(C75&lt;(-500000),INT(ABS((C75-P75)/14)),IF(C75&lt;(-13500),INT(ABS((C75-P75)/16)),IF(C75&lt;(-4000),INT(ABS((C75-P75)/18)),INT(ABS((C75-P75)/20))))))))</f>
        <v>1063</v>
      </c>
      <c r="P75" s="1">
        <v>2023</v>
      </c>
      <c r="Q75" s="1" t="s">
        <v>1802</v>
      </c>
    </row>
    <row r="76" spans="1:18" x14ac:dyDescent="0.4">
      <c r="A76" s="1" t="s">
        <v>978</v>
      </c>
      <c r="B76" s="1" t="s">
        <v>979</v>
      </c>
      <c r="C76" s="1">
        <v>-12670</v>
      </c>
      <c r="D76" s="1">
        <v>-10890</v>
      </c>
      <c r="F76" s="1" t="s">
        <v>962</v>
      </c>
      <c r="L76" s="58">
        <f>IF(ISBLANK(C76),"",IF(C76&lt;=(-350000),ABS(C76),IF(C76&lt;=(-900),FLOOR(ABS(C76-P76),100),ABS(C76-P76))))</f>
        <v>14600</v>
      </c>
      <c r="M76" s="58">
        <f>IF(ISBLANK(D76),"",IF(C76&lt;=(-350000),ABS(D76),IF(C76&lt;=(-900),FLOOR(ABS(D76-P76),100),ABS(D76-P76))))</f>
        <v>12900</v>
      </c>
      <c r="N76" s="1">
        <f>IF(OR(ISBLANK(D76),J76=1),"",ABS(C76-D76))</f>
        <v>1780</v>
      </c>
      <c r="O76" s="1">
        <f>IF(OR(C76&lt;(-85000000),ISBLANK(C76)),"",IF(C76&lt;(-7000000),INT(ABS(C76/10)),IF(C76&lt;(-3200000),INT(ABS(C76/12)),IF(C76&lt;(-500000),INT(ABS((C76-P76)/14)),IF(C76&lt;(-13500),INT(ABS((C76-P76)/16)),IF(C76&lt;(-4000),INT(ABS((C76-P76)/18)),INT(ABS((C76-P76)/20))))))))</f>
        <v>816</v>
      </c>
      <c r="P76" s="1">
        <v>2023</v>
      </c>
      <c r="Q76" s="1" t="s">
        <v>980</v>
      </c>
      <c r="R76" s="1" t="s">
        <v>981</v>
      </c>
    </row>
    <row r="77" spans="1:18" x14ac:dyDescent="0.4">
      <c r="A77" s="1" t="s">
        <v>958</v>
      </c>
      <c r="B77" s="1" t="s">
        <v>959</v>
      </c>
      <c r="C77" s="1">
        <v>-12500</v>
      </c>
      <c r="D77" s="1">
        <v>-3500</v>
      </c>
      <c r="E77" s="1" t="s">
        <v>961</v>
      </c>
      <c r="F77" s="1" t="s">
        <v>926</v>
      </c>
      <c r="G77" s="1" t="s">
        <v>1926</v>
      </c>
      <c r="L77" s="58">
        <f>IF(ISBLANK(C77),"",IF(C77&lt;=(-350000),ABS(C77),IF(C77&lt;=(-900),FLOOR(ABS(C77-P77),100),ABS(C77-P77))))</f>
        <v>14500</v>
      </c>
      <c r="M77" s="58">
        <f>IF(ISBLANK(D77),"",IF(C77&lt;=(-350000),ABS(D77),IF(C77&lt;=(-900),FLOOR(ABS(D77-P77),100),ABS(D77-P77))))</f>
        <v>5500</v>
      </c>
      <c r="N77" s="1">
        <f>IF(OR(ISBLANK(D77),J77=1),"",ABS(C77-D77))</f>
        <v>9000</v>
      </c>
      <c r="O77" s="1">
        <f>IF(OR(C77&lt;(-85000000),ISBLANK(C77)),"",IF(C77&lt;(-7000000),INT(ABS(C77/10)),IF(C77&lt;(-3200000),INT(ABS(C77/12)),IF(C77&lt;(-500000),INT(ABS((C77-P77)/14)),IF(C77&lt;(-13500),INT(ABS((C77-P77)/16)),IF(C77&lt;(-4000),INT(ABS((C77-P77)/18)),INT(ABS((C77-P77)/20))))))))</f>
        <v>806</v>
      </c>
      <c r="P77" s="1">
        <v>2023</v>
      </c>
      <c r="Q77" s="52" t="s">
        <v>960</v>
      </c>
      <c r="R77" s="52" t="s">
        <v>963</v>
      </c>
    </row>
    <row r="78" spans="1:18" x14ac:dyDescent="0.4">
      <c r="A78" s="1" t="s">
        <v>2396</v>
      </c>
      <c r="B78" s="1" t="s">
        <v>432</v>
      </c>
      <c r="C78" s="1">
        <v>-11500</v>
      </c>
      <c r="D78" s="1">
        <v>-6200</v>
      </c>
      <c r="E78" s="1" t="s">
        <v>383</v>
      </c>
      <c r="F78" s="1" t="s">
        <v>926</v>
      </c>
      <c r="G78" s="1" t="s">
        <v>1926</v>
      </c>
      <c r="J78" s="1">
        <v>1</v>
      </c>
      <c r="L78" s="58">
        <f>IF(ISBLANK(C78),"",IF(C78&lt;=(-350000),ABS(C78),IF(C78&lt;=(-900),FLOOR(ABS(C78-P78),100),ABS(C78-P78))))</f>
        <v>13500</v>
      </c>
      <c r="M78" s="58">
        <f>IF(ISBLANK(D78),"",IF(C78&lt;=(-350000),ABS(D78),IF(C78&lt;=(-900),FLOOR(ABS(D78-P78),100),ABS(D78-P78))))</f>
        <v>8200</v>
      </c>
      <c r="N78" s="1" t="str">
        <f>IF(OR(ISBLANK(D78),J78=1),"",ABS(C78-D78))</f>
        <v/>
      </c>
      <c r="O78" s="1">
        <f>IF(OR(C78&lt;(-85000000),ISBLANK(C78)),"",IF(C78&lt;(-7000000),INT(ABS(C78/10)),IF(C78&lt;(-3200000),INT(ABS(C78/12)),IF(C78&lt;(-500000),INT(ABS((C78-P78)/14)),IF(C78&lt;(-13500),INT(ABS((C78-P78)/16)),IF(C78&lt;(-4000),INT(ABS((C78-P78)/18)),INT(ABS((C78-P78)/20))))))))</f>
        <v>751</v>
      </c>
      <c r="P78" s="1">
        <v>2023</v>
      </c>
    </row>
    <row r="79" spans="1:18" x14ac:dyDescent="0.4">
      <c r="A79" s="1" t="s">
        <v>2393</v>
      </c>
      <c r="B79" s="1" t="s">
        <v>226</v>
      </c>
      <c r="C79" s="1">
        <v>-10000</v>
      </c>
      <c r="D79" s="1">
        <v>-8000</v>
      </c>
      <c r="E79" s="1" t="s">
        <v>321</v>
      </c>
      <c r="F79" s="1" t="s">
        <v>926</v>
      </c>
      <c r="G79" s="1" t="s">
        <v>1926</v>
      </c>
      <c r="J79" s="1">
        <v>1</v>
      </c>
      <c r="L79" s="58">
        <f>IF(ISBLANK(C79),"",IF(C79&lt;=(-350000),ABS(C79),IF(C79&lt;=(-900),FLOOR(ABS(C79-P79),100),ABS(C79-P79))))</f>
        <v>12000</v>
      </c>
      <c r="M79" s="58">
        <f>IF(ISBLANK(D79),"",IF(C79&lt;=(-350000),ABS(D79),IF(C79&lt;=(-900),FLOOR(ABS(D79-P79),100),ABS(D79-P79))))</f>
        <v>10000</v>
      </c>
      <c r="N79" s="1" t="str">
        <f>IF(OR(ISBLANK(D79),J79=1),"",ABS(C79-D79))</f>
        <v/>
      </c>
      <c r="O79" s="1">
        <f>IF(OR(C79&lt;(-85000000),ISBLANK(C79)),"",IF(C79&lt;(-7000000),INT(ABS(C79/10)),IF(C79&lt;(-3200000),INT(ABS(C79/12)),IF(C79&lt;(-500000),INT(ABS((C79-P79)/14)),IF(C79&lt;(-13500),INT(ABS((C79-P79)/16)),IF(C79&lt;(-4000),INT(ABS((C79-P79)/18)),INT(ABS((C79-P79)/20))))))))</f>
        <v>667</v>
      </c>
      <c r="P79" s="1">
        <v>2023</v>
      </c>
    </row>
    <row r="80" spans="1:18" x14ac:dyDescent="0.4">
      <c r="A80" s="1" t="s">
        <v>1347</v>
      </c>
      <c r="C80" s="1">
        <v>-10000</v>
      </c>
      <c r="E80" s="1" t="s">
        <v>1348</v>
      </c>
      <c r="F80" s="1" t="s">
        <v>926</v>
      </c>
      <c r="L80" s="58">
        <f>IF(ISBLANK(C80),"",IF(C80&lt;=(-350000),ABS(C80),IF(C80&lt;=(-900),FLOOR(ABS(C80-P80),100),ABS(C80-P80))))</f>
        <v>12000</v>
      </c>
      <c r="M80" s="58" t="str">
        <f>IF(ISBLANK(D80),"",IF(C80&lt;=(-350000),ABS(D80),IF(C80&lt;=(-900),FLOOR(ABS(D80-P80),100),ABS(D80-P80))))</f>
        <v/>
      </c>
      <c r="N80" s="1" t="str">
        <f>IF(OR(ISBLANK(D80),J80=1),"",ABS(C80-D80))</f>
        <v/>
      </c>
      <c r="O80" s="1">
        <f>IF(OR(C80&lt;(-85000000),ISBLANK(C80)),"",IF(C80&lt;(-7000000),INT(ABS(C80/10)),IF(C80&lt;(-3200000),INT(ABS(C80/12)),IF(C80&lt;(-500000),INT(ABS((C80-P80)/14)),IF(C80&lt;(-13500),INT(ABS((C80-P80)/16)),IF(C80&lt;(-4000),INT(ABS((C80-P80)/18)),INT(ABS((C80-P80)/20))))))))</f>
        <v>667</v>
      </c>
      <c r="P80" s="1">
        <v>2023</v>
      </c>
      <c r="Q80" s="1" t="s">
        <v>1349</v>
      </c>
    </row>
    <row r="81" spans="1:17" x14ac:dyDescent="0.4">
      <c r="A81" s="1" t="s">
        <v>2394</v>
      </c>
      <c r="B81" s="1" t="s">
        <v>228</v>
      </c>
      <c r="C81" s="1">
        <v>-9500</v>
      </c>
      <c r="D81" s="40">
        <v>-8500</v>
      </c>
      <c r="E81" s="1" t="s">
        <v>334</v>
      </c>
      <c r="F81" s="1" t="s">
        <v>926</v>
      </c>
      <c r="J81" s="1">
        <v>1</v>
      </c>
      <c r="L81" s="58">
        <f>IF(ISBLANK(C81),"",IF(C81&lt;=(-350000),ABS(C81),IF(C81&lt;=(-900),FLOOR(ABS(C81-P81),100),ABS(C81-P81))))</f>
        <v>11500</v>
      </c>
      <c r="M81" s="58">
        <f>IF(ISBLANK(D81),"",IF(C81&lt;=(-350000),ABS(D81),IF(C81&lt;=(-900),FLOOR(ABS(D81-P81),100),ABS(D81-P81))))</f>
        <v>10500</v>
      </c>
      <c r="N81" s="1" t="str">
        <f>IF(OR(ISBLANK(D81),J81=1),"",ABS(C81-D81))</f>
        <v/>
      </c>
      <c r="O81" s="1">
        <f>IF(OR(C81&lt;(-85000000),ISBLANK(C81)),"",IF(C81&lt;(-7000000),INT(ABS(C81/10)),IF(C81&lt;(-3200000),INT(ABS(C81/12)),IF(C81&lt;(-500000),INT(ABS((C81-P81)/14)),IF(C81&lt;(-13500),INT(ABS((C81-P81)/16)),IF(C81&lt;(-4000),INT(ABS((C81-P81)/18)),INT(ABS((C81-P81)/20))))))))</f>
        <v>640</v>
      </c>
      <c r="P81" s="1">
        <v>2023</v>
      </c>
    </row>
    <row r="82" spans="1:17" x14ac:dyDescent="0.4">
      <c r="A82" s="1" t="s">
        <v>2399</v>
      </c>
      <c r="B82" s="1" t="s">
        <v>438</v>
      </c>
      <c r="C82" s="1">
        <v>-9500</v>
      </c>
      <c r="E82" s="1" t="s">
        <v>322</v>
      </c>
      <c r="F82" s="1" t="s">
        <v>926</v>
      </c>
      <c r="L82" s="58">
        <f>IF(ISBLANK(C82),"",IF(C82&lt;=(-350000),ABS(C82),IF(C82&lt;=(-900),FLOOR(ABS(C82-P82),100),ABS(C82-P82))))</f>
        <v>11500</v>
      </c>
      <c r="M82" s="58" t="str">
        <f>IF(ISBLANK(D82),"",IF(C82&lt;=(-350000),ABS(D82),IF(C82&lt;=(-900),FLOOR(ABS(D82-P82),100),ABS(D82-P82))))</f>
        <v/>
      </c>
      <c r="N82" s="1" t="str">
        <f>IF(OR(ISBLANK(D82),J82=1),"",ABS(C82-D82))</f>
        <v/>
      </c>
      <c r="O82" s="1">
        <f>IF(OR(C82&lt;(-85000000),ISBLANK(C82)),"",IF(C82&lt;(-7000000),INT(ABS(C82/10)),IF(C82&lt;(-3200000),INT(ABS(C82/12)),IF(C82&lt;(-500000),INT(ABS((C82-P82)/14)),IF(C82&lt;(-13500),INT(ABS((C82-P82)/16)),IF(C82&lt;(-4000),INT(ABS((C82-P82)/18)),INT(ABS((C82-P82)/20))))))))</f>
        <v>640</v>
      </c>
      <c r="P82" s="1">
        <v>2023</v>
      </c>
    </row>
    <row r="83" spans="1:17" x14ac:dyDescent="0.4">
      <c r="A83" s="1" t="s">
        <v>2400</v>
      </c>
      <c r="B83" s="1" t="s">
        <v>440</v>
      </c>
      <c r="C83" s="1">
        <v>-9000</v>
      </c>
      <c r="F83" s="1" t="s">
        <v>926</v>
      </c>
      <c r="L83" s="58">
        <f>IF(ISBLANK(C83),"",IF(C83&lt;=(-350000),ABS(C83),IF(C83&lt;=(-900),FLOOR(ABS(C83-P83),100),ABS(C83-P83))))</f>
        <v>11000</v>
      </c>
      <c r="M83" s="58" t="str">
        <f>IF(ISBLANK(D83),"",IF(C83&lt;=(-350000),ABS(D83),IF(C83&lt;=(-900),FLOOR(ABS(D83-P83),100),ABS(D83-P83))))</f>
        <v/>
      </c>
      <c r="N83" s="1" t="str">
        <f>IF(OR(ISBLANK(D83),J83=1),"",ABS(C83-D83))</f>
        <v/>
      </c>
      <c r="O83" s="1">
        <f>IF(OR(C83&lt;(-85000000),ISBLANK(C83)),"",IF(C83&lt;(-7000000),INT(ABS(C83/10)),IF(C83&lt;(-3200000),INT(ABS(C83/12)),IF(C83&lt;(-500000),INT(ABS((C83-P83)/14)),IF(C83&lt;(-13500),INT(ABS((C83-P83)/16)),IF(C83&lt;(-4000),INT(ABS((C83-P83)/18)),INT(ABS((C83-P83)/20))))))))</f>
        <v>612</v>
      </c>
      <c r="P83" s="1">
        <v>2023</v>
      </c>
    </row>
    <row r="84" spans="1:17" x14ac:dyDescent="0.4">
      <c r="A84" s="1" t="s">
        <v>2397</v>
      </c>
      <c r="B84" s="1" t="s">
        <v>223</v>
      </c>
      <c r="C84" s="1">
        <v>-9000</v>
      </c>
      <c r="D84" s="1">
        <v>-7000</v>
      </c>
      <c r="E84" s="1" t="s">
        <v>322</v>
      </c>
      <c r="F84" s="1" t="s">
        <v>926</v>
      </c>
      <c r="J84" s="1">
        <v>1</v>
      </c>
      <c r="L84" s="58">
        <f>IF(ISBLANK(C84),"",IF(C84&lt;=(-350000),ABS(C84),IF(C84&lt;=(-900),FLOOR(ABS(C84-P84),100),ABS(C84-P84))))</f>
        <v>11000</v>
      </c>
      <c r="M84" s="58">
        <f>IF(ISBLANK(D84),"",IF(C84&lt;=(-350000),ABS(D84),IF(C84&lt;=(-900),FLOOR(ABS(D84-P84),100),ABS(D84-P84))))</f>
        <v>9000</v>
      </c>
      <c r="N84" s="1" t="str">
        <f>IF(OR(ISBLANK(D84),J84=1),"",ABS(C84-D84))</f>
        <v/>
      </c>
      <c r="O84" s="1">
        <f>IF(OR(C84&lt;(-85000000),ISBLANK(C84)),"",IF(C84&lt;(-7000000),INT(ABS(C84/10)),IF(C84&lt;(-3200000),INT(ABS(C84/12)),IF(C84&lt;(-500000),INT(ABS((C84-P84)/14)),IF(C84&lt;(-13500),INT(ABS((C84-P84)/16)),IF(C84&lt;(-4000),INT(ABS((C84-P84)/18)),INT(ABS((C84-P84)/20))))))))</f>
        <v>612</v>
      </c>
      <c r="P84" s="1">
        <v>2023</v>
      </c>
    </row>
    <row r="85" spans="1:17" x14ac:dyDescent="0.4">
      <c r="A85" s="1" t="s">
        <v>2398</v>
      </c>
      <c r="B85" s="1" t="s">
        <v>433</v>
      </c>
      <c r="C85" s="1">
        <v>-8500</v>
      </c>
      <c r="E85" s="1" t="s">
        <v>434</v>
      </c>
      <c r="F85" s="1" t="s">
        <v>926</v>
      </c>
      <c r="L85" s="58">
        <f>IF(ISBLANK(C85),"",IF(C85&lt;=(-350000),ABS(C85),IF(C85&lt;=(-900),FLOOR(ABS(C85-P85),100),ABS(C85-P85))))</f>
        <v>10500</v>
      </c>
      <c r="M85" s="58" t="str">
        <f>IF(ISBLANK(D85),"",IF(C85&lt;=(-350000),ABS(D85),IF(C85&lt;=(-900),FLOOR(ABS(D85-P85),100),ABS(D85-P85))))</f>
        <v/>
      </c>
      <c r="N85" s="1" t="str">
        <f>IF(OR(ISBLANK(D85),J85=1),"",ABS(C85-D85))</f>
        <v/>
      </c>
      <c r="O85" s="1">
        <f>IF(OR(C85&lt;(-85000000),ISBLANK(C85)),"",IF(C85&lt;(-7000000),INT(ABS(C85/10)),IF(C85&lt;(-3200000),INT(ABS(C85/12)),IF(C85&lt;(-500000),INT(ABS((C85-P85)/14)),IF(C85&lt;(-13500),INT(ABS((C85-P85)/16)),IF(C85&lt;(-4000),INT(ABS((C85-P85)/18)),INT(ABS((C85-P85)/20))))))))</f>
        <v>584</v>
      </c>
      <c r="P85" s="1">
        <v>2023</v>
      </c>
    </row>
    <row r="86" spans="1:17" x14ac:dyDescent="0.4">
      <c r="A86" s="1" t="s">
        <v>2401</v>
      </c>
      <c r="B86" s="1" t="s">
        <v>435</v>
      </c>
      <c r="C86" s="1">
        <v>-8500</v>
      </c>
      <c r="F86" s="1" t="s">
        <v>926</v>
      </c>
      <c r="L86" s="58">
        <f>IF(ISBLANK(C86),"",IF(C86&lt;=(-350000),ABS(C86),IF(C86&lt;=(-900),FLOOR(ABS(C86-P86),100),ABS(C86-P86))))</f>
        <v>10500</v>
      </c>
      <c r="M86" s="58" t="str">
        <f>IF(ISBLANK(D86),"",IF(C86&lt;=(-350000),ABS(D86),IF(C86&lt;=(-900),FLOOR(ABS(D86-P86),100),ABS(D86-P86))))</f>
        <v/>
      </c>
      <c r="N86" s="1" t="str">
        <f>IF(OR(ISBLANK(D86),J86=1),"",ABS(C86-D86))</f>
        <v/>
      </c>
      <c r="O86" s="1">
        <f>IF(OR(C86&lt;(-85000000),ISBLANK(C86)),"",IF(C86&lt;(-7000000),INT(ABS(C86/10)),IF(C86&lt;(-3200000),INT(ABS(C86/12)),IF(C86&lt;(-500000),INT(ABS((C86-P86)/14)),IF(C86&lt;(-13500),INT(ABS((C86-P86)/16)),IF(C86&lt;(-4000),INT(ABS((C86-P86)/18)),INT(ABS((C86-P86)/20))))))))</f>
        <v>584</v>
      </c>
      <c r="P86" s="1">
        <v>2023</v>
      </c>
    </row>
    <row r="87" spans="1:17" x14ac:dyDescent="0.4">
      <c r="A87" s="1" t="s">
        <v>2403</v>
      </c>
      <c r="B87" s="1" t="s">
        <v>443</v>
      </c>
      <c r="C87" s="1">
        <v>-8000</v>
      </c>
      <c r="D87" s="1">
        <v>-5000</v>
      </c>
      <c r="E87" s="1" t="s">
        <v>442</v>
      </c>
      <c r="F87" s="1" t="s">
        <v>926</v>
      </c>
      <c r="J87" s="1">
        <v>1</v>
      </c>
      <c r="L87" s="58">
        <f>IF(ISBLANK(C87),"",IF(C87&lt;=(-350000),ABS(C87),IF(C87&lt;=(-900),FLOOR(ABS(C87-P87),100),ABS(C87-P87))))</f>
        <v>10000</v>
      </c>
      <c r="M87" s="58">
        <f>IF(ISBLANK(D87),"",IF(C87&lt;=(-350000),ABS(D87),IF(C87&lt;=(-900),FLOOR(ABS(D87-P87),100),ABS(D87-P87))))</f>
        <v>7000</v>
      </c>
      <c r="N87" s="1" t="str">
        <f>IF(OR(ISBLANK(D87),J87=1),"",ABS(C87-D87))</f>
        <v/>
      </c>
      <c r="O87" s="1">
        <f>IF(OR(C87&lt;(-85000000),ISBLANK(C87)),"",IF(C87&lt;(-7000000),INT(ABS(C87/10)),IF(C87&lt;(-3200000),INT(ABS(C87/12)),IF(C87&lt;(-500000),INT(ABS((C87-P87)/14)),IF(C87&lt;(-13500),INT(ABS((C87-P87)/16)),IF(C87&lt;(-4000),INT(ABS((C87-P87)/18)),INT(ABS((C87-P87)/20))))))))</f>
        <v>556</v>
      </c>
      <c r="P87" s="1">
        <v>2023</v>
      </c>
    </row>
    <row r="88" spans="1:17" x14ac:dyDescent="0.4">
      <c r="A88" s="1" t="s">
        <v>1162</v>
      </c>
      <c r="C88" s="1">
        <v>-8000</v>
      </c>
      <c r="D88" s="1">
        <v>-2000</v>
      </c>
      <c r="E88" s="1" t="s">
        <v>1163</v>
      </c>
      <c r="F88" s="1" t="s">
        <v>949</v>
      </c>
      <c r="L88" s="58">
        <f>IF(ISBLANK(C88),"",IF(C88&lt;=(-350000),ABS(C88),IF(C88&lt;=(-900),FLOOR(ABS(C88-P88),100),ABS(C88-P88))))</f>
        <v>10000</v>
      </c>
      <c r="M88" s="58">
        <f>IF(ISBLANK(D88),"",IF(C88&lt;=(-350000),ABS(D88),IF(C88&lt;=(-900),FLOOR(ABS(D88-P88),100),ABS(D88-P88))))</f>
        <v>4000</v>
      </c>
      <c r="N88" s="1">
        <f>IF(OR(ISBLANK(D88),J88=1),"",ABS(C88-D88))</f>
        <v>6000</v>
      </c>
      <c r="O88" s="1">
        <f>IF(OR(C88&lt;(-85000000),ISBLANK(C88)),"",IF(C88&lt;(-7000000),INT(ABS(C88/10)),IF(C88&lt;(-3200000),INT(ABS(C88/12)),IF(C88&lt;(-500000),INT(ABS((C88-P88)/14)),IF(C88&lt;(-13500),INT(ABS((C88-P88)/16)),IF(C88&lt;(-4000),INT(ABS((C88-P88)/18)),INT(ABS((C88-P88)/20))))))))</f>
        <v>556</v>
      </c>
      <c r="P88" s="1">
        <v>2023</v>
      </c>
      <c r="Q88" s="1" t="s">
        <v>1164</v>
      </c>
    </row>
    <row r="89" spans="1:17" x14ac:dyDescent="0.4">
      <c r="A89" s="1" t="s">
        <v>2404</v>
      </c>
      <c r="B89" s="1" t="s">
        <v>10</v>
      </c>
      <c r="C89" s="1">
        <v>-7000</v>
      </c>
      <c r="D89" s="1">
        <v>-3000</v>
      </c>
      <c r="E89" s="1" t="s">
        <v>335</v>
      </c>
      <c r="F89" s="1" t="s">
        <v>926</v>
      </c>
      <c r="L89" s="58">
        <f>IF(ISBLANK(C89),"",IF(C89&lt;=(-350000),ABS(C89),IF(C89&lt;=(-900),FLOOR(ABS(C89-P89),100),ABS(C89-P89))))</f>
        <v>9000</v>
      </c>
      <c r="M89" s="58">
        <f>IF(ISBLANK(D89),"",IF(C89&lt;=(-350000),ABS(D89),IF(C89&lt;=(-900),FLOOR(ABS(D89-P89),100),ABS(D89-P89))))</f>
        <v>5000</v>
      </c>
      <c r="N89" s="1">
        <f>IF(OR(ISBLANK(D89),J89=1),"",ABS(C89-D89))</f>
        <v>4000</v>
      </c>
      <c r="O89" s="1">
        <f>IF(OR(C89&lt;(-85000000),ISBLANK(C89)),"",IF(C89&lt;(-7000000),INT(ABS(C89/10)),IF(C89&lt;(-3200000),INT(ABS(C89/12)),IF(C89&lt;(-500000),INT(ABS((C89-P89)/14)),IF(C89&lt;(-13500),INT(ABS((C89-P89)/16)),IF(C89&lt;(-4000),INT(ABS((C89-P89)/18)),INT(ABS((C89-P89)/20))))))))</f>
        <v>501</v>
      </c>
      <c r="P89" s="1">
        <v>2023</v>
      </c>
    </row>
    <row r="90" spans="1:17" x14ac:dyDescent="0.4">
      <c r="A90" s="1" t="s">
        <v>2405</v>
      </c>
      <c r="B90" s="1" t="s">
        <v>436</v>
      </c>
      <c r="C90" s="1">
        <v>-7000</v>
      </c>
      <c r="E90" s="1" t="s">
        <v>437</v>
      </c>
      <c r="F90" s="1" t="s">
        <v>926</v>
      </c>
      <c r="L90" s="58">
        <f>IF(ISBLANK(C90),"",IF(C90&lt;=(-350000),ABS(C90),IF(C90&lt;=(-900),FLOOR(ABS(C90-P90),100),ABS(C90-P90))))</f>
        <v>9000</v>
      </c>
      <c r="M90" s="58" t="str">
        <f>IF(ISBLANK(D90),"",IF(C90&lt;=(-350000),ABS(D90),IF(C90&lt;=(-900),FLOOR(ABS(D90-P90),100),ABS(D90-P90))))</f>
        <v/>
      </c>
      <c r="N90" s="1" t="str">
        <f>IF(OR(ISBLANK(D90),J90=1),"",ABS(C90-D90))</f>
        <v/>
      </c>
      <c r="O90" s="1">
        <f>IF(OR(C90&lt;(-85000000),ISBLANK(C90)),"",IF(C90&lt;(-7000000),INT(ABS(C90/10)),IF(C90&lt;(-3200000),INT(ABS(C90/12)),IF(C90&lt;(-500000),INT(ABS((C90-P90)/14)),IF(C90&lt;(-13500),INT(ABS((C90-P90)/16)),IF(C90&lt;(-4000),INT(ABS((C90-P90)/18)),INT(ABS((C90-P90)/20))))))))</f>
        <v>501</v>
      </c>
      <c r="P90" s="1">
        <v>2023</v>
      </c>
    </row>
    <row r="91" spans="1:17" x14ac:dyDescent="0.4">
      <c r="A91" s="1" t="s">
        <v>68</v>
      </c>
      <c r="C91" s="1">
        <v>-6000</v>
      </c>
      <c r="D91" s="1">
        <v>-3000</v>
      </c>
      <c r="E91" s="1" t="s">
        <v>323</v>
      </c>
      <c r="F91" s="1" t="s">
        <v>926</v>
      </c>
      <c r="L91" s="58">
        <f>IF(ISBLANK(C91),"",IF(C91&lt;=(-350000),ABS(C91),IF(C91&lt;=(-900),FLOOR(ABS(C91-P91),100),ABS(C91-P91))))</f>
        <v>8000</v>
      </c>
      <c r="M91" s="58">
        <f>IF(ISBLANK(D91),"",IF(C91&lt;=(-350000),ABS(D91),IF(C91&lt;=(-900),FLOOR(ABS(D91-P91),100),ABS(D91-P91))))</f>
        <v>5000</v>
      </c>
      <c r="N91" s="1">
        <f>IF(OR(ISBLANK(D91),J91=1),"",ABS(C91-D91))</f>
        <v>3000</v>
      </c>
      <c r="O91" s="1">
        <f>IF(OR(C91&lt;(-85000000),ISBLANK(C91)),"",IF(C91&lt;(-7000000),INT(ABS(C91/10)),IF(C91&lt;(-3200000),INT(ABS(C91/12)),IF(C91&lt;(-500000),INT(ABS((C91-P91)/14)),IF(C91&lt;(-13500),INT(ABS((C91-P91)/16)),IF(C91&lt;(-4000),INT(ABS((C91-P91)/18)),INT(ABS((C91-P91)/20))))))))</f>
        <v>445</v>
      </c>
      <c r="P91" s="1">
        <v>2023</v>
      </c>
    </row>
    <row r="92" spans="1:17" x14ac:dyDescent="0.4">
      <c r="A92" s="1" t="s">
        <v>2406</v>
      </c>
      <c r="B92" s="1" t="s">
        <v>91</v>
      </c>
      <c r="C92" s="1">
        <v>-5500</v>
      </c>
      <c r="D92" s="1">
        <v>-4500</v>
      </c>
      <c r="E92" s="1" t="s">
        <v>324</v>
      </c>
      <c r="F92" s="1" t="s">
        <v>926</v>
      </c>
      <c r="K92" s="1">
        <v>1</v>
      </c>
      <c r="L92" s="58">
        <f>IF(ISBLANK(C92),"",IF(C92&lt;=(-350000),ABS(C92),IF(C92&lt;=(-900),FLOOR(ABS(C92-P92),100),ABS(C92-P92))))</f>
        <v>7500</v>
      </c>
      <c r="M92" s="58">
        <f>IF(ISBLANK(D92),"",IF(C92&lt;=(-350000),ABS(D92),IF(C92&lt;=(-900),FLOOR(ABS(D92-P92),100),ABS(D92-P92))))</f>
        <v>6500</v>
      </c>
      <c r="N92" s="1">
        <f>IF(OR(ISBLANK(D92),J92=1),"",ABS(C92-D92))</f>
        <v>1000</v>
      </c>
      <c r="O92" s="1">
        <f>IF(OR(C92&lt;(-85000000),ISBLANK(C92)),"",IF(C92&lt;(-7000000),INT(ABS(C92/10)),IF(C92&lt;(-3200000),INT(ABS(C92/12)),IF(C92&lt;(-500000),INT(ABS((C92-P92)/14)),IF(C92&lt;(-13500),INT(ABS((C92-P92)/16)),IF(C92&lt;(-4000),INT(ABS((C92-P92)/18)),INT(ABS((C92-P92)/20))))))))</f>
        <v>417</v>
      </c>
      <c r="P92" s="1">
        <v>2023</v>
      </c>
    </row>
    <row r="93" spans="1:17" x14ac:dyDescent="0.4">
      <c r="A93" s="1" t="s">
        <v>2395</v>
      </c>
      <c r="B93" s="1" t="s">
        <v>448</v>
      </c>
      <c r="C93" s="1">
        <v>-5200</v>
      </c>
      <c r="D93" s="1">
        <v>-4700</v>
      </c>
      <c r="E93" s="1" t="s">
        <v>406</v>
      </c>
      <c r="F93" s="1" t="s">
        <v>926</v>
      </c>
      <c r="J93" s="1">
        <v>1</v>
      </c>
      <c r="L93" s="58">
        <f>IF(ISBLANK(C93),"",IF(C93&lt;=(-350000),ABS(C93),IF(C93&lt;=(-900),FLOOR(ABS(C93-P93),100),ABS(C93-P93))))</f>
        <v>7200</v>
      </c>
      <c r="M93" s="58">
        <f>IF(ISBLANK(D93),"",IF(C93&lt;=(-350000),ABS(D93),IF(C93&lt;=(-900),FLOOR(ABS(D93-P93),100),ABS(D93-P93))))</f>
        <v>6700</v>
      </c>
      <c r="N93" s="1" t="str">
        <f>IF(OR(ISBLANK(D93),J93=1),"",ABS(C93-D93))</f>
        <v/>
      </c>
      <c r="O93" s="1">
        <f>IF(OR(C93&lt;(-85000000),ISBLANK(C93)),"",IF(C93&lt;(-7000000),INT(ABS(C93/10)),IF(C93&lt;(-3200000),INT(ABS(C93/12)),IF(C93&lt;(-500000),INT(ABS((C93-P93)/14)),IF(C93&lt;(-13500),INT(ABS((C93-P93)/16)),IF(C93&lt;(-4000),INT(ABS((C93-P93)/18)),INT(ABS((C93-P93)/20))))))))</f>
        <v>401</v>
      </c>
      <c r="P93" s="1">
        <v>2023</v>
      </c>
    </row>
    <row r="94" spans="1:17" x14ac:dyDescent="0.4">
      <c r="A94" s="1" t="s">
        <v>2407</v>
      </c>
      <c r="B94" s="1" t="s">
        <v>412</v>
      </c>
      <c r="C94" s="1">
        <v>-5000</v>
      </c>
      <c r="E94" s="1" t="s">
        <v>411</v>
      </c>
      <c r="F94" s="1" t="s">
        <v>926</v>
      </c>
      <c r="L94" s="58">
        <f>IF(ISBLANK(C94),"",IF(C94&lt;=(-350000),ABS(C94),IF(C94&lt;=(-900),FLOOR(ABS(C94-P94),100),ABS(C94-P94))))</f>
        <v>7000</v>
      </c>
      <c r="M94" s="58" t="str">
        <f>IF(ISBLANK(D94),"",IF(C94&lt;=(-350000),ABS(D94),IF(C94&lt;=(-900),FLOOR(ABS(D94-P94),100),ABS(D94-P94))))</f>
        <v/>
      </c>
      <c r="N94" s="1" t="str">
        <f>IF(OR(ISBLANK(D94),J94=1),"",ABS(C94-D94))</f>
        <v/>
      </c>
      <c r="O94" s="1">
        <f>IF(OR(C94&lt;(-85000000),ISBLANK(C94)),"",IF(C94&lt;(-7000000),INT(ABS(C94/10)),IF(C94&lt;(-3200000),INT(ABS(C94/12)),IF(C94&lt;(-500000),INT(ABS((C94-P94)/14)),IF(C94&lt;(-13500),INT(ABS((C94-P94)/16)),IF(C94&lt;(-4000),INT(ABS((C94-P94)/18)),INT(ABS((C94-P94)/20))))))))</f>
        <v>390</v>
      </c>
      <c r="P94" s="1">
        <v>2023</v>
      </c>
    </row>
    <row r="95" spans="1:17" x14ac:dyDescent="0.4">
      <c r="A95" s="1" t="s">
        <v>2408</v>
      </c>
      <c r="B95" s="1" t="s">
        <v>229</v>
      </c>
      <c r="C95" s="1">
        <v>-5000</v>
      </c>
      <c r="F95" s="1" t="s">
        <v>926</v>
      </c>
      <c r="L95" s="58">
        <f>IF(ISBLANK(C95),"",IF(C95&lt;=(-350000),ABS(C95),IF(C95&lt;=(-900),FLOOR(ABS(C95-P95),100),ABS(C95-P95))))</f>
        <v>7000</v>
      </c>
      <c r="M95" s="58" t="str">
        <f>IF(ISBLANK(D95),"",IF(C95&lt;=(-350000),ABS(D95),IF(C95&lt;=(-900),FLOOR(ABS(D95-P95),100),ABS(D95-P95))))</f>
        <v/>
      </c>
      <c r="N95" s="1" t="str">
        <f>IF(OR(ISBLANK(D95),J95=1),"",ABS(C95-D95))</f>
        <v/>
      </c>
      <c r="O95" s="1">
        <f>IF(OR(C95&lt;(-85000000),ISBLANK(C95)),"",IF(C95&lt;(-7000000),INT(ABS(C95/10)),IF(C95&lt;(-3200000),INT(ABS(C95/12)),IF(C95&lt;(-500000),INT(ABS((C95-P95)/14)),IF(C95&lt;(-13500),INT(ABS((C95-P95)/16)),IF(C95&lt;(-4000),INT(ABS((C95-P95)/18)),INT(ABS((C95-P95)/20))))))))</f>
        <v>390</v>
      </c>
      <c r="P95" s="1">
        <v>2023</v>
      </c>
    </row>
    <row r="96" spans="1:17" x14ac:dyDescent="0.4">
      <c r="A96" s="1" t="s">
        <v>2409</v>
      </c>
      <c r="B96" s="1" t="s">
        <v>11</v>
      </c>
      <c r="C96" s="1">
        <v>-4500</v>
      </c>
      <c r="D96" s="1">
        <v>-1700</v>
      </c>
      <c r="E96" s="1" t="s">
        <v>336</v>
      </c>
      <c r="F96" s="1" t="s">
        <v>926</v>
      </c>
      <c r="L96" s="58">
        <f>IF(ISBLANK(C96),"",IF(C96&lt;=(-350000),ABS(C96),IF(C96&lt;=(-900),FLOOR(ABS(C96-P96),100),ABS(C96-P96))))</f>
        <v>6500</v>
      </c>
      <c r="M96" s="58">
        <f>IF(ISBLANK(D96),"",IF(C96&lt;=(-350000),ABS(D96),IF(C96&lt;=(-900),FLOOR(ABS(D96-P96),100),ABS(D96-P96))))</f>
        <v>3700</v>
      </c>
      <c r="N96" s="1">
        <f>IF(OR(ISBLANK(D96),J96=1),"",ABS(C96-D96))</f>
        <v>2800</v>
      </c>
      <c r="O96" s="1">
        <f>IF(OR(C96&lt;(-85000000),ISBLANK(C96)),"",IF(C96&lt;(-7000000),INT(ABS(C96/10)),IF(C96&lt;(-3200000),INT(ABS(C96/12)),IF(C96&lt;(-500000),INT(ABS((C96-P96)/14)),IF(C96&lt;(-13500),INT(ABS((C96-P96)/16)),IF(C96&lt;(-4000),INT(ABS((C96-P96)/18)),INT(ABS((C96-P96)/20))))))))</f>
        <v>362</v>
      </c>
      <c r="P96" s="1">
        <v>2023</v>
      </c>
    </row>
    <row r="97" spans="1:18" x14ac:dyDescent="0.4">
      <c r="A97" s="1" t="s">
        <v>2410</v>
      </c>
      <c r="B97" s="1" t="s">
        <v>65</v>
      </c>
      <c r="C97" s="1">
        <v>-4500</v>
      </c>
      <c r="D97" s="1">
        <v>-1900</v>
      </c>
      <c r="F97" s="1" t="s">
        <v>926</v>
      </c>
      <c r="L97" s="58">
        <f>IF(ISBLANK(C97),"",IF(C97&lt;=(-350000),ABS(C97),IF(C97&lt;=(-900),FLOOR(ABS(C97-P97),100),ABS(C97-P97))))</f>
        <v>6500</v>
      </c>
      <c r="M97" s="58">
        <f>IF(ISBLANK(D97),"",IF(C97&lt;=(-350000),ABS(D97),IF(C97&lt;=(-900),FLOOR(ABS(D97-P97),100),ABS(D97-P97))))</f>
        <v>3900</v>
      </c>
      <c r="N97" s="1">
        <f>IF(OR(ISBLANK(D97),J97=1),"",ABS(C97-D97))</f>
        <v>2600</v>
      </c>
      <c r="O97" s="1">
        <f>IF(OR(C97&lt;(-85000000),ISBLANK(C97)),"",IF(C97&lt;(-7000000),INT(ABS(C97/10)),IF(C97&lt;(-3200000),INT(ABS(C97/12)),IF(C97&lt;(-500000),INT(ABS((C97-P97)/14)),IF(C97&lt;(-13500),INT(ABS((C97-P97)/16)),IF(C97&lt;(-4000),INT(ABS((C97-P97)/18)),INT(ABS((C97-P97)/20))))))))</f>
        <v>362</v>
      </c>
      <c r="P97" s="1">
        <v>2023</v>
      </c>
      <c r="R97" s="1" t="s">
        <v>988</v>
      </c>
    </row>
    <row r="98" spans="1:18" x14ac:dyDescent="0.4">
      <c r="A98" s="1" t="s">
        <v>2411</v>
      </c>
      <c r="B98" s="1" t="s">
        <v>407</v>
      </c>
      <c r="C98" s="1">
        <v>-4200</v>
      </c>
      <c r="D98" s="1">
        <v>-4000</v>
      </c>
      <c r="E98" s="1" t="s">
        <v>408</v>
      </c>
      <c r="F98" s="1" t="s">
        <v>926</v>
      </c>
      <c r="J98" s="1">
        <v>1</v>
      </c>
      <c r="L98" s="58">
        <f>IF(ISBLANK(C98),"",IF(C98&lt;=(-350000),ABS(C98),IF(C98&lt;=(-900),FLOOR(ABS(C98-P98),100),ABS(C98-P98))))</f>
        <v>6200</v>
      </c>
      <c r="M98" s="58">
        <f>IF(ISBLANK(D98),"",IF(C98&lt;=(-350000),ABS(D98),IF(C98&lt;=(-900),FLOOR(ABS(D98-P98),100),ABS(D98-P98))))</f>
        <v>6000</v>
      </c>
      <c r="N98" s="1" t="str">
        <f>IF(OR(ISBLANK(D98),J98=1),"",ABS(C98-D98))</f>
        <v/>
      </c>
      <c r="O98" s="1">
        <f>IF(OR(C98&lt;(-85000000),ISBLANK(C98)),"",IF(C98&lt;(-7000000),INT(ABS(C98/10)),IF(C98&lt;(-3200000),INT(ABS(C98/12)),IF(C98&lt;(-500000),INT(ABS((C98-P98)/14)),IF(C98&lt;(-13500),INT(ABS((C98-P98)/16)),IF(C98&lt;(-4000),INT(ABS((C98-P98)/18)),INT(ABS((C98-P98)/20))))))))</f>
        <v>345</v>
      </c>
      <c r="P98" s="1">
        <v>2023</v>
      </c>
    </row>
    <row r="99" spans="1:18" x14ac:dyDescent="0.4">
      <c r="A99" s="1" t="s">
        <v>1807</v>
      </c>
      <c r="C99" s="1">
        <v>-4200</v>
      </c>
      <c r="D99" s="1">
        <v>-2000</v>
      </c>
      <c r="E99" s="1" t="s">
        <v>1808</v>
      </c>
      <c r="F99" s="1" t="s">
        <v>926</v>
      </c>
      <c r="L99" s="58">
        <f>IF(ISBLANK(C99),"",IF(C99&lt;=(-350000),ABS(C99),IF(C99&lt;=(-900),FLOOR(ABS(C99-P99),100),ABS(C99-P99))))</f>
        <v>6200</v>
      </c>
      <c r="M99" s="58">
        <f>IF(ISBLANK(D99),"",IF(C99&lt;=(-350000),ABS(D99),IF(C99&lt;=(-900),FLOOR(ABS(D99-P99),100),ABS(D99-P99))))</f>
        <v>4000</v>
      </c>
      <c r="N99" s="1">
        <f>IF(OR(ISBLANK(D99),J99=1),"",ABS(C99-D99))</f>
        <v>2200</v>
      </c>
      <c r="O99" s="1">
        <f>IF(OR(C99&lt;(-85000000),ISBLANK(C99)),"",IF(C99&lt;(-7000000),INT(ABS(C99/10)),IF(C99&lt;(-3200000),INT(ABS(C99/12)),IF(C99&lt;(-500000),INT(ABS((C99-P99)/14)),IF(C99&lt;(-13500),INT(ABS((C99-P99)/16)),IF(C99&lt;(-4000),INT(ABS((C99-P99)/18)),INT(ABS((C99-P99)/20))))))))</f>
        <v>345</v>
      </c>
      <c r="P99" s="1">
        <v>2023</v>
      </c>
      <c r="Q99" s="1" t="s">
        <v>1809</v>
      </c>
      <c r="R99" s="1" t="s">
        <v>1810</v>
      </c>
    </row>
    <row r="100" spans="1:18" x14ac:dyDescent="0.4">
      <c r="A100" s="1" t="s">
        <v>2357</v>
      </c>
      <c r="B100" s="1" t="s">
        <v>414</v>
      </c>
      <c r="C100" s="1">
        <v>-4000</v>
      </c>
      <c r="E100" s="1" t="s">
        <v>415</v>
      </c>
      <c r="F100" s="1" t="s">
        <v>926</v>
      </c>
      <c r="L100" s="58">
        <f>IF(ISBLANK(C100),"",IF(C100&lt;=(-350000),ABS(C100),IF(C100&lt;=(-900),FLOOR(ABS(C100-P100),100),ABS(C100-P100))))</f>
        <v>6000</v>
      </c>
      <c r="M100" s="58" t="str">
        <f>IF(ISBLANK(D100),"",IF(C100&lt;=(-350000),ABS(D100),IF(C100&lt;=(-900),FLOOR(ABS(D100-P100),100),ABS(D100-P100))))</f>
        <v/>
      </c>
      <c r="N100" s="1" t="str">
        <f>IF(OR(ISBLANK(D100),J100=1),"",ABS(C100-D100))</f>
        <v/>
      </c>
      <c r="O100" s="1">
        <f>IF(OR(C100&lt;(-85000000),ISBLANK(C100)),"",IF(C100&lt;(-7000000),INT(ABS(C100/10)),IF(C100&lt;(-3200000),INT(ABS(C100/12)),IF(C100&lt;(-500000),INT(ABS((C100-P100)/14)),IF(C100&lt;(-13500),INT(ABS((C100-P100)/16)),IF(C100&lt;(-4000),INT(ABS((C100-P100)/18)),INT(ABS((C100-P100)/20))))))))</f>
        <v>301</v>
      </c>
      <c r="P100" s="1">
        <v>2023</v>
      </c>
    </row>
    <row r="101" spans="1:18" x14ac:dyDescent="0.4">
      <c r="A101" s="1" t="s">
        <v>1803</v>
      </c>
      <c r="C101" s="1">
        <v>-4000</v>
      </c>
      <c r="D101" s="1">
        <v>-1000</v>
      </c>
      <c r="F101" s="1" t="s">
        <v>926</v>
      </c>
      <c r="L101" s="58">
        <f>IF(ISBLANK(C101),"",IF(C101&lt;=(-350000),ABS(C101),IF(C101&lt;=(-900),FLOOR(ABS(C101-P101),100),ABS(C101-P101))))</f>
        <v>6000</v>
      </c>
      <c r="M101" s="58">
        <f>IF(ISBLANK(D101),"",IF(C101&lt;=(-350000),ABS(D101),IF(C101&lt;=(-900),FLOOR(ABS(D101-P101),100),ABS(D101-P101))))</f>
        <v>3000</v>
      </c>
      <c r="N101" s="1">
        <f>IF(OR(ISBLANK(D101),J101=1),"",ABS(C101-D101))</f>
        <v>3000</v>
      </c>
      <c r="O101" s="1">
        <f>IF(OR(C101&lt;(-85000000),ISBLANK(C101)),"",IF(C101&lt;(-7000000),INT(ABS(C101/10)),IF(C101&lt;(-3200000),INT(ABS(C101/12)),IF(C101&lt;(-500000),INT(ABS((C101-P101)/14)),IF(C101&lt;(-13500),INT(ABS((C101-P101)/16)),IF(C101&lt;(-4000),INT(ABS((C101-P101)/18)),INT(ABS((C101-P101)/20))))))))</f>
        <v>301</v>
      </c>
      <c r="P101" s="1">
        <v>2023</v>
      </c>
      <c r="Q101" s="1" t="s">
        <v>1804</v>
      </c>
      <c r="R101" s="1" t="s">
        <v>1805</v>
      </c>
    </row>
    <row r="102" spans="1:18" x14ac:dyDescent="0.4">
      <c r="A102" s="1" t="s">
        <v>2353</v>
      </c>
      <c r="B102" s="1" t="s">
        <v>409</v>
      </c>
      <c r="C102" s="1">
        <v>-3500</v>
      </c>
      <c r="D102" s="1">
        <v>-3350</v>
      </c>
      <c r="E102" s="1" t="s">
        <v>410</v>
      </c>
      <c r="F102" s="1" t="s">
        <v>926</v>
      </c>
      <c r="J102" s="1">
        <v>1</v>
      </c>
      <c r="L102" s="58">
        <f>IF(ISBLANK(C102),"",IF(C102&lt;=(-350000),ABS(C102),IF(C102&lt;=(-900),FLOOR(ABS(C102-P102),100),ABS(C102-P102))))</f>
        <v>5500</v>
      </c>
      <c r="M102" s="58">
        <f>IF(ISBLANK(D102),"",IF(C102&lt;=(-350000),ABS(D102),IF(C102&lt;=(-900),FLOOR(ABS(D102-P102),100),ABS(D102-P102))))</f>
        <v>5300</v>
      </c>
      <c r="N102" s="1" t="str">
        <f>IF(OR(ISBLANK(D102),J102=1),"",ABS(C102-D102))</f>
        <v/>
      </c>
      <c r="O102" s="1">
        <f>IF(OR(C102&lt;(-85000000),ISBLANK(C102)),"",IF(C102&lt;(-7000000),INT(ABS(C102/10)),IF(C102&lt;(-3200000),INT(ABS(C102/12)),IF(C102&lt;(-500000),INT(ABS((C102-P102)/14)),IF(C102&lt;(-13500),INT(ABS((C102-P102)/16)),IF(C102&lt;(-4000),INT(ABS((C102-P102)/18)),INT(ABS((C102-P102)/20))))))))</f>
        <v>276</v>
      </c>
      <c r="P102" s="1">
        <v>2023</v>
      </c>
    </row>
    <row r="103" spans="1:18" x14ac:dyDescent="0.4">
      <c r="A103" s="1" t="s">
        <v>2354</v>
      </c>
      <c r="B103" s="1" t="s">
        <v>75</v>
      </c>
      <c r="C103" s="1">
        <v>-3400</v>
      </c>
      <c r="F103" s="1" t="s">
        <v>926</v>
      </c>
      <c r="K103" s="1" t="s">
        <v>48</v>
      </c>
      <c r="L103" s="58">
        <f>IF(ISBLANK(C103),"",IF(C103&lt;=(-350000),ABS(C103),IF(C103&lt;=(-900),FLOOR(ABS(C103-P103),100),ABS(C103-P103))))</f>
        <v>5400</v>
      </c>
      <c r="M103" s="58" t="str">
        <f>IF(ISBLANK(D103),"",IF(C103&lt;=(-350000),ABS(D103),IF(C103&lt;=(-900),FLOOR(ABS(D103-P103),100),ABS(D103-P103))))</f>
        <v/>
      </c>
      <c r="N103" s="1" t="str">
        <f>IF(OR(ISBLANK(D103),J103=1),"",ABS(C103-D103))</f>
        <v/>
      </c>
      <c r="O103" s="1">
        <f>IF(OR(C103&lt;(-85000000),ISBLANK(C103)),"",IF(C103&lt;(-7000000),INT(ABS(C103/10)),IF(C103&lt;(-3200000),INT(ABS(C103/12)),IF(C103&lt;(-500000),INT(ABS((C103-P103)/14)),IF(C103&lt;(-13500),INT(ABS((C103-P103)/16)),IF(C103&lt;(-4000),INT(ABS((C103-P103)/18)),INT(ABS((C103-P103)/20))))))))</f>
        <v>271</v>
      </c>
      <c r="P103" s="1">
        <v>2023</v>
      </c>
    </row>
    <row r="104" spans="1:18" x14ac:dyDescent="0.4">
      <c r="A104" s="1" t="s">
        <v>2302</v>
      </c>
      <c r="B104" s="1" t="s">
        <v>93</v>
      </c>
      <c r="C104" s="1">
        <v>-3300</v>
      </c>
      <c r="D104" s="1">
        <v>-1100</v>
      </c>
      <c r="E104" s="1" t="s">
        <v>337</v>
      </c>
      <c r="F104" s="1" t="s">
        <v>926</v>
      </c>
      <c r="L104" s="58">
        <f>IF(ISBLANK(C104),"",IF(C104&lt;=(-350000),ABS(C104),IF(C104&lt;=(-900),FLOOR(ABS(C104-P104),100),ABS(C104-P104))))</f>
        <v>5300</v>
      </c>
      <c r="M104" s="58">
        <f>IF(ISBLANK(D104),"",IF(C104&lt;=(-350000),ABS(D104),IF(C104&lt;=(-900),FLOOR(ABS(D104-P104),100),ABS(D104-P104))))</f>
        <v>3100</v>
      </c>
      <c r="N104" s="1">
        <f>IF(OR(ISBLANK(D104),J104=1),"",ABS(C104-D104))</f>
        <v>2200</v>
      </c>
      <c r="O104" s="1">
        <f>IF(OR(C104&lt;(-85000000),ISBLANK(C104)),"",IF(C104&lt;(-7000000),INT(ABS(C104/10)),IF(C104&lt;(-3200000),INT(ABS(C104/12)),IF(C104&lt;(-500000),INT(ABS((C104-P104)/14)),IF(C104&lt;(-13500),INT(ABS((C104-P104)/16)),IF(C104&lt;(-4000),INT(ABS((C104-P104)/18)),INT(ABS((C104-P104)/20))))))))</f>
        <v>266</v>
      </c>
      <c r="P104" s="1">
        <v>2023</v>
      </c>
    </row>
    <row r="105" spans="1:18" x14ac:dyDescent="0.4">
      <c r="A105" s="1" t="s">
        <v>2355</v>
      </c>
      <c r="B105" s="1" t="s">
        <v>90</v>
      </c>
      <c r="C105" s="1">
        <v>-3300</v>
      </c>
      <c r="D105" s="1">
        <v>-2600</v>
      </c>
      <c r="F105" s="1" t="s">
        <v>926</v>
      </c>
      <c r="L105" s="58">
        <f>IF(ISBLANK(C105),"",IF(C105&lt;=(-350000),ABS(C105),IF(C105&lt;=(-900),FLOOR(ABS(C105-P105),100),ABS(C105-P105))))</f>
        <v>5300</v>
      </c>
      <c r="M105" s="58">
        <f>IF(ISBLANK(D105),"",IF(C105&lt;=(-350000),ABS(D105),IF(C105&lt;=(-900),FLOOR(ABS(D105-P105),100),ABS(D105-P105))))</f>
        <v>4600</v>
      </c>
      <c r="N105" s="1">
        <f>IF(OR(ISBLANK(D105),J105=1),"",ABS(C105-D105))</f>
        <v>700</v>
      </c>
      <c r="O105" s="1">
        <f>IF(OR(C105&lt;(-85000000),ISBLANK(C105)),"",IF(C105&lt;(-7000000),INT(ABS(C105/10)),IF(C105&lt;(-3200000),INT(ABS(C105/12)),IF(C105&lt;(-500000),INT(ABS((C105-P105)/14)),IF(C105&lt;(-13500),INT(ABS((C105-P105)/16)),IF(C105&lt;(-4000),INT(ABS((C105-P105)/18)),INT(ABS((C105-P105)/20))))))))</f>
        <v>266</v>
      </c>
      <c r="P105" s="1">
        <v>2023</v>
      </c>
    </row>
    <row r="106" spans="1:18" x14ac:dyDescent="0.4">
      <c r="A106" s="1" t="s">
        <v>2356</v>
      </c>
      <c r="B106" s="1" t="s">
        <v>413</v>
      </c>
      <c r="C106" s="1">
        <v>-3130</v>
      </c>
      <c r="E106" s="1" t="s">
        <v>416</v>
      </c>
      <c r="F106" s="1" t="s">
        <v>926</v>
      </c>
      <c r="L106" s="58">
        <f>IF(ISBLANK(C106),"",IF(C106&lt;=(-350000),ABS(C106),IF(C106&lt;=(-900),FLOOR(ABS(C106-P106),100),ABS(C106-P106))))</f>
        <v>5100</v>
      </c>
      <c r="M106" s="58" t="str">
        <f>IF(ISBLANK(D106),"",IF(C106&lt;=(-350000),ABS(D106),IF(C106&lt;=(-900),FLOOR(ABS(D106-P106),100),ABS(D106-P106))))</f>
        <v/>
      </c>
      <c r="N106" s="1" t="str">
        <f>IF(OR(ISBLANK(D106),J106=1),"",ABS(C106-D106))</f>
        <v/>
      </c>
      <c r="O106" s="1">
        <f>IF(OR(C106&lt;(-85000000),ISBLANK(C106)),"",IF(C106&lt;(-7000000),INT(ABS(C106/10)),IF(C106&lt;(-3200000),INT(ABS(C106/12)),IF(C106&lt;(-500000),INT(ABS((C106-P106)/14)),IF(C106&lt;(-13500),INT(ABS((C106-P106)/16)),IF(C106&lt;(-4000),INT(ABS((C106-P106)/18)),INT(ABS((C106-P106)/20))))))))</f>
        <v>257</v>
      </c>
      <c r="P106" s="1">
        <v>2023</v>
      </c>
    </row>
    <row r="107" spans="1:18" x14ac:dyDescent="0.4">
      <c r="A107" s="1" t="s">
        <v>70</v>
      </c>
      <c r="C107" s="1">
        <v>-3100</v>
      </c>
      <c r="D107" s="1">
        <v>-30</v>
      </c>
      <c r="E107" s="1" t="s">
        <v>323</v>
      </c>
      <c r="F107" s="1" t="s">
        <v>949</v>
      </c>
      <c r="L107" s="58">
        <f>IF(ISBLANK(C107),"",IF(C107&lt;=(-350000),ABS(C107),IF(C107&lt;=(-900),FLOOR(ABS(C107-P107),100),ABS(C107-P107))))</f>
        <v>5100</v>
      </c>
      <c r="M107" s="58">
        <f>IF(ISBLANK(D107),"",IF(C107&lt;=(-350000),ABS(D107),IF(C107&lt;=(-900),FLOOR(ABS(D107-P107),100),ABS(D107-P107))))</f>
        <v>2000</v>
      </c>
      <c r="N107" s="1">
        <f>IF(OR(ISBLANK(D107),J107=1),"",ABS(C107-D107))</f>
        <v>3070</v>
      </c>
      <c r="O107" s="1">
        <f>IF(OR(C107&lt;(-85000000),ISBLANK(C107)),"",IF(C107&lt;(-7000000),INT(ABS(C107/10)),IF(C107&lt;(-3200000),INT(ABS(C107/12)),IF(C107&lt;(-500000),INT(ABS((C107-P107)/14)),IF(C107&lt;(-13500),INT(ABS((C107-P107)/16)),IF(C107&lt;(-4000),INT(ABS((C107-P107)/18)),INT(ABS((C107-P107)/20))))))))</f>
        <v>256</v>
      </c>
      <c r="P107" s="1">
        <v>2023</v>
      </c>
    </row>
    <row r="108" spans="1:18" x14ac:dyDescent="0.4">
      <c r="A108" s="1" t="s">
        <v>1095</v>
      </c>
      <c r="C108" s="1">
        <v>-3100</v>
      </c>
      <c r="F108" s="1" t="s">
        <v>926</v>
      </c>
      <c r="L108" s="58">
        <f>IF(ISBLANK(C108),"",IF(C108&lt;=(-350000),ABS(C108),IF(C108&lt;=(-900),FLOOR(ABS(C108-P108),100),ABS(C108-P108))))</f>
        <v>5100</v>
      </c>
      <c r="M108" s="58" t="str">
        <f>IF(ISBLANK(D108),"",IF(C108&lt;=(-350000),ABS(D108),IF(C108&lt;=(-900),FLOOR(ABS(D108-P108),100),ABS(D108-P108))))</f>
        <v/>
      </c>
      <c r="N108" s="1" t="str">
        <f>IF(OR(ISBLANK(D108),J108=1),"",ABS(C108-D108))</f>
        <v/>
      </c>
      <c r="O108" s="1">
        <f>IF(OR(C108&lt;(-85000000),ISBLANK(C108)),"",IF(C108&lt;(-7000000),INT(ABS(C108/10)),IF(C108&lt;(-3200000),INT(ABS(C108/12)),IF(C108&lt;(-500000),INT(ABS((C108-P108)/14)),IF(C108&lt;(-13500),INT(ABS((C108-P108)/16)),IF(C108&lt;(-4000),INT(ABS((C108-P108)/18)),INT(ABS((C108-P108)/20))))))))</f>
        <v>256</v>
      </c>
      <c r="P108" s="1">
        <v>2023</v>
      </c>
      <c r="Q108" s="1" t="s">
        <v>1542</v>
      </c>
    </row>
    <row r="109" spans="1:18" x14ac:dyDescent="0.4">
      <c r="A109" s="1" t="s">
        <v>2348</v>
      </c>
      <c r="B109" s="1" t="s">
        <v>439</v>
      </c>
      <c r="C109" s="1">
        <v>-3000</v>
      </c>
      <c r="F109" s="1" t="s">
        <v>926</v>
      </c>
      <c r="L109" s="58">
        <f>IF(ISBLANK(C109),"",IF(C109&lt;=(-350000),ABS(C109),IF(C109&lt;=(-900),FLOOR(ABS(C109-P109),100),ABS(C109-P109))))</f>
        <v>5000</v>
      </c>
      <c r="M109" s="58" t="str">
        <f>IF(ISBLANK(D109),"",IF(C109&lt;=(-350000),ABS(D109),IF(C109&lt;=(-900),FLOOR(ABS(D109-P109),100),ABS(D109-P109))))</f>
        <v/>
      </c>
      <c r="N109" s="1" t="str">
        <f>IF(OR(ISBLANK(D109),J109=1),"",ABS(C109-D109))</f>
        <v/>
      </c>
      <c r="O109" s="1">
        <f>IF(OR(C109&lt;(-85000000),ISBLANK(C109)),"",IF(C109&lt;(-7000000),INT(ABS(C109/10)),IF(C109&lt;(-3200000),INT(ABS(C109/12)),IF(C109&lt;(-500000),INT(ABS((C109-P109)/14)),IF(C109&lt;(-13500),INT(ABS((C109-P109)/16)),IF(C109&lt;(-4000),INT(ABS((C109-P109)/18)),INT(ABS((C109-P109)/20))))))))</f>
        <v>251</v>
      </c>
      <c r="P109" s="1">
        <v>2023</v>
      </c>
    </row>
    <row r="110" spans="1:18" x14ac:dyDescent="0.4">
      <c r="A110" s="1" t="s">
        <v>12</v>
      </c>
      <c r="C110" s="1">
        <v>-3000</v>
      </c>
      <c r="D110" s="1">
        <v>-2350</v>
      </c>
      <c r="F110" s="1" t="s">
        <v>926</v>
      </c>
      <c r="L110" s="58">
        <f>IF(ISBLANK(C110),"",IF(C110&lt;=(-350000),ABS(C110),IF(C110&lt;=(-900),FLOOR(ABS(C110-P110),100),ABS(C110-P110))))</f>
        <v>5000</v>
      </c>
      <c r="M110" s="58">
        <f>IF(ISBLANK(D110),"",IF(C110&lt;=(-350000),ABS(D110),IF(C110&lt;=(-900),FLOOR(ABS(D110-P110),100),ABS(D110-P110))))</f>
        <v>4300</v>
      </c>
      <c r="N110" s="1">
        <f>IF(OR(ISBLANK(D110),J110=1),"",ABS(C110-D110))</f>
        <v>650</v>
      </c>
      <c r="O110" s="1">
        <f>IF(OR(C110&lt;(-85000000),ISBLANK(C110)),"",IF(C110&lt;(-7000000),INT(ABS(C110/10)),IF(C110&lt;(-3200000),INT(ABS(C110/12)),IF(C110&lt;(-500000),INT(ABS((C110-P110)/14)),IF(C110&lt;(-13500),INT(ABS((C110-P110)/16)),IF(C110&lt;(-4000),INT(ABS((C110-P110)/18)),INT(ABS((C110-P110)/20))))))))</f>
        <v>251</v>
      </c>
      <c r="P110" s="1">
        <v>2023</v>
      </c>
    </row>
    <row r="111" spans="1:18" x14ac:dyDescent="0.4">
      <c r="A111" s="1" t="s">
        <v>2349</v>
      </c>
      <c r="B111" s="1" t="s">
        <v>196</v>
      </c>
      <c r="C111" s="1">
        <v>-3000</v>
      </c>
      <c r="D111" s="1">
        <v>-2000</v>
      </c>
      <c r="E111" s="1" t="s">
        <v>360</v>
      </c>
      <c r="F111" s="1" t="s">
        <v>926</v>
      </c>
      <c r="J111" s="1">
        <v>1</v>
      </c>
      <c r="L111" s="58">
        <f>IF(ISBLANK(C111),"",IF(C111&lt;=(-350000),ABS(C111),IF(C111&lt;=(-900),FLOOR(ABS(C111-P111),100),ABS(C111-P111))))</f>
        <v>5000</v>
      </c>
      <c r="M111" s="58">
        <f>IF(ISBLANK(D111),"",IF(C111&lt;=(-350000),ABS(D111),IF(C111&lt;=(-900),FLOOR(ABS(D111-P111),100),ABS(D111-P111))))</f>
        <v>4000</v>
      </c>
      <c r="N111" s="1" t="str">
        <f>IF(OR(ISBLANK(D111),J111=1),"",ABS(C111-D111))</f>
        <v/>
      </c>
      <c r="O111" s="1">
        <f>IF(OR(C111&lt;(-85000000),ISBLANK(C111)),"",IF(C111&lt;(-7000000),INT(ABS(C111/10)),IF(C111&lt;(-3200000),INT(ABS(C111/12)),IF(C111&lt;(-500000),INT(ABS((C111-P111)/14)),IF(C111&lt;(-13500),INT(ABS((C111-P111)/16)),IF(C111&lt;(-4000),INT(ABS((C111-P111)/18)),INT(ABS((C111-P111)/20))))))))</f>
        <v>251</v>
      </c>
      <c r="P111" s="1">
        <v>2023</v>
      </c>
    </row>
    <row r="112" spans="1:18" x14ac:dyDescent="0.4">
      <c r="A112" s="1" t="s">
        <v>2350</v>
      </c>
      <c r="B112" s="1" t="s">
        <v>74</v>
      </c>
      <c r="C112" s="1">
        <v>-2800</v>
      </c>
      <c r="D112" s="1">
        <v>-1800</v>
      </c>
      <c r="F112" s="1" t="s">
        <v>926</v>
      </c>
      <c r="L112" s="58">
        <f>IF(ISBLANK(C112),"",IF(C112&lt;=(-350000),ABS(C112),IF(C112&lt;=(-900),FLOOR(ABS(C112-P112),100),ABS(C112-P112))))</f>
        <v>4800</v>
      </c>
      <c r="M112" s="58">
        <f>IF(ISBLANK(D112),"",IF(C112&lt;=(-350000),ABS(D112),IF(C112&lt;=(-900),FLOOR(ABS(D112-P112),100),ABS(D112-P112))))</f>
        <v>3800</v>
      </c>
      <c r="N112" s="1">
        <f>IF(OR(ISBLANK(D112),J112=1),"",ABS(C112-D112))</f>
        <v>1000</v>
      </c>
      <c r="O112" s="1">
        <f>IF(OR(C112&lt;(-85000000),ISBLANK(C112)),"",IF(C112&lt;(-7000000),INT(ABS(C112/10)),IF(C112&lt;(-3200000),INT(ABS(C112/12)),IF(C112&lt;(-500000),INT(ABS((C112-P112)/14)),IF(C112&lt;(-13500),INT(ABS((C112-P112)/16)),IF(C112&lt;(-4000),INT(ABS((C112-P112)/18)),INT(ABS((C112-P112)/20))))))))</f>
        <v>241</v>
      </c>
      <c r="P112" s="1">
        <v>2023</v>
      </c>
    </row>
    <row r="113" spans="1:18" x14ac:dyDescent="0.4">
      <c r="A113" s="1" t="s">
        <v>13</v>
      </c>
      <c r="C113" s="1">
        <v>-2700</v>
      </c>
      <c r="D113" s="1">
        <v>-1450</v>
      </c>
      <c r="E113" s="1" t="s">
        <v>325</v>
      </c>
      <c r="F113" s="1" t="s">
        <v>949</v>
      </c>
      <c r="L113" s="58">
        <f>IF(ISBLANK(C113),"",IF(C113&lt;=(-350000),ABS(C113),IF(C113&lt;=(-900),FLOOR(ABS(C113-P113),100),ABS(C113-P113))))</f>
        <v>4700</v>
      </c>
      <c r="M113" s="58">
        <f>IF(ISBLANK(D113),"",IF(C113&lt;=(-350000),ABS(D113),IF(C113&lt;=(-900),FLOOR(ABS(D113-P113),100),ABS(D113-P113))))</f>
        <v>3400</v>
      </c>
      <c r="N113" s="1">
        <f>IF(OR(ISBLANK(D113),J113=1),"",ABS(C113-D113))</f>
        <v>1250</v>
      </c>
      <c r="O113" s="1">
        <f>IF(OR(C113&lt;(-85000000),ISBLANK(C113)),"",IF(C113&lt;(-7000000),INT(ABS(C113/10)),IF(C113&lt;(-3200000),INT(ABS(C113/12)),IF(C113&lt;(-500000),INT(ABS((C113-P113)/14)),IF(C113&lt;(-13500),INT(ABS((C113-P113)/16)),IF(C113&lt;(-4000),INT(ABS((C113-P113)/18)),INT(ABS((C113-P113)/20))))))))</f>
        <v>236</v>
      </c>
      <c r="P113" s="1">
        <v>2023</v>
      </c>
      <c r="R113" s="52" t="s">
        <v>957</v>
      </c>
    </row>
    <row r="114" spans="1:18" x14ac:dyDescent="0.4">
      <c r="A114" s="1" t="s">
        <v>72</v>
      </c>
      <c r="C114" s="1">
        <v>-2700</v>
      </c>
      <c r="D114" s="1">
        <v>-2200</v>
      </c>
      <c r="E114" s="1" t="s">
        <v>323</v>
      </c>
      <c r="F114" s="1" t="s">
        <v>949</v>
      </c>
      <c r="L114" s="58">
        <f>IF(ISBLANK(C114),"",IF(C114&lt;=(-350000),ABS(C114),IF(C114&lt;=(-900),FLOOR(ABS(C114-P114),100),ABS(C114-P114))))</f>
        <v>4700</v>
      </c>
      <c r="M114" s="58">
        <f>IF(ISBLANK(D114),"",IF(C114&lt;=(-350000),ABS(D114),IF(C114&lt;=(-900),FLOOR(ABS(D114-P114),100),ABS(D114-P114))))</f>
        <v>4200</v>
      </c>
      <c r="N114" s="1">
        <f>IF(OR(ISBLANK(D114),J114=1),"",ABS(C114-D114))</f>
        <v>500</v>
      </c>
      <c r="O114" s="1">
        <f>IF(OR(C114&lt;(-85000000),ISBLANK(C114)),"",IF(C114&lt;(-7000000),INT(ABS(C114/10)),IF(C114&lt;(-3200000),INT(ABS(C114/12)),IF(C114&lt;(-500000),INT(ABS((C114-P114)/14)),IF(C114&lt;(-13500),INT(ABS((C114-P114)/16)),IF(C114&lt;(-4000),INT(ABS((C114-P114)/18)),INT(ABS((C114-P114)/20))))))))</f>
        <v>236</v>
      </c>
      <c r="P114" s="1">
        <v>2023</v>
      </c>
    </row>
    <row r="115" spans="1:18" x14ac:dyDescent="0.4">
      <c r="A115" s="1" t="s">
        <v>2352</v>
      </c>
      <c r="B115" s="1" t="s">
        <v>422</v>
      </c>
      <c r="C115" s="1">
        <v>-2700</v>
      </c>
      <c r="D115" s="1">
        <v>-2300</v>
      </c>
      <c r="E115" s="1" t="s">
        <v>321</v>
      </c>
      <c r="F115" s="1" t="s">
        <v>926</v>
      </c>
      <c r="J115" s="1">
        <v>1</v>
      </c>
      <c r="L115" s="58">
        <f>IF(ISBLANK(C115),"",IF(C115&lt;=(-350000),ABS(C115),IF(C115&lt;=(-900),FLOOR(ABS(C115-P115),100),ABS(C115-P115))))</f>
        <v>4700</v>
      </c>
      <c r="M115" s="58">
        <f>IF(ISBLANK(D115),"",IF(C115&lt;=(-350000),ABS(D115),IF(C115&lt;=(-900),FLOOR(ABS(D115-P115),100),ABS(D115-P115))))</f>
        <v>4300</v>
      </c>
      <c r="N115" s="1" t="str">
        <f>IF(OR(ISBLANK(D115),J115=1),"",ABS(C115-D115))</f>
        <v/>
      </c>
      <c r="O115" s="1">
        <f>IF(OR(C115&lt;(-85000000),ISBLANK(C115)),"",IF(C115&lt;(-7000000),INT(ABS(C115/10)),IF(C115&lt;(-3200000),INT(ABS(C115/12)),IF(C115&lt;(-500000),INT(ABS((C115-P115)/14)),IF(C115&lt;(-13500),INT(ABS((C115-P115)/16)),IF(C115&lt;(-4000),INT(ABS((C115-P115)/18)),INT(ABS((C115-P115)/20))))))))</f>
        <v>236</v>
      </c>
      <c r="P115" s="1">
        <v>2023</v>
      </c>
    </row>
    <row r="116" spans="1:18" x14ac:dyDescent="0.4">
      <c r="A116" s="1" t="s">
        <v>2303</v>
      </c>
      <c r="B116" s="1" t="s">
        <v>66</v>
      </c>
      <c r="C116" s="1">
        <v>-2570</v>
      </c>
      <c r="E116" s="1" t="s">
        <v>323</v>
      </c>
      <c r="F116" s="1" t="s">
        <v>926</v>
      </c>
      <c r="L116" s="58">
        <f>IF(ISBLANK(C116),"",IF(C116&lt;=(-350000),ABS(C116),IF(C116&lt;=(-900),FLOOR(ABS(C116-P116),100),ABS(C116-P116))))</f>
        <v>4500</v>
      </c>
      <c r="M116" s="58" t="str">
        <f>IF(ISBLANK(D116),"",IF(C116&lt;=(-350000),ABS(D116),IF(C116&lt;=(-900),FLOOR(ABS(D116-P116),100),ABS(D116-P116))))</f>
        <v/>
      </c>
      <c r="N116" s="1" t="str">
        <f>IF(OR(ISBLANK(D116),J116=1),"",ABS(C116-D116))</f>
        <v/>
      </c>
      <c r="O116" s="1">
        <f>IF(OR(C116&lt;(-85000000),ISBLANK(C116)),"",IF(C116&lt;(-7000000),INT(ABS(C116/10)),IF(C116&lt;(-3200000),INT(ABS(C116/12)),IF(C116&lt;(-500000),INT(ABS((C116-P116)/14)),IF(C116&lt;(-13500),INT(ABS((C116-P116)/16)),IF(C116&lt;(-4000),INT(ABS((C116-P116)/18)),INT(ABS((C116-P116)/20))))))))</f>
        <v>229</v>
      </c>
      <c r="P116" s="1">
        <v>2023</v>
      </c>
    </row>
    <row r="117" spans="1:18" x14ac:dyDescent="0.4">
      <c r="A117" s="1" t="s">
        <v>2351</v>
      </c>
      <c r="B117" s="1" t="s">
        <v>191</v>
      </c>
      <c r="C117" s="1">
        <v>-2500</v>
      </c>
      <c r="D117" s="1">
        <v>-64</v>
      </c>
      <c r="F117" s="1" t="s">
        <v>949</v>
      </c>
      <c r="L117" s="58">
        <f>IF(ISBLANK(C117),"",IF(C117&lt;=(-350000),ABS(C117),IF(C117&lt;=(-900),FLOOR(ABS(C117-P117),100),ABS(C117-P117))))</f>
        <v>4500</v>
      </c>
      <c r="M117" s="58">
        <f>IF(ISBLANK(D117),"",IF(C117&lt;=(-350000),ABS(D117),IF(C117&lt;=(-900),FLOOR(ABS(D117-P117),100),ABS(D117-P117))))</f>
        <v>2000</v>
      </c>
      <c r="N117" s="1">
        <f>IF(OR(ISBLANK(D117),J117=1),"",ABS(C117-D117))</f>
        <v>2436</v>
      </c>
      <c r="O117" s="1">
        <f>IF(OR(C117&lt;(-85000000),ISBLANK(C117)),"",IF(C117&lt;(-7000000),INT(ABS(C117/10)),IF(C117&lt;(-3200000),INT(ABS(C117/12)),IF(C117&lt;(-500000),INT(ABS((C117-P117)/14)),IF(C117&lt;(-13500),INT(ABS((C117-P117)/16)),IF(C117&lt;(-4000),INT(ABS((C117-P117)/18)),INT(ABS((C117-P117)/20))))))))</f>
        <v>226</v>
      </c>
      <c r="P117" s="1">
        <v>2023</v>
      </c>
    </row>
    <row r="118" spans="1:18" x14ac:dyDescent="0.4">
      <c r="A118" s="1" t="s">
        <v>1248</v>
      </c>
      <c r="C118" s="1">
        <v>-2334</v>
      </c>
      <c r="D118" s="1">
        <v>-2279</v>
      </c>
      <c r="F118" s="1" t="s">
        <v>930</v>
      </c>
      <c r="G118" s="1" t="s">
        <v>1927</v>
      </c>
      <c r="L118" s="58">
        <f>IF(ISBLANK(C118),"",IF(C118&lt;=(-350000),ABS(C118),IF(C118&lt;=(-900),FLOOR(ABS(C118-P118),100),ABS(C118-P118))))</f>
        <v>4300</v>
      </c>
      <c r="M118" s="58">
        <f>IF(ISBLANK(D118),"",IF(C118&lt;=(-350000),ABS(D118),IF(C118&lt;=(-900),FLOOR(ABS(D118-P118),100),ABS(D118-P118))))</f>
        <v>4300</v>
      </c>
      <c r="N118" s="1">
        <f>IF(OR(ISBLANK(D118),J118=1),"",ABS(C118-D118))</f>
        <v>55</v>
      </c>
      <c r="O118" s="1">
        <f>IF(OR(C118&lt;(-85000000),ISBLANK(C118)),"",IF(C118&lt;(-7000000),INT(ABS(C118/10)),IF(C118&lt;(-3200000),INT(ABS(C118/12)),IF(C118&lt;(-500000),INT(ABS((C118-P118)/14)),IF(C118&lt;(-13500),INT(ABS((C118-P118)/16)),IF(C118&lt;(-4000),INT(ABS((C118-P118)/18)),INT(ABS((C118-P118)/20))))))))</f>
        <v>217</v>
      </c>
      <c r="P118" s="1">
        <v>2023</v>
      </c>
      <c r="Q118" s="1" t="s">
        <v>1249</v>
      </c>
      <c r="R118" s="1" t="s">
        <v>1250</v>
      </c>
    </row>
    <row r="119" spans="1:18" x14ac:dyDescent="0.4">
      <c r="A119" s="1" t="s">
        <v>1011</v>
      </c>
      <c r="C119" s="1">
        <v>-2334</v>
      </c>
      <c r="D119" s="1">
        <v>-2154</v>
      </c>
      <c r="E119" s="1" t="s">
        <v>321</v>
      </c>
      <c r="F119" s="1" t="s">
        <v>949</v>
      </c>
      <c r="G119" s="1" t="s">
        <v>1927</v>
      </c>
      <c r="L119" s="58">
        <f>IF(ISBLANK(C119),"",IF(C119&lt;=(-350000),ABS(C119),IF(C119&lt;=(-900),FLOOR(ABS(C119-P119),100),ABS(C119-P119))))</f>
        <v>4300</v>
      </c>
      <c r="M119" s="58">
        <f>IF(ISBLANK(D119),"",IF(C119&lt;=(-350000),ABS(D119),IF(C119&lt;=(-900),FLOOR(ABS(D119-P119),100),ABS(D119-P119))))</f>
        <v>4100</v>
      </c>
      <c r="N119" s="1">
        <f>IF(OR(ISBLANK(D119),J119=1),"",ABS(C119-D119))</f>
        <v>180</v>
      </c>
      <c r="O119" s="1">
        <f>IF(OR(C119&lt;(-85000000),ISBLANK(C119)),"",IF(C119&lt;(-7000000),INT(ABS(C119/10)),IF(C119&lt;(-3200000),INT(ABS(C119/12)),IF(C119&lt;(-500000),INT(ABS((C119-P119)/14)),IF(C119&lt;(-13500),INT(ABS((C119-P119)/16)),IF(C119&lt;(-4000),INT(ABS((C119-P119)/18)),INT(ABS((C119-P119)/20))))))))</f>
        <v>217</v>
      </c>
      <c r="P119" s="1">
        <v>2023</v>
      </c>
      <c r="Q119" s="1" t="s">
        <v>1251</v>
      </c>
      <c r="R119" s="1" t="s">
        <v>1252</v>
      </c>
    </row>
    <row r="120" spans="1:18" x14ac:dyDescent="0.4">
      <c r="A120" s="1" t="s">
        <v>1818</v>
      </c>
      <c r="B120" s="1" t="s">
        <v>165</v>
      </c>
      <c r="C120" s="1">
        <v>-2100</v>
      </c>
      <c r="D120" s="1">
        <v>-1800</v>
      </c>
      <c r="F120" s="1" t="s">
        <v>926</v>
      </c>
      <c r="G120" s="1" t="s">
        <v>1927</v>
      </c>
      <c r="J120" s="1">
        <v>1</v>
      </c>
      <c r="L120" s="58">
        <f>IF(ISBLANK(C120),"",IF(C120&lt;=(-350000),ABS(C120),IF(C120&lt;=(-900),FLOOR(ABS(C120-P120),100),ABS(C120-P120))))</f>
        <v>4100</v>
      </c>
      <c r="M120" s="58">
        <f>IF(ISBLANK(D120),"",IF(C120&lt;=(-350000),ABS(D120),IF(C120&lt;=(-900),FLOOR(ABS(D120-P120),100),ABS(D120-P120))))</f>
        <v>3800</v>
      </c>
      <c r="N120" s="1" t="str">
        <f>IF(OR(ISBLANK(D120),J120=1),"",ABS(C120-D120))</f>
        <v/>
      </c>
      <c r="O120" s="1">
        <f>IF(OR(C120&lt;(-85000000),ISBLANK(C120)),"",IF(C120&lt;(-7000000),INT(ABS(C120/10)),IF(C120&lt;(-3200000),INT(ABS(C120/12)),IF(C120&lt;(-500000),INT(ABS((C120-P120)/14)),IF(C120&lt;(-13500),INT(ABS((C120-P120)/16)),IF(C120&lt;(-4000),INT(ABS((C120-P120)/18)),INT(ABS((C120-P120)/20))))))))</f>
        <v>206</v>
      </c>
      <c r="P120" s="1">
        <v>2023</v>
      </c>
    </row>
    <row r="121" spans="1:18" x14ac:dyDescent="0.4">
      <c r="A121" s="1" t="s">
        <v>1260</v>
      </c>
      <c r="C121" s="1">
        <v>-2025</v>
      </c>
      <c r="D121" s="1">
        <v>-609</v>
      </c>
      <c r="E121" s="1" t="s">
        <v>1261</v>
      </c>
      <c r="F121" s="1" t="s">
        <v>949</v>
      </c>
      <c r="G121" s="1" t="s">
        <v>1927</v>
      </c>
      <c r="L121" s="58">
        <f>IF(ISBLANK(C121),"",IF(C121&lt;=(-350000),ABS(C121),IF(C121&lt;=(-900),FLOOR(ABS(C121-P121),100),ABS(C121-P121))))</f>
        <v>4000</v>
      </c>
      <c r="M121" s="58">
        <f>IF(ISBLANK(D121),"",IF(C121&lt;=(-350000),ABS(D121),IF(C121&lt;=(-900),FLOOR(ABS(D121-P121),100),ABS(D121-P121))))</f>
        <v>2600</v>
      </c>
      <c r="N121" s="1">
        <f>IF(OR(ISBLANK(D121),J121=1),"",ABS(C121-D121))</f>
        <v>1416</v>
      </c>
      <c r="O121" s="1">
        <f>IF(OR(C121&lt;(-85000000),ISBLANK(C121)),"",IF(C121&lt;(-7000000),INT(ABS(C121/10)),IF(C121&lt;(-3200000),INT(ABS(C121/12)),IF(C121&lt;(-500000),INT(ABS((C121-P121)/14)),IF(C121&lt;(-13500),INT(ABS((C121-P121)/16)),IF(C121&lt;(-4000),INT(ABS((C121-P121)/18)),INT(ABS((C121-P121)/20))))))))</f>
        <v>202</v>
      </c>
      <c r="P121" s="1">
        <v>2023</v>
      </c>
      <c r="Q121" s="1" t="s">
        <v>1262</v>
      </c>
      <c r="R121" s="58" t="s">
        <v>1265</v>
      </c>
    </row>
    <row r="122" spans="1:18" x14ac:dyDescent="0.4">
      <c r="A122" s="1" t="s">
        <v>2304</v>
      </c>
      <c r="B122" s="1" t="s">
        <v>14</v>
      </c>
      <c r="C122" s="1">
        <v>-2000</v>
      </c>
      <c r="F122" s="1" t="s">
        <v>926</v>
      </c>
      <c r="G122" s="1" t="s">
        <v>1927</v>
      </c>
      <c r="L122" s="58">
        <f>IF(ISBLANK(C122),"",IF(C122&lt;=(-350000),ABS(C122),IF(C122&lt;=(-900),FLOOR(ABS(C122-P122),100),ABS(C122-P122))))</f>
        <v>4000</v>
      </c>
      <c r="M122" s="58" t="str">
        <f>IF(ISBLANK(D122),"",IF(C122&lt;=(-350000),ABS(D122),IF(C122&lt;=(-900),FLOOR(ABS(D122-P122),100),ABS(D122-P122))))</f>
        <v/>
      </c>
      <c r="N122" s="1" t="str">
        <f>IF(OR(ISBLANK(D122),J122=1),"",ABS(C122-D122))</f>
        <v/>
      </c>
      <c r="O122" s="1">
        <f>IF(OR(C122&lt;(-85000000),ISBLANK(C122)),"",IF(C122&lt;(-7000000),INT(ABS(C122/10)),IF(C122&lt;(-3200000),INT(ABS(C122/12)),IF(C122&lt;(-500000),INT(ABS((C122-P122)/14)),IF(C122&lt;(-13500),INT(ABS((C122-P122)/16)),IF(C122&lt;(-4000),INT(ABS((C122-P122)/18)),INT(ABS((C122-P122)/20))))))))</f>
        <v>201</v>
      </c>
      <c r="P122" s="1">
        <v>2023</v>
      </c>
    </row>
    <row r="123" spans="1:18" x14ac:dyDescent="0.4">
      <c r="A123" s="1" t="s">
        <v>1165</v>
      </c>
      <c r="C123" s="1">
        <v>-2000</v>
      </c>
      <c r="D123" s="1">
        <v>250</v>
      </c>
      <c r="E123" s="1" t="s">
        <v>1163</v>
      </c>
      <c r="F123" s="1" t="s">
        <v>949</v>
      </c>
      <c r="G123" s="1" t="s">
        <v>1927</v>
      </c>
      <c r="L123" s="58">
        <f>IF(ISBLANK(C123),"",IF(C123&lt;=(-350000),ABS(C123),IF(C123&lt;=(-900),FLOOR(ABS(C123-P123),100),ABS(C123-P123))))</f>
        <v>4000</v>
      </c>
      <c r="M123" s="58">
        <f>IF(ISBLANK(D123),"",IF(C123&lt;=(-350000),ABS(D123),IF(C123&lt;=(-900),FLOOR(ABS(D123-P123),100),ABS(D123-P123))))</f>
        <v>1700</v>
      </c>
      <c r="N123" s="1">
        <f>IF(OR(ISBLANK(D123),J123=1),"",ABS(C123-D123))</f>
        <v>2250</v>
      </c>
      <c r="O123" s="1">
        <f>IF(OR(C123&lt;(-85000000),ISBLANK(C123)),"",IF(C123&lt;(-7000000),INT(ABS(C123/10)),IF(C123&lt;(-3200000),INT(ABS(C123/12)),IF(C123&lt;(-500000),INT(ABS((C123-P123)/14)),IF(C123&lt;(-13500),INT(ABS((C123-P123)/16)),IF(C123&lt;(-4000),INT(ABS((C123-P123)/18)),INT(ABS((C123-P123)/20))))))))</f>
        <v>201</v>
      </c>
      <c r="P123" s="1">
        <v>2023</v>
      </c>
      <c r="Q123" s="1" t="s">
        <v>1166</v>
      </c>
    </row>
    <row r="124" spans="1:18" x14ac:dyDescent="0.4">
      <c r="A124" s="1" t="s">
        <v>168</v>
      </c>
      <c r="C124" s="1">
        <v>-1894</v>
      </c>
      <c r="D124" s="1">
        <v>-539</v>
      </c>
      <c r="F124" s="1" t="s">
        <v>949</v>
      </c>
      <c r="G124" s="1" t="s">
        <v>1927</v>
      </c>
      <c r="L124" s="58">
        <f>IF(ISBLANK(C124),"",IF(C124&lt;=(-350000),ABS(C124),IF(C124&lt;=(-900),FLOOR(ABS(C124-P124),100),ABS(C124-P124))))</f>
        <v>3900</v>
      </c>
      <c r="M124" s="58">
        <f>IF(ISBLANK(D124),"",IF(C124&lt;=(-350000),ABS(D124),IF(C124&lt;=(-900),FLOOR(ABS(D124-P124),100),ABS(D124-P124))))</f>
        <v>2500</v>
      </c>
      <c r="N124" s="1">
        <f>IF(OR(ISBLANK(D124),J124=1),"",ABS(C124-D124))</f>
        <v>1355</v>
      </c>
      <c r="O124" s="1">
        <f>IF(OR(C124&lt;(-85000000),ISBLANK(C124)),"",IF(C124&lt;(-7000000),INT(ABS(C124/10)),IF(C124&lt;(-3200000),INT(ABS(C124/12)),IF(C124&lt;(-500000),INT(ABS((C124-P124)/14)),IF(C124&lt;(-13500),INT(ABS((C124-P124)/16)),IF(C124&lt;(-4000),INT(ABS((C124-P124)/18)),INT(ABS((C124-P124)/20))))))))</f>
        <v>195</v>
      </c>
      <c r="P124" s="1">
        <v>2023</v>
      </c>
    </row>
    <row r="125" spans="1:18" x14ac:dyDescent="0.4">
      <c r="A125" s="1" t="s">
        <v>1256</v>
      </c>
      <c r="C125" s="1">
        <v>-1750</v>
      </c>
      <c r="E125" s="1" t="s">
        <v>1257</v>
      </c>
      <c r="F125" s="1" t="s">
        <v>926</v>
      </c>
      <c r="G125" s="1" t="s">
        <v>1927</v>
      </c>
      <c r="L125" s="58">
        <f>IF(ISBLANK(C125),"",IF(C125&lt;=(-350000),ABS(C125),IF(C125&lt;=(-900),FLOOR(ABS(C125-P125),100),ABS(C125-P125))))</f>
        <v>3700</v>
      </c>
      <c r="M125" s="58" t="str">
        <f>IF(ISBLANK(D125),"",IF(C125&lt;=(-350000),ABS(D125),IF(C125&lt;=(-900),FLOOR(ABS(D125-P125),100),ABS(D125-P125))))</f>
        <v/>
      </c>
      <c r="N125" s="1" t="str">
        <f>IF(OR(ISBLANK(D125),J125=1),"",ABS(C125-D125))</f>
        <v/>
      </c>
      <c r="O125" s="1">
        <f>IF(OR(C125&lt;(-85000000),ISBLANK(C125)),"",IF(C125&lt;(-7000000),INT(ABS(C125/10)),IF(C125&lt;(-3200000),INT(ABS(C125/12)),IF(C125&lt;(-500000),INT(ABS((C125-P125)/14)),IF(C125&lt;(-13500),INT(ABS((C125-P125)/16)),IF(C125&lt;(-4000),INT(ABS((C125-P125)/18)),INT(ABS((C125-P125)/20))))))))</f>
        <v>188</v>
      </c>
      <c r="P125" s="1">
        <v>2023</v>
      </c>
      <c r="Q125" s="1" t="s">
        <v>1258</v>
      </c>
      <c r="R125" s="1" t="s">
        <v>1259</v>
      </c>
    </row>
    <row r="126" spans="1:18" x14ac:dyDescent="0.4">
      <c r="A126" s="1" t="s">
        <v>2347</v>
      </c>
      <c r="B126" s="1" t="s">
        <v>164</v>
      </c>
      <c r="C126" s="1">
        <v>-1700</v>
      </c>
      <c r="F126" s="1" t="s">
        <v>926</v>
      </c>
      <c r="G126" s="1" t="s">
        <v>1927</v>
      </c>
      <c r="L126" s="58">
        <f>IF(ISBLANK(C126),"",IF(C126&lt;=(-350000),ABS(C126),IF(C126&lt;=(-900),FLOOR(ABS(C126-P126),100),ABS(C126-P126))))</f>
        <v>3700</v>
      </c>
      <c r="M126" s="58" t="str">
        <f>IF(ISBLANK(D126),"",IF(C126&lt;=(-350000),ABS(D126),IF(C126&lt;=(-900),FLOOR(ABS(D126-P126),100),ABS(D126-P126))))</f>
        <v/>
      </c>
      <c r="N126" s="1" t="str">
        <f>IF(OR(ISBLANK(D126),J126=1),"",ABS(C126-D126))</f>
        <v/>
      </c>
      <c r="O126" s="1">
        <f>IF(OR(C126&lt;(-85000000),ISBLANK(C126)),"",IF(C126&lt;(-7000000),INT(ABS(C126/10)),IF(C126&lt;(-3200000),INT(ABS(C126/12)),IF(C126&lt;(-500000),INT(ABS((C126-P126)/14)),IF(C126&lt;(-13500),INT(ABS((C126-P126)/16)),IF(C126&lt;(-4000),INT(ABS((C126-P126)/18)),INT(ABS((C126-P126)/20))))))))</f>
        <v>186</v>
      </c>
      <c r="P126" s="1">
        <v>2023</v>
      </c>
    </row>
    <row r="127" spans="1:18" x14ac:dyDescent="0.4">
      <c r="A127" s="1" t="s">
        <v>17</v>
      </c>
      <c r="C127" s="1">
        <v>-1600</v>
      </c>
      <c r="D127" s="1">
        <v>-1100</v>
      </c>
      <c r="F127" s="1" t="s">
        <v>949</v>
      </c>
      <c r="G127" s="1" t="s">
        <v>1927</v>
      </c>
      <c r="L127" s="58">
        <f>IF(ISBLANK(C127),"",IF(C127&lt;=(-350000),ABS(C127),IF(C127&lt;=(-900),FLOOR(ABS(C127-P127),100),ABS(C127-P127))))</f>
        <v>3600</v>
      </c>
      <c r="M127" s="58">
        <f>IF(ISBLANK(D127),"",IF(C127&lt;=(-350000),ABS(D127),IF(C127&lt;=(-900),FLOOR(ABS(D127-P127),100),ABS(D127-P127))))</f>
        <v>3100</v>
      </c>
      <c r="N127" s="1">
        <f>IF(OR(ISBLANK(D127),J127=1),"",ABS(C127-D127))</f>
        <v>500</v>
      </c>
      <c r="O127" s="1">
        <f>IF(OR(C127&lt;(-85000000),ISBLANK(C127)),"",IF(C127&lt;(-7000000),INT(ABS(C127/10)),IF(C127&lt;(-3200000),INT(ABS(C127/12)),IF(C127&lt;(-500000),INT(ABS((C127-P127)/14)),IF(C127&lt;(-13500),INT(ABS((C127-P127)/16)),IF(C127&lt;(-4000),INT(ABS((C127-P127)/18)),INT(ABS((C127-P127)/20))))))))</f>
        <v>181</v>
      </c>
      <c r="P127" s="1">
        <v>2023</v>
      </c>
    </row>
    <row r="128" spans="1:18" x14ac:dyDescent="0.4">
      <c r="A128" s="1" t="s">
        <v>16</v>
      </c>
      <c r="C128" s="1">
        <v>-1500</v>
      </c>
      <c r="F128" s="1" t="s">
        <v>926</v>
      </c>
      <c r="G128" s="1" t="s">
        <v>1927</v>
      </c>
      <c r="L128" s="58">
        <f>IF(ISBLANK(C128),"",IF(C128&lt;=(-350000),ABS(C128),IF(C128&lt;=(-900),FLOOR(ABS(C128-P128),100),ABS(C128-P128))))</f>
        <v>3500</v>
      </c>
      <c r="M128" s="58" t="str">
        <f>IF(ISBLANK(D128),"",IF(C128&lt;=(-350000),ABS(D128),IF(C128&lt;=(-900),FLOOR(ABS(D128-P128),100),ABS(D128-P128))))</f>
        <v/>
      </c>
      <c r="N128" s="1" t="str">
        <f>IF(OR(ISBLANK(D128),J128=1),"",ABS(C128-D128))</f>
        <v/>
      </c>
      <c r="O128" s="1">
        <f>IF(OR(C128&lt;(-85000000),ISBLANK(C128)),"",IF(C128&lt;(-7000000),INT(ABS(C128/10)),IF(C128&lt;(-3200000),INT(ABS(C128/12)),IF(C128&lt;(-500000),INT(ABS((C128-P128)/14)),IF(C128&lt;(-13500),INT(ABS((C128-P128)/16)),IF(C128&lt;(-4000),INT(ABS((C128-P128)/18)),INT(ABS((C128-P128)/20))))))))</f>
        <v>176</v>
      </c>
      <c r="P128" s="1">
        <v>2023</v>
      </c>
    </row>
    <row r="129" spans="1:18" x14ac:dyDescent="0.4">
      <c r="A129" s="1" t="s">
        <v>1284</v>
      </c>
      <c r="C129" s="1">
        <v>-1400</v>
      </c>
      <c r="E129" s="1" t="s">
        <v>1285</v>
      </c>
      <c r="F129" s="1" t="s">
        <v>926</v>
      </c>
      <c r="G129" s="1" t="s">
        <v>1927</v>
      </c>
      <c r="L129" s="58">
        <f>IF(ISBLANK(C129),"",IF(C129&lt;=(-350000),ABS(C129),IF(C129&lt;=(-900),FLOOR(ABS(C129-P129),100),ABS(C129-P129))))</f>
        <v>3400</v>
      </c>
      <c r="M129" s="58" t="str">
        <f>IF(ISBLANK(D129),"",IF(C129&lt;=(-350000),ABS(D129),IF(C129&lt;=(-900),FLOOR(ABS(D129-P129),100),ABS(D129-P129))))</f>
        <v/>
      </c>
      <c r="N129" s="1" t="str">
        <f>IF(OR(ISBLANK(D129),J129=1),"",ABS(C129-D129))</f>
        <v/>
      </c>
      <c r="O129" s="1">
        <f>IF(OR(C129&lt;(-85000000),ISBLANK(C129)),"",IF(C129&lt;(-7000000),INT(ABS(C129/10)),IF(C129&lt;(-3200000),INT(ABS(C129/12)),IF(C129&lt;(-500000),INT(ABS((C129-P129)/14)),IF(C129&lt;(-13500),INT(ABS((C129-P129)/16)),IF(C129&lt;(-4000),INT(ABS((C129-P129)/18)),INT(ABS((C129-P129)/20))))))))</f>
        <v>171</v>
      </c>
      <c r="P129" s="1">
        <v>2023</v>
      </c>
      <c r="Q129" s="1" t="s">
        <v>1286</v>
      </c>
    </row>
    <row r="130" spans="1:18" x14ac:dyDescent="0.4">
      <c r="A130" s="1" t="s">
        <v>2346</v>
      </c>
      <c r="B130" s="1" t="s">
        <v>207</v>
      </c>
      <c r="C130" s="1">
        <v>-1200</v>
      </c>
      <c r="D130" s="1">
        <v>-1100</v>
      </c>
      <c r="E130" s="1" t="s">
        <v>339</v>
      </c>
      <c r="F130" s="1" t="s">
        <v>926</v>
      </c>
      <c r="G130" s="1" t="s">
        <v>1927</v>
      </c>
      <c r="J130" s="1">
        <v>1</v>
      </c>
      <c r="L130" s="58">
        <f>IF(ISBLANK(C130),"",IF(C130&lt;=(-350000),ABS(C130),IF(C130&lt;=(-900),FLOOR(ABS(C130-P130),100),ABS(C130-P130))))</f>
        <v>3200</v>
      </c>
      <c r="M130" s="58">
        <f>IF(ISBLANK(D130),"",IF(C130&lt;=(-350000),ABS(D130),IF(C130&lt;=(-900),FLOOR(ABS(D130-P130),100),ABS(D130-P130))))</f>
        <v>3100</v>
      </c>
      <c r="N130" s="1" t="str">
        <f>IF(OR(ISBLANK(D130),J130=1),"",ABS(C130-D130))</f>
        <v/>
      </c>
      <c r="O130" s="1">
        <f>IF(OR(C130&lt;(-85000000),ISBLANK(C130)),"",IF(C130&lt;(-7000000),INT(ABS(C130/10)),IF(C130&lt;(-3200000),INT(ABS(C130/12)),IF(C130&lt;(-500000),INT(ABS((C130-P130)/14)),IF(C130&lt;(-13500),INT(ABS((C130-P130)/16)),IF(C130&lt;(-4000),INT(ABS((C130-P130)/18)),INT(ABS((C130-P130)/20))))))))</f>
        <v>161</v>
      </c>
      <c r="P130" s="1">
        <v>2023</v>
      </c>
    </row>
    <row r="131" spans="1:18" x14ac:dyDescent="0.4">
      <c r="A131" s="1" t="s">
        <v>2345</v>
      </c>
      <c r="B131" s="1" t="s">
        <v>170</v>
      </c>
      <c r="C131" s="1">
        <v>-1200</v>
      </c>
      <c r="F131" s="1" t="s">
        <v>926</v>
      </c>
      <c r="G131" s="1" t="s">
        <v>1927</v>
      </c>
      <c r="L131" s="58">
        <f>IF(ISBLANK(C131),"",IF(C131&lt;=(-350000),ABS(C131),IF(C131&lt;=(-900),FLOOR(ABS(C131-P131),100),ABS(C131-P131))))</f>
        <v>3200</v>
      </c>
      <c r="M131" s="58" t="str">
        <f>IF(ISBLANK(D131),"",IF(C131&lt;=(-350000),ABS(D131),IF(C131&lt;=(-900),FLOOR(ABS(D131-P131),100),ABS(D131-P131))))</f>
        <v/>
      </c>
      <c r="N131" s="1" t="str">
        <f>IF(OR(ISBLANK(D131),J131=1),"",ABS(C131-D131))</f>
        <v/>
      </c>
      <c r="O131" s="1">
        <f>IF(OR(C131&lt;(-85000000),ISBLANK(C131)),"",IF(C131&lt;(-7000000),INT(ABS(C131/10)),IF(C131&lt;(-3200000),INT(ABS(C131/12)),IF(C131&lt;(-500000),INT(ABS((C131-P131)/14)),IF(C131&lt;(-13500),INT(ABS((C131-P131)/16)),IF(C131&lt;(-4000),INT(ABS((C131-P131)/18)),INT(ABS((C131-P131)/20))))))))</f>
        <v>161</v>
      </c>
      <c r="P131" s="1">
        <v>2023</v>
      </c>
    </row>
    <row r="132" spans="1:18" x14ac:dyDescent="0.4">
      <c r="A132" s="1" t="s">
        <v>2343</v>
      </c>
      <c r="B132" s="1" t="s">
        <v>2344</v>
      </c>
      <c r="C132" s="1">
        <v>-1200</v>
      </c>
      <c r="D132" s="1">
        <v>-500</v>
      </c>
      <c r="E132" s="1" t="s">
        <v>340</v>
      </c>
      <c r="F132" s="1" t="s">
        <v>926</v>
      </c>
      <c r="G132" s="1" t="s">
        <v>1927</v>
      </c>
      <c r="L132" s="58">
        <f>IF(ISBLANK(C132),"",IF(C132&lt;=(-350000),ABS(C132),IF(C132&lt;=(-900),FLOOR(ABS(C132-P132),100),ABS(C132-P132))))</f>
        <v>3200</v>
      </c>
      <c r="M132" s="58">
        <f>IF(ISBLANK(D132),"",IF(C132&lt;=(-350000),ABS(D132),IF(C132&lt;=(-900),FLOOR(ABS(D132-P132),100),ABS(D132-P132))))</f>
        <v>2500</v>
      </c>
      <c r="N132" s="1">
        <f>IF(OR(ISBLANK(D132),J132=1),"",ABS(C132-D132))</f>
        <v>700</v>
      </c>
      <c r="O132" s="1">
        <f>IF(OR(C132&lt;(-85000000),ISBLANK(C132)),"",IF(C132&lt;(-7000000),INT(ABS(C132/10)),IF(C132&lt;(-3200000),INT(ABS(C132/12)),IF(C132&lt;(-500000),INT(ABS((C132-P132)/14)),IF(C132&lt;(-13500),INT(ABS((C132-P132)/16)),IF(C132&lt;(-4000),INT(ABS((C132-P132)/18)),INT(ABS((C132-P132)/20))))))))</f>
        <v>161</v>
      </c>
      <c r="P132" s="1">
        <v>2023</v>
      </c>
    </row>
    <row r="133" spans="1:18" x14ac:dyDescent="0.4">
      <c r="A133" s="1" t="s">
        <v>15</v>
      </c>
      <c r="C133" s="1">
        <v>-1200</v>
      </c>
      <c r="D133" s="1">
        <v>-1150</v>
      </c>
      <c r="E133" s="1" t="s">
        <v>338</v>
      </c>
      <c r="F133" s="1" t="s">
        <v>926</v>
      </c>
      <c r="G133" s="1" t="s">
        <v>1927</v>
      </c>
      <c r="L133" s="58">
        <f>IF(ISBLANK(C133),"",IF(C133&lt;=(-350000),ABS(C133),IF(C133&lt;=(-900),FLOOR(ABS(C133-P133),100),ABS(C133-P133))))</f>
        <v>3200</v>
      </c>
      <c r="M133" s="58">
        <f>IF(ISBLANK(D133),"",IF(C133&lt;=(-350000),ABS(D133),IF(C133&lt;=(-900),FLOOR(ABS(D133-P133),100),ABS(D133-P133))))</f>
        <v>3100</v>
      </c>
      <c r="N133" s="1">
        <f>IF(OR(ISBLANK(D133),J133=1),"",ABS(C133-D133))</f>
        <v>50</v>
      </c>
      <c r="O133" s="1">
        <f>IF(OR(C133&lt;(-85000000),ISBLANK(C133)),"",IF(C133&lt;(-7000000),INT(ABS(C133/10)),IF(C133&lt;(-3200000),INT(ABS(C133/12)),IF(C133&lt;(-500000),INT(ABS((C133-P133)/14)),IF(C133&lt;(-13500),INT(ABS((C133-P133)/16)),IF(C133&lt;(-4000),INT(ABS((C133-P133)/18)),INT(ABS((C133-P133)/20))))))))</f>
        <v>161</v>
      </c>
      <c r="P133" s="1">
        <v>2023</v>
      </c>
    </row>
    <row r="134" spans="1:18" x14ac:dyDescent="0.4">
      <c r="A134" s="1" t="s">
        <v>27</v>
      </c>
      <c r="C134" s="1">
        <v>-1100</v>
      </c>
      <c r="D134" s="1">
        <v>-700</v>
      </c>
      <c r="E134" s="1" t="s">
        <v>325</v>
      </c>
      <c r="F134" s="1" t="s">
        <v>926</v>
      </c>
      <c r="G134" s="1" t="s">
        <v>1927</v>
      </c>
      <c r="L134" s="58">
        <f>IF(ISBLANK(C134),"",IF(C134&lt;=(-350000),ABS(C134),IF(C134&lt;=(-900),FLOOR(ABS(C134-P134),100),ABS(C134-P134))))</f>
        <v>3100</v>
      </c>
      <c r="M134" s="58">
        <f>IF(ISBLANK(D134),"",IF(C134&lt;=(-350000),ABS(D134),IF(C134&lt;=(-900),FLOOR(ABS(D134-P134),100),ABS(D134-P134))))</f>
        <v>2700</v>
      </c>
      <c r="N134" s="1">
        <f>IF(OR(ISBLANK(D134),J134=1),"",ABS(C134-D134))</f>
        <v>400</v>
      </c>
      <c r="O134" s="1">
        <f>IF(OR(C134&lt;(-85000000),ISBLANK(C134)),"",IF(C134&lt;(-7000000),INT(ABS(C134/10)),IF(C134&lt;(-3200000),INT(ABS(C134/12)),IF(C134&lt;(-500000),INT(ABS((C134-P134)/14)),IF(C134&lt;(-13500),INT(ABS((C134-P134)/16)),IF(C134&lt;(-4000),INT(ABS((C134-P134)/18)),INT(ABS((C134-P134)/20))))))))</f>
        <v>156</v>
      </c>
      <c r="P134" s="1">
        <v>2023</v>
      </c>
    </row>
    <row r="135" spans="1:18" x14ac:dyDescent="0.4">
      <c r="A135" s="1" t="s">
        <v>175</v>
      </c>
      <c r="C135" s="1">
        <v>-930</v>
      </c>
      <c r="D135" s="1">
        <v>-587</v>
      </c>
      <c r="E135" s="1" t="s">
        <v>1851</v>
      </c>
      <c r="F135" s="1" t="s">
        <v>949</v>
      </c>
      <c r="G135" s="1" t="s">
        <v>1927</v>
      </c>
      <c r="L135" s="58">
        <f>IF(ISBLANK(C135),"",IF(C135&lt;=(-350000),ABS(C135),IF(C135&lt;=(-900),FLOOR(ABS(C135-P135),100),ABS(C135-P135))))</f>
        <v>2900</v>
      </c>
      <c r="M135" s="58">
        <f>IF(ISBLANK(D135),"",IF(C135&lt;=(-350000),ABS(D135),IF(C135&lt;=(-900),FLOOR(ABS(D135-P135),100),ABS(D135-P135))))</f>
        <v>2600</v>
      </c>
      <c r="N135" s="1">
        <f>IF(OR(ISBLANK(D135),J135=1),"",ABS(C135-D135))</f>
        <v>343</v>
      </c>
      <c r="O135" s="1">
        <f>IF(OR(C135&lt;(-85000000),ISBLANK(C135)),"",IF(C135&lt;(-7000000),INT(ABS(C135/10)),IF(C135&lt;(-3200000),INT(ABS(C135/12)),IF(C135&lt;(-500000),INT(ABS((C135-P135)/14)),IF(C135&lt;(-13500),INT(ABS((C135-P135)/16)),IF(C135&lt;(-4000),INT(ABS((C135-P135)/18)),INT(ABS((C135-P135)/20))))))))</f>
        <v>147</v>
      </c>
      <c r="P135" s="1">
        <v>2023</v>
      </c>
      <c r="Q135" s="1" t="s">
        <v>1852</v>
      </c>
      <c r="R135" s="1" t="s">
        <v>1853</v>
      </c>
    </row>
    <row r="136" spans="1:18" x14ac:dyDescent="0.4">
      <c r="A136" s="1" t="s">
        <v>1263</v>
      </c>
      <c r="C136" s="1">
        <v>-911</v>
      </c>
      <c r="D136" s="1">
        <v>-609</v>
      </c>
      <c r="E136" s="1" t="s">
        <v>1261</v>
      </c>
      <c r="F136" s="1" t="s">
        <v>949</v>
      </c>
      <c r="G136" s="1" t="s">
        <v>1927</v>
      </c>
      <c r="L136" s="58">
        <f>IF(ISBLANK(C136),"",IF(C136&lt;=(-350000),ABS(C136),IF(C136&lt;=(-900),FLOOR(ABS(C136-P136),100),ABS(C136-P136))))</f>
        <v>2900</v>
      </c>
      <c r="M136" s="58">
        <f>IF(ISBLANK(D136),"",IF(C136&lt;=(-350000),ABS(D136),IF(C136&lt;=(-900),FLOOR(ABS(D136-P136),100),ABS(D136-P136))))</f>
        <v>2600</v>
      </c>
      <c r="N136" s="1">
        <f>IF(OR(ISBLANK(D136),J136=1),"",ABS(C136-D136))</f>
        <v>302</v>
      </c>
      <c r="O136" s="1">
        <f>IF(OR(C136&lt;(-85000000),ISBLANK(C136)),"",IF(C136&lt;(-7000000),INT(ABS(C136/10)),IF(C136&lt;(-3200000),INT(ABS(C136/12)),IF(C136&lt;(-500000),INT(ABS((C136-P136)/14)),IF(C136&lt;(-13500),INT(ABS((C136-P136)/16)),IF(C136&lt;(-4000),INT(ABS((C136-P136)/18)),INT(ABS((C136-P136)/20))))))))</f>
        <v>146</v>
      </c>
      <c r="P136" s="1">
        <v>2023</v>
      </c>
      <c r="Q136" s="1" t="s">
        <v>1264</v>
      </c>
      <c r="R136" s="58" t="s">
        <v>1266</v>
      </c>
    </row>
    <row r="137" spans="1:18" x14ac:dyDescent="0.4">
      <c r="A137" s="1" t="s">
        <v>212</v>
      </c>
      <c r="C137" s="1">
        <v>-900</v>
      </c>
      <c r="D137" s="1">
        <v>-700</v>
      </c>
      <c r="E137" s="1" t="s">
        <v>325</v>
      </c>
      <c r="F137" s="1" t="s">
        <v>926</v>
      </c>
      <c r="G137" s="1" t="s">
        <v>1927</v>
      </c>
      <c r="J137" s="1">
        <v>1</v>
      </c>
      <c r="L137" s="58">
        <f>IF(ISBLANK(C137),"",IF(C137&lt;=(-350000),ABS(C137),IF(C137&lt;=(-900),FLOOR(ABS(C137-P137),100),ABS(C137-P137))))</f>
        <v>2900</v>
      </c>
      <c r="M137" s="58">
        <f>IF(ISBLANK(D137),"",IF(C137&lt;=(-350000),ABS(D137),IF(C137&lt;=(-900),FLOOR(ABS(D137-P137),100),ABS(D137-P137))))</f>
        <v>2700</v>
      </c>
      <c r="N137" s="1" t="str">
        <f>IF(OR(ISBLANK(D137),J137=1),"",ABS(C137-D137))</f>
        <v/>
      </c>
      <c r="O137" s="1">
        <f>IF(OR(C137&lt;(-85000000),ISBLANK(C137)),"",IF(C137&lt;(-7000000),INT(ABS(C137/10)),IF(C137&lt;(-3200000),INT(ABS(C137/12)),IF(C137&lt;(-500000),INT(ABS((C137-P137)/14)),IF(C137&lt;(-13500),INT(ABS((C137-P137)/16)),IF(C137&lt;(-4000),INT(ABS((C137-P137)/18)),INT(ABS((C137-P137)/20))))))))</f>
        <v>146</v>
      </c>
      <c r="P137" s="1">
        <v>2023</v>
      </c>
    </row>
    <row r="138" spans="1:18" x14ac:dyDescent="0.4">
      <c r="A138" s="1" t="s">
        <v>174</v>
      </c>
      <c r="C138" s="1">
        <v>-900</v>
      </c>
      <c r="D138" s="1">
        <v>-720</v>
      </c>
      <c r="F138" s="1" t="s">
        <v>949</v>
      </c>
      <c r="G138" s="1" t="s">
        <v>1927</v>
      </c>
      <c r="L138" s="58">
        <f>IF(ISBLANK(C138),"",IF(C138&lt;=(-350000),ABS(C138),IF(C138&lt;=(-900),FLOOR(ABS(C138-P138),100),ABS(C138-P138))))</f>
        <v>2900</v>
      </c>
      <c r="M138" s="58">
        <f>IF(ISBLANK(D138),"",IF(C138&lt;=(-350000),ABS(D138),IF(C138&lt;=(-900),FLOOR(ABS(D138-P138),100),ABS(D138-P138))))</f>
        <v>2700</v>
      </c>
      <c r="N138" s="1">
        <f>IF(OR(ISBLANK(D138),J138=1),"",ABS(C138-D138))</f>
        <v>180</v>
      </c>
      <c r="O138" s="1">
        <f>IF(OR(C138&lt;(-85000000),ISBLANK(C138)),"",IF(C138&lt;(-7000000),INT(ABS(C138/10)),IF(C138&lt;(-3200000),INT(ABS(C138/12)),IF(C138&lt;(-500000),INT(ABS((C138-P138)/14)),IF(C138&lt;(-13500),INT(ABS((C138-P138)/16)),IF(C138&lt;(-4000),INT(ABS((C138-P138)/18)),INT(ABS((C138-P138)/20))))))))</f>
        <v>146</v>
      </c>
      <c r="P138" s="1">
        <v>2023</v>
      </c>
    </row>
    <row r="139" spans="1:18" x14ac:dyDescent="0.4">
      <c r="A139" s="1" t="s">
        <v>952</v>
      </c>
      <c r="B139" s="1" t="s">
        <v>190</v>
      </c>
      <c r="C139" s="1">
        <v>-814</v>
      </c>
      <c r="D139" s="1">
        <v>-146</v>
      </c>
      <c r="E139" s="1" t="s">
        <v>358</v>
      </c>
      <c r="F139" s="1" t="s">
        <v>949</v>
      </c>
      <c r="G139" s="1" t="s">
        <v>1927</v>
      </c>
      <c r="L139" s="58">
        <f>IF(ISBLANK(C139),"",IF(C139&lt;=(-350000),ABS(C139),IF(C139&lt;=(-900),FLOOR(ABS(C139-P139),100),ABS(C139-P139))))</f>
        <v>2837</v>
      </c>
      <c r="M139" s="58">
        <f>IF(ISBLANK(D139),"",IF(C139&lt;=(-350000),ABS(D139),IF(C139&lt;=(-900),FLOOR(ABS(D139-P139),100),ABS(D139-P139))))</f>
        <v>2169</v>
      </c>
      <c r="N139" s="1">
        <f>IF(OR(ISBLANK(D139),J139=1),"",ABS(C139-D139))</f>
        <v>668</v>
      </c>
      <c r="O139" s="1">
        <f>IF(OR(C139&lt;(-85000000),ISBLANK(C139)),"",IF(C139&lt;(-7000000),INT(ABS(C139/10)),IF(C139&lt;(-3200000),INT(ABS(C139/12)),IF(C139&lt;(-500000),INT(ABS((C139-P139)/14)),IF(C139&lt;(-13500),INT(ABS((C139-P139)/16)),IF(C139&lt;(-4000),INT(ABS((C139-P139)/18)),INT(ABS((C139-P139)/20))))))))</f>
        <v>141</v>
      </c>
      <c r="P139" s="1">
        <v>2023</v>
      </c>
      <c r="Q139" s="52" t="s">
        <v>953</v>
      </c>
    </row>
    <row r="140" spans="1:18" x14ac:dyDescent="0.4">
      <c r="A140" s="1" t="s">
        <v>28</v>
      </c>
      <c r="C140" s="1">
        <v>-800</v>
      </c>
      <c r="D140" s="1">
        <v>-480</v>
      </c>
      <c r="E140" s="1" t="s">
        <v>325</v>
      </c>
      <c r="F140" s="1" t="s">
        <v>949</v>
      </c>
      <c r="G140" s="1" t="s">
        <v>1927</v>
      </c>
      <c r="L140" s="58">
        <f>IF(ISBLANK(C140),"",IF(C140&lt;=(-350000),ABS(C140),IF(C140&lt;=(-900),FLOOR(ABS(C140-P140),100),ABS(C140-P140))))</f>
        <v>2823</v>
      </c>
      <c r="M140" s="58">
        <f>IF(ISBLANK(D140),"",IF(C140&lt;=(-350000),ABS(D140),IF(C140&lt;=(-900),FLOOR(ABS(D140-P140),100),ABS(D140-P140))))</f>
        <v>2503</v>
      </c>
      <c r="N140" s="1">
        <f>IF(OR(ISBLANK(D140),J140=1),"",ABS(C140-D140))</f>
        <v>320</v>
      </c>
      <c r="O140" s="1">
        <f>IF(OR(C140&lt;(-85000000),ISBLANK(C140)),"",IF(C140&lt;(-7000000),INT(ABS(C140/10)),IF(C140&lt;(-3200000),INT(ABS(C140/12)),IF(C140&lt;(-500000),INT(ABS((C140-P140)/14)),IF(C140&lt;(-13500),INT(ABS((C140-P140)/16)),IF(C140&lt;(-4000),INT(ABS((C140-P140)/18)),INT(ABS((C140-P140)/20))))))))</f>
        <v>141</v>
      </c>
      <c r="P140" s="1">
        <v>2023</v>
      </c>
    </row>
    <row r="141" spans="1:18" x14ac:dyDescent="0.4">
      <c r="A141" s="1" t="s">
        <v>1566</v>
      </c>
      <c r="C141" s="1">
        <v>-776</v>
      </c>
      <c r="D141" s="1">
        <v>393</v>
      </c>
      <c r="E141" s="1" t="s">
        <v>325</v>
      </c>
      <c r="F141" s="1" t="s">
        <v>926</v>
      </c>
      <c r="G141" s="1" t="s">
        <v>1927</v>
      </c>
      <c r="L141" s="58">
        <f>IF(ISBLANK(C141),"",IF(C141&lt;=(-350000),ABS(C141),IF(C141&lt;=(-900),FLOOR(ABS(C141-P141),100),ABS(C141-P141))))</f>
        <v>2799</v>
      </c>
      <c r="M141" s="58">
        <f>IF(ISBLANK(D141),"",IF(C141&lt;=(-350000),ABS(D141),IF(C141&lt;=(-900),FLOOR(ABS(D141-P141),100),ABS(D141-P141))))</f>
        <v>1630</v>
      </c>
      <c r="N141" s="1">
        <f>IF(OR(ISBLANK(D141),J141=1),"",ABS(C141-D141))</f>
        <v>1169</v>
      </c>
      <c r="O141" s="1">
        <f>IF(OR(C141&lt;(-85000000),ISBLANK(C141)),"",IF(C141&lt;(-7000000),INT(ABS(C141/10)),IF(C141&lt;(-3200000),INT(ABS(C141/12)),IF(C141&lt;(-500000),INT(ABS((C141-P141)/14)),IF(C141&lt;(-13500),INT(ABS((C141-P141)/16)),IF(C141&lt;(-4000),INT(ABS((C141-P141)/18)),INT(ABS((C141-P141)/20))))))))</f>
        <v>139</v>
      </c>
      <c r="P141" s="1">
        <v>2023</v>
      </c>
      <c r="Q141" s="1" t="s">
        <v>1567</v>
      </c>
      <c r="R141" s="1" t="s">
        <v>1568</v>
      </c>
    </row>
    <row r="142" spans="1:18" x14ac:dyDescent="0.4">
      <c r="A142" s="1" t="s">
        <v>2305</v>
      </c>
      <c r="B142" s="1" t="s">
        <v>186</v>
      </c>
      <c r="C142" s="1">
        <v>-753</v>
      </c>
      <c r="E142" s="1" t="s">
        <v>341</v>
      </c>
      <c r="F142" s="1" t="s">
        <v>926</v>
      </c>
      <c r="G142" s="1" t="s">
        <v>1927</v>
      </c>
      <c r="L142" s="58">
        <f>IF(ISBLANK(C142),"",IF(C142&lt;=(-350000),ABS(C142),IF(C142&lt;=(-900),FLOOR(ABS(C142-P142),100),ABS(C142-P142))))</f>
        <v>2776</v>
      </c>
      <c r="M142" s="58" t="str">
        <f>IF(ISBLANK(D142),"",IF(C142&lt;=(-350000),ABS(D142),IF(C142&lt;=(-900),FLOOR(ABS(D142-P142),100),ABS(D142-P142))))</f>
        <v/>
      </c>
      <c r="N142" s="1" t="str">
        <f>IF(OR(ISBLANK(D142),J142=1),"",ABS(C142-D142))</f>
        <v/>
      </c>
      <c r="O142" s="1">
        <f>IF(OR(C142&lt;(-85000000),ISBLANK(C142)),"",IF(C142&lt;(-7000000),INT(ABS(C142/10)),IF(C142&lt;(-3200000),INT(ABS(C142/12)),IF(C142&lt;(-500000),INT(ABS((C142-P142)/14)),IF(C142&lt;(-13500),INT(ABS((C142-P142)/16)),IF(C142&lt;(-4000),INT(ABS((C142-P142)/18)),INT(ABS((C142-P142)/20))))))))</f>
        <v>138</v>
      </c>
      <c r="P142" s="1">
        <v>2023</v>
      </c>
    </row>
    <row r="143" spans="1:18" x14ac:dyDescent="0.4">
      <c r="A143" s="1" t="s">
        <v>951</v>
      </c>
      <c r="B143" s="1" t="s">
        <v>950</v>
      </c>
      <c r="C143" s="1">
        <v>-650</v>
      </c>
      <c r="D143" s="1">
        <v>-146</v>
      </c>
      <c r="E143" s="1" t="s">
        <v>358</v>
      </c>
      <c r="F143" s="1" t="s">
        <v>949</v>
      </c>
      <c r="G143" s="1" t="s">
        <v>1927</v>
      </c>
      <c r="L143" s="58">
        <f>IF(ISBLANK(C143),"",IF(C143&lt;=(-350000),ABS(C143),IF(C143&lt;=(-900),FLOOR(ABS(C143-P143),100),ABS(C143-P143))))</f>
        <v>2673</v>
      </c>
      <c r="M143" s="58">
        <f>IF(ISBLANK(D143),"",IF(C143&lt;=(-350000),ABS(D143),IF(C143&lt;=(-900),FLOOR(ABS(D143-P143),100),ABS(D143-P143))))</f>
        <v>2169</v>
      </c>
      <c r="N143" s="1">
        <f>IF(OR(ISBLANK(D143),J143=1),"",ABS(C143-D143))</f>
        <v>504</v>
      </c>
      <c r="O143" s="1">
        <f>IF(OR(C143&lt;(-85000000),ISBLANK(C143)),"",IF(C143&lt;(-7000000),INT(ABS(C143/10)),IF(C143&lt;(-3200000),INT(ABS(C143/12)),IF(C143&lt;(-500000),INT(ABS((C143-P143)/14)),IF(C143&lt;(-13500),INT(ABS((C143-P143)/16)),IF(C143&lt;(-4000),INT(ABS((C143-P143)/18)),INT(ABS((C143-P143)/20))))))))</f>
        <v>133</v>
      </c>
      <c r="P143" s="1">
        <v>2023</v>
      </c>
      <c r="Q143" s="52" t="s">
        <v>954</v>
      </c>
    </row>
    <row r="144" spans="1:18" x14ac:dyDescent="0.4">
      <c r="A144" s="1" t="s">
        <v>1878</v>
      </c>
      <c r="B144" s="1" t="s">
        <v>208</v>
      </c>
      <c r="C144" s="1">
        <v>-600</v>
      </c>
      <c r="D144" s="1">
        <v>350</v>
      </c>
      <c r="E144" s="1" t="s">
        <v>342</v>
      </c>
      <c r="F144" s="1" t="s">
        <v>1636</v>
      </c>
      <c r="G144" s="1" t="s">
        <v>1927</v>
      </c>
      <c r="L144" s="58">
        <f>IF(ISBLANK(C144),"",IF(C144&lt;=(-350000),ABS(C144),IF(C144&lt;=(-900),FLOOR(ABS(C144-P144),100),ABS(C144-P144))))</f>
        <v>2623</v>
      </c>
      <c r="M144" s="58">
        <f>IF(ISBLANK(D144),"",IF(C144&lt;=(-350000),ABS(D144),IF(C144&lt;=(-900),FLOOR(ABS(D144-P144),100),ABS(D144-P144))))</f>
        <v>1673</v>
      </c>
      <c r="N144" s="1">
        <f>IF(OR(ISBLANK(D144),J144=1),"",ABS(C144-D144))</f>
        <v>950</v>
      </c>
      <c r="O144" s="1">
        <f>IF(OR(C144&lt;(-85000000),ISBLANK(C144)),"",IF(C144&lt;(-7000000),INT(ABS(C144/10)),IF(C144&lt;(-3200000),INT(ABS(C144/12)),IF(C144&lt;(-500000),INT(ABS((C144-P144)/14)),IF(C144&lt;(-13500),INT(ABS((C144-P144)/16)),IF(C144&lt;(-4000),INT(ABS((C144-P144)/18)),INT(ABS((C144-P144)/20))))))))</f>
        <v>131</v>
      </c>
      <c r="P144" s="1">
        <v>2023</v>
      </c>
    </row>
    <row r="145" spans="1:16" x14ac:dyDescent="0.4">
      <c r="A145" s="1" t="s">
        <v>2342</v>
      </c>
      <c r="B145" s="1" t="s">
        <v>173</v>
      </c>
      <c r="C145" s="1">
        <v>-600</v>
      </c>
      <c r="D145" s="1">
        <v>-400</v>
      </c>
      <c r="F145" s="1" t="s">
        <v>926</v>
      </c>
      <c r="G145" s="1" t="s">
        <v>1927</v>
      </c>
      <c r="L145" s="58">
        <f>IF(ISBLANK(C145),"",IF(C145&lt;=(-350000),ABS(C145),IF(C145&lt;=(-900),FLOOR(ABS(C145-P145),100),ABS(C145-P145))))</f>
        <v>2623</v>
      </c>
      <c r="M145" s="58">
        <f>IF(ISBLANK(D145),"",IF(C145&lt;=(-350000),ABS(D145),IF(C145&lt;=(-900),FLOOR(ABS(D145-P145),100),ABS(D145-P145))))</f>
        <v>2423</v>
      </c>
      <c r="N145" s="1">
        <f>IF(OR(ISBLANK(D145),J145=1),"",ABS(C145-D145))</f>
        <v>200</v>
      </c>
      <c r="O145" s="1">
        <f>IF(OR(C145&lt;(-85000000),ISBLANK(C145)),"",IF(C145&lt;(-7000000),INT(ABS(C145/10)),IF(C145&lt;(-3200000),INT(ABS(C145/12)),IF(C145&lt;(-500000),INT(ABS((C145-P145)/14)),IF(C145&lt;(-13500),INT(ABS((C145-P145)/16)),IF(C145&lt;(-4000),INT(ABS((C145-P145)/18)),INT(ABS((C145-P145)/20))))))))</f>
        <v>131</v>
      </c>
      <c r="P145" s="1">
        <v>2023</v>
      </c>
    </row>
    <row r="146" spans="1:16" x14ac:dyDescent="0.4">
      <c r="A146" s="1" t="s">
        <v>219</v>
      </c>
      <c r="C146" s="1">
        <v>-570</v>
      </c>
      <c r="D146" s="1">
        <v>-495</v>
      </c>
      <c r="E146" s="1" t="s">
        <v>325</v>
      </c>
      <c r="F146" s="1" t="s">
        <v>930</v>
      </c>
      <c r="G146" s="1" t="s">
        <v>1927</v>
      </c>
      <c r="L146" s="58">
        <f>IF(ISBLANK(C146),"",IF(C146&lt;=(-350000),ABS(C146),IF(C146&lt;=(-900),FLOOR(ABS(C146-P146),100),ABS(C146-P146))))</f>
        <v>2593</v>
      </c>
      <c r="M146" s="58">
        <f>IF(ISBLANK(D146),"",IF(C146&lt;=(-350000),ABS(D146),IF(C146&lt;=(-900),FLOOR(ABS(D146-P146),100),ABS(D146-P146))))</f>
        <v>2518</v>
      </c>
      <c r="N146" s="1">
        <f>IF(OR(ISBLANK(D146),J146=1),"",ABS(C146-D146))</f>
        <v>75</v>
      </c>
      <c r="O146" s="1">
        <f>IF(OR(C146&lt;(-85000000),ISBLANK(C146)),"",IF(C146&lt;(-7000000),INT(ABS(C146/10)),IF(C146&lt;(-3200000),INT(ABS(C146/12)),IF(C146&lt;(-500000),INT(ABS((C146-P146)/14)),IF(C146&lt;(-13500),INT(ABS((C146-P146)/16)),IF(C146&lt;(-4000),INT(ABS((C146-P146)/18)),INT(ABS((C146-P146)/20))))))))</f>
        <v>129</v>
      </c>
      <c r="P146" s="1">
        <v>2023</v>
      </c>
    </row>
    <row r="147" spans="1:16" x14ac:dyDescent="0.4">
      <c r="A147" s="1" t="s">
        <v>394</v>
      </c>
      <c r="C147" s="1">
        <v>-563</v>
      </c>
      <c r="D147" s="1">
        <v>-483</v>
      </c>
      <c r="E147" s="1" t="s">
        <v>395</v>
      </c>
      <c r="F147" s="1" t="s">
        <v>930</v>
      </c>
      <c r="G147" s="1" t="s">
        <v>1927</v>
      </c>
      <c r="L147" s="58">
        <f>IF(ISBLANK(C147),"",IF(C147&lt;=(-350000),ABS(C147),IF(C147&lt;=(-900),FLOOR(ABS(C147-P147),100),ABS(C147-P147))))</f>
        <v>2586</v>
      </c>
      <c r="M147" s="58">
        <f>IF(ISBLANK(D147),"",IF(C147&lt;=(-350000),ABS(D147),IF(C147&lt;=(-900),FLOOR(ABS(D147-P147),100),ABS(D147-P147))))</f>
        <v>2506</v>
      </c>
      <c r="N147" s="1">
        <f>IF(OR(ISBLANK(D147),J147=1),"",ABS(C147-D147))</f>
        <v>80</v>
      </c>
      <c r="O147" s="1">
        <f>IF(OR(C147&lt;(-85000000),ISBLANK(C147)),"",IF(C147&lt;(-7000000),INT(ABS(C147/10)),IF(C147&lt;(-3200000),INT(ABS(C147/12)),IF(C147&lt;(-500000),INT(ABS((C147-P147)/14)),IF(C147&lt;(-13500),INT(ABS((C147-P147)/16)),IF(C147&lt;(-4000),INT(ABS((C147-P147)/18)),INT(ABS((C147-P147)/20))))))))</f>
        <v>129</v>
      </c>
      <c r="P147" s="1">
        <v>2023</v>
      </c>
    </row>
    <row r="148" spans="1:16" x14ac:dyDescent="0.4">
      <c r="A148" s="1" t="s">
        <v>396</v>
      </c>
      <c r="C148" s="1">
        <v>-554</v>
      </c>
      <c r="D148" s="1">
        <v>-496</v>
      </c>
      <c r="E148" s="1" t="s">
        <v>383</v>
      </c>
      <c r="F148" s="1" t="s">
        <v>930</v>
      </c>
      <c r="G148" s="1" t="s">
        <v>1927</v>
      </c>
      <c r="L148" s="58">
        <f>IF(ISBLANK(C148),"",IF(C148&lt;=(-350000),ABS(C148),IF(C148&lt;=(-900),FLOOR(ABS(C148-P148),100),ABS(C148-P148))))</f>
        <v>2577</v>
      </c>
      <c r="M148" s="58">
        <f>IF(ISBLANK(D148),"",IF(C148&lt;=(-350000),ABS(D148),IF(C148&lt;=(-900),FLOOR(ABS(D148-P148),100),ABS(D148-P148))))</f>
        <v>2519</v>
      </c>
      <c r="N148" s="1">
        <f>IF(OR(ISBLANK(D148),J148=1),"",ABS(C148-D148))</f>
        <v>58</v>
      </c>
      <c r="O148" s="1">
        <f>IF(OR(C148&lt;(-85000000),ISBLANK(C148)),"",IF(C148&lt;(-7000000),INT(ABS(C148/10)),IF(C148&lt;(-3200000),INT(ABS(C148/12)),IF(C148&lt;(-500000),INT(ABS((C148-P148)/14)),IF(C148&lt;(-13500),INT(ABS((C148-P148)/16)),IF(C148&lt;(-4000),INT(ABS((C148-P148)/18)),INT(ABS((C148-P148)/20))))))))</f>
        <v>128</v>
      </c>
      <c r="P148" s="1">
        <v>2023</v>
      </c>
    </row>
    <row r="149" spans="1:16" x14ac:dyDescent="0.4">
      <c r="A149" s="1" t="s">
        <v>397</v>
      </c>
      <c r="C149" s="1">
        <v>-551</v>
      </c>
      <c r="D149" s="1">
        <v>-479</v>
      </c>
      <c r="E149" s="1" t="s">
        <v>398</v>
      </c>
      <c r="F149" s="1" t="s">
        <v>930</v>
      </c>
      <c r="G149" s="1" t="s">
        <v>1927</v>
      </c>
      <c r="L149" s="58">
        <f>IF(ISBLANK(C149),"",IF(C149&lt;=(-350000),ABS(C149),IF(C149&lt;=(-900),FLOOR(ABS(C149-P149),100),ABS(C149-P149))))</f>
        <v>2574</v>
      </c>
      <c r="M149" s="58">
        <f>IF(ISBLANK(D149),"",IF(C149&lt;=(-350000),ABS(D149),IF(C149&lt;=(-900),FLOOR(ABS(D149-P149),100),ABS(D149-P149))))</f>
        <v>2502</v>
      </c>
      <c r="N149" s="1">
        <f>IF(OR(ISBLANK(D149),J149=1),"",ABS(C149-D149))</f>
        <v>72</v>
      </c>
      <c r="O149" s="1">
        <f>IF(OR(C149&lt;(-85000000),ISBLANK(C149)),"",IF(C149&lt;(-7000000),INT(ABS(C149/10)),IF(C149&lt;(-3200000),INT(ABS(C149/12)),IF(C149&lt;(-500000),INT(ABS((C149-P149)/14)),IF(C149&lt;(-13500),INT(ABS((C149-P149)/16)),IF(C149&lt;(-4000),INT(ABS((C149-P149)/18)),INT(ABS((C149-P149)/20))))))))</f>
        <v>128</v>
      </c>
      <c r="P149" s="1">
        <v>2023</v>
      </c>
    </row>
    <row r="150" spans="1:16" x14ac:dyDescent="0.4">
      <c r="A150" s="1" t="s">
        <v>457</v>
      </c>
      <c r="B150" s="1" t="s">
        <v>183</v>
      </c>
      <c r="C150" s="1">
        <v>-550</v>
      </c>
      <c r="D150" s="1">
        <v>-330</v>
      </c>
      <c r="E150" s="1" t="s">
        <v>342</v>
      </c>
      <c r="F150" s="1" t="s">
        <v>949</v>
      </c>
      <c r="G150" s="1" t="s">
        <v>1927</v>
      </c>
      <c r="L150" s="58">
        <f>IF(ISBLANK(C150),"",IF(C150&lt;=(-350000),ABS(C150),IF(C150&lt;=(-900),FLOOR(ABS(C150-P150),100),ABS(C150-P150))))</f>
        <v>2573</v>
      </c>
      <c r="M150" s="58">
        <f>IF(ISBLANK(D150),"",IF(C150&lt;=(-350000),ABS(D150),IF(C150&lt;=(-900),FLOOR(ABS(D150-P150),100),ABS(D150-P150))))</f>
        <v>2353</v>
      </c>
      <c r="N150" s="1">
        <f>IF(OR(ISBLANK(D150),J150=1),"",ABS(C150-D150))</f>
        <v>220</v>
      </c>
      <c r="O150" s="1">
        <f>IF(OR(C150&lt;(-85000000),ISBLANK(C150)),"",IF(C150&lt;(-7000000),INT(ABS(C150/10)),IF(C150&lt;(-3200000),INT(ABS(C150/12)),IF(C150&lt;(-500000),INT(ABS((C150-P150)/14)),IF(C150&lt;(-13500),INT(ABS((C150-P150)/16)),IF(C150&lt;(-4000),INT(ABS((C150-P150)/18)),INT(ABS((C150-P150)/20))))))))</f>
        <v>128</v>
      </c>
      <c r="P150" s="1">
        <v>2023</v>
      </c>
    </row>
    <row r="151" spans="1:16" x14ac:dyDescent="0.4">
      <c r="A151" s="1" t="s">
        <v>2341</v>
      </c>
      <c r="B151" s="1" t="s">
        <v>187</v>
      </c>
      <c r="C151" s="1">
        <v>-509</v>
      </c>
      <c r="D151" s="1">
        <v>-27</v>
      </c>
      <c r="E151" s="1" t="s">
        <v>341</v>
      </c>
      <c r="F151" s="1" t="s">
        <v>949</v>
      </c>
      <c r="G151" s="1" t="s">
        <v>1927</v>
      </c>
      <c r="L151" s="58">
        <f>IF(ISBLANK(C151),"",IF(C151&lt;=(-350000),ABS(C151),IF(C151&lt;=(-900),FLOOR(ABS(C151-P151),100),ABS(C151-P151))))</f>
        <v>2532</v>
      </c>
      <c r="M151" s="58">
        <f>IF(ISBLANK(D151),"",IF(C151&lt;=(-350000),ABS(D151),IF(C151&lt;=(-900),FLOOR(ABS(D151-P151),100),ABS(D151-P151))))</f>
        <v>2050</v>
      </c>
      <c r="N151" s="1">
        <f>IF(OR(ISBLANK(D151),J151=1),"",ABS(C151-D151))</f>
        <v>482</v>
      </c>
      <c r="O151" s="1">
        <f>IF(OR(C151&lt;(-85000000),ISBLANK(C151)),"",IF(C151&lt;(-7000000),INT(ABS(C151/10)),IF(C151&lt;(-3200000),INT(ABS(C151/12)),IF(C151&lt;(-500000),INT(ABS((C151-P151)/14)),IF(C151&lt;(-13500),INT(ABS((C151-P151)/16)),IF(C151&lt;(-4000),INT(ABS((C151-P151)/18)),INT(ABS((C151-P151)/20))))))))</f>
        <v>126</v>
      </c>
      <c r="P151" s="1">
        <v>2023</v>
      </c>
    </row>
    <row r="152" spans="1:16" x14ac:dyDescent="0.4">
      <c r="A152" s="1" t="s">
        <v>182</v>
      </c>
      <c r="C152" s="1">
        <v>-499</v>
      </c>
      <c r="D152" s="1">
        <v>-449</v>
      </c>
      <c r="E152" s="1" t="s">
        <v>325</v>
      </c>
      <c r="F152" s="1" t="s">
        <v>926</v>
      </c>
      <c r="G152" s="1" t="s">
        <v>1927</v>
      </c>
      <c r="L152" s="58">
        <f>IF(ISBLANK(C152),"",IF(C152&lt;=(-350000),ABS(C152),IF(C152&lt;=(-900),FLOOR(ABS(C152-P152),100),ABS(C152-P152))))</f>
        <v>2522</v>
      </c>
      <c r="M152" s="58">
        <f>IF(ISBLANK(D152),"",IF(C152&lt;=(-350000),ABS(D152),IF(C152&lt;=(-900),FLOOR(ABS(D152-P152),100),ABS(D152-P152))))</f>
        <v>2472</v>
      </c>
      <c r="N152" s="1">
        <f>IF(OR(ISBLANK(D152),J152=1),"",ABS(C152-D152))</f>
        <v>50</v>
      </c>
      <c r="O152" s="1">
        <f>IF(OR(C152&lt;(-85000000),ISBLANK(C152)),"",IF(C152&lt;(-7000000),INT(ABS(C152/10)),IF(C152&lt;(-3200000),INT(ABS(C152/12)),IF(C152&lt;(-500000),INT(ABS((C152-P152)/14)),IF(C152&lt;(-13500),INT(ABS((C152-P152)/16)),IF(C152&lt;(-4000),INT(ABS((C152-P152)/18)),INT(ABS((C152-P152)/20))))))))</f>
        <v>126</v>
      </c>
      <c r="P152" s="1">
        <v>2023</v>
      </c>
    </row>
    <row r="153" spans="1:16" x14ac:dyDescent="0.4">
      <c r="A153" s="1" t="s">
        <v>29</v>
      </c>
      <c r="C153" s="1">
        <v>-480</v>
      </c>
      <c r="D153" s="1">
        <v>-300</v>
      </c>
      <c r="E153" s="1" t="s">
        <v>325</v>
      </c>
      <c r="F153" s="1" t="s">
        <v>949</v>
      </c>
      <c r="G153" s="1" t="s">
        <v>1927</v>
      </c>
      <c r="L153" s="58">
        <f>IF(ISBLANK(C153),"",IF(C153&lt;=(-350000),ABS(C153),IF(C153&lt;=(-900),FLOOR(ABS(C153-P153),100),ABS(C153-P153))))</f>
        <v>2503</v>
      </c>
      <c r="M153" s="58">
        <f>IF(ISBLANK(D153),"",IF(C153&lt;=(-350000),ABS(D153),IF(C153&lt;=(-900),FLOOR(ABS(D153-P153),100),ABS(D153-P153))))</f>
        <v>2323</v>
      </c>
      <c r="N153" s="1">
        <f>IF(OR(ISBLANK(D153),J153=1),"",ABS(C153-D153))</f>
        <v>180</v>
      </c>
      <c r="O153" s="1">
        <f>IF(OR(C153&lt;(-85000000),ISBLANK(C153)),"",IF(C153&lt;(-7000000),INT(ABS(C153/10)),IF(C153&lt;(-3200000),INT(ABS(C153/12)),IF(C153&lt;(-500000),INT(ABS((C153-P153)/14)),IF(C153&lt;(-13500),INT(ABS((C153-P153)/16)),IF(C153&lt;(-4000),INT(ABS((C153-P153)/18)),INT(ABS((C153-P153)/20))))))))</f>
        <v>125</v>
      </c>
      <c r="P153" s="1">
        <v>2023</v>
      </c>
    </row>
    <row r="154" spans="1:16" x14ac:dyDescent="0.4">
      <c r="A154" s="1" t="s">
        <v>213</v>
      </c>
      <c r="C154" s="1">
        <v>-470</v>
      </c>
      <c r="D154" s="1">
        <v>-399</v>
      </c>
      <c r="E154" s="1" t="s">
        <v>325</v>
      </c>
      <c r="F154" s="1" t="s">
        <v>930</v>
      </c>
      <c r="G154" s="1" t="s">
        <v>1927</v>
      </c>
      <c r="L154" s="58">
        <f>IF(ISBLANK(C154),"",IF(C154&lt;=(-350000),ABS(C154),IF(C154&lt;=(-900),FLOOR(ABS(C154-P154),100),ABS(C154-P154))))</f>
        <v>2493</v>
      </c>
      <c r="M154" s="58">
        <f>IF(ISBLANK(D154),"",IF(C154&lt;=(-350000),ABS(D154),IF(C154&lt;=(-900),FLOOR(ABS(D154-P154),100),ABS(D154-P154))))</f>
        <v>2422</v>
      </c>
      <c r="N154" s="1">
        <f>IF(OR(ISBLANK(D154),J154=1),"",ABS(C154-D154))</f>
        <v>71</v>
      </c>
      <c r="O154" s="1">
        <f>IF(OR(C154&lt;(-85000000),ISBLANK(C154)),"",IF(C154&lt;(-7000000),INT(ABS(C154/10)),IF(C154&lt;(-3200000),INT(ABS(C154/12)),IF(C154&lt;(-500000),INT(ABS((C154-P154)/14)),IF(C154&lt;(-13500),INT(ABS((C154-P154)/16)),IF(C154&lt;(-4000),INT(ABS((C154-P154)/18)),INT(ABS((C154-P154)/20))))))))</f>
        <v>124</v>
      </c>
      <c r="P154" s="1">
        <v>2023</v>
      </c>
    </row>
    <row r="155" spans="1:16" x14ac:dyDescent="0.4">
      <c r="A155" s="1" t="s">
        <v>2340</v>
      </c>
      <c r="B155" s="1" t="s">
        <v>89</v>
      </c>
      <c r="C155" s="1">
        <v>-460</v>
      </c>
      <c r="D155" s="1">
        <v>-404</v>
      </c>
      <c r="E155" s="1" t="s">
        <v>325</v>
      </c>
      <c r="F155" s="1" t="s">
        <v>926</v>
      </c>
      <c r="G155" s="1" t="s">
        <v>1927</v>
      </c>
      <c r="L155" s="58">
        <f>IF(ISBLANK(C155),"",IF(C155&lt;=(-350000),ABS(C155),IF(C155&lt;=(-900),FLOOR(ABS(C155-P155),100),ABS(C155-P155))))</f>
        <v>2483</v>
      </c>
      <c r="M155" s="58">
        <f>IF(ISBLANK(D155),"",IF(C155&lt;=(-350000),ABS(D155),IF(C155&lt;=(-900),FLOOR(ABS(D155-P155),100),ABS(D155-P155))))</f>
        <v>2427</v>
      </c>
      <c r="N155" s="1">
        <f>IF(OR(ISBLANK(D155),J155=1),"",ABS(C155-D155))</f>
        <v>56</v>
      </c>
      <c r="O155" s="1">
        <f>IF(OR(C155&lt;(-85000000),ISBLANK(C155)),"",IF(C155&lt;(-7000000),INT(ABS(C155/10)),IF(C155&lt;(-3200000),INT(ABS(C155/12)),IF(C155&lt;(-500000),INT(ABS((C155-P155)/14)),IF(C155&lt;(-13500),INT(ABS((C155-P155)/16)),IF(C155&lt;(-4000),INT(ABS((C155-P155)/18)),INT(ABS((C155-P155)/20))))))))</f>
        <v>124</v>
      </c>
      <c r="P155" s="1">
        <v>2023</v>
      </c>
    </row>
    <row r="156" spans="1:16" x14ac:dyDescent="0.4">
      <c r="A156" s="1" t="s">
        <v>216</v>
      </c>
      <c r="C156" s="1">
        <v>-428</v>
      </c>
      <c r="D156" s="1">
        <v>-348</v>
      </c>
      <c r="E156" s="1" t="s">
        <v>325</v>
      </c>
      <c r="F156" s="1" t="s">
        <v>930</v>
      </c>
      <c r="G156" s="1" t="s">
        <v>1927</v>
      </c>
      <c r="L156" s="58">
        <f>IF(ISBLANK(C156),"",IF(C156&lt;=(-350000),ABS(C156),IF(C156&lt;=(-900),FLOOR(ABS(C156-P156),100),ABS(C156-P156))))</f>
        <v>2451</v>
      </c>
      <c r="M156" s="58">
        <f>IF(ISBLANK(D156),"",IF(C156&lt;=(-350000),ABS(D156),IF(C156&lt;=(-900),FLOOR(ABS(D156-P156),100),ABS(D156-P156))))</f>
        <v>2371</v>
      </c>
      <c r="N156" s="1">
        <f>IF(OR(ISBLANK(D156),J156=1),"",ABS(C156-D156))</f>
        <v>80</v>
      </c>
      <c r="O156" s="1">
        <f>IF(OR(C156&lt;(-85000000),ISBLANK(C156)),"",IF(C156&lt;(-7000000),INT(ABS(C156/10)),IF(C156&lt;(-3200000),INT(ABS(C156/12)),IF(C156&lt;(-500000),INT(ABS((C156-P156)/14)),IF(C156&lt;(-13500),INT(ABS((C156-P156)/16)),IF(C156&lt;(-4000),INT(ABS((C156-P156)/18)),INT(ABS((C156-P156)/20))))))))</f>
        <v>122</v>
      </c>
      <c r="P156" s="1">
        <v>2023</v>
      </c>
    </row>
    <row r="157" spans="1:16" x14ac:dyDescent="0.4">
      <c r="A157" s="1" t="s">
        <v>217</v>
      </c>
      <c r="C157" s="1">
        <v>-384</v>
      </c>
      <c r="D157" s="1">
        <v>-322</v>
      </c>
      <c r="E157" s="1" t="s">
        <v>325</v>
      </c>
      <c r="F157" s="1" t="s">
        <v>930</v>
      </c>
      <c r="G157" s="1" t="s">
        <v>1927</v>
      </c>
      <c r="L157" s="58">
        <f>IF(ISBLANK(C157),"",IF(C157&lt;=(-350000),ABS(C157),IF(C157&lt;=(-900),FLOOR(ABS(C157-P157),100),ABS(C157-P157))))</f>
        <v>2407</v>
      </c>
      <c r="M157" s="58">
        <f>IF(ISBLANK(D157),"",IF(C157&lt;=(-350000),ABS(D157),IF(C157&lt;=(-900),FLOOR(ABS(D157-P157),100),ABS(D157-P157))))</f>
        <v>2345</v>
      </c>
      <c r="N157" s="1">
        <f>IF(OR(ISBLANK(D157),J157=1),"",ABS(C157-D157))</f>
        <v>62</v>
      </c>
      <c r="O157" s="1">
        <f>IF(OR(C157&lt;(-85000000),ISBLANK(C157)),"",IF(C157&lt;(-7000000),INT(ABS(C157/10)),IF(C157&lt;(-3200000),INT(ABS(C157/12)),IF(C157&lt;(-500000),INT(ABS((C157-P157)/14)),IF(C157&lt;(-13500),INT(ABS((C157-P157)/16)),IF(C157&lt;(-4000),INT(ABS((C157-P157)/18)),INT(ABS((C157-P157)/20))))))))</f>
        <v>120</v>
      </c>
      <c r="P157" s="1">
        <v>2023</v>
      </c>
    </row>
    <row r="158" spans="1:16" x14ac:dyDescent="0.4">
      <c r="A158" s="1" t="s">
        <v>2338</v>
      </c>
      <c r="B158" s="1" t="s">
        <v>180</v>
      </c>
      <c r="C158" s="1">
        <v>-356</v>
      </c>
      <c r="D158" s="1">
        <v>-323</v>
      </c>
      <c r="E158" s="1" t="s">
        <v>343</v>
      </c>
      <c r="F158" s="1" t="s">
        <v>930</v>
      </c>
      <c r="G158" s="1" t="s">
        <v>1927</v>
      </c>
      <c r="L158" s="58">
        <f>IF(ISBLANK(C158),"",IF(C158&lt;=(-350000),ABS(C158),IF(C158&lt;=(-900),FLOOR(ABS(C158-P158),100),ABS(C158-P158))))</f>
        <v>2379</v>
      </c>
      <c r="M158" s="58">
        <f>IF(ISBLANK(D158),"",IF(C158&lt;=(-350000),ABS(D158),IF(C158&lt;=(-900),FLOOR(ABS(D158-P158),100),ABS(D158-P158))))</f>
        <v>2346</v>
      </c>
      <c r="N158" s="1">
        <f>IF(OR(ISBLANK(D158),J158=1),"",ABS(C158-D158))</f>
        <v>33</v>
      </c>
      <c r="O158" s="1">
        <f>IF(OR(C158&lt;(-85000000),ISBLANK(C158)),"",IF(C158&lt;(-7000000),INT(ABS(C158/10)),IF(C158&lt;(-3200000),INT(ABS(C158/12)),IF(C158&lt;(-500000),INT(ABS((C158-P158)/14)),IF(C158&lt;(-13500),INT(ABS((C158-P158)/16)),IF(C158&lt;(-4000),INT(ABS((C158-P158)/18)),INT(ABS((C158-P158)/20))))))))</f>
        <v>118</v>
      </c>
      <c r="P158" s="1">
        <v>2023</v>
      </c>
    </row>
    <row r="159" spans="1:16" x14ac:dyDescent="0.4">
      <c r="A159" s="1" t="s">
        <v>2339</v>
      </c>
      <c r="B159" s="1" t="s">
        <v>185</v>
      </c>
      <c r="C159" s="1">
        <v>-330</v>
      </c>
      <c r="E159" s="1" t="s">
        <v>342</v>
      </c>
      <c r="F159" s="1" t="s">
        <v>926</v>
      </c>
      <c r="G159" s="1" t="s">
        <v>1927</v>
      </c>
      <c r="L159" s="58">
        <f>IF(ISBLANK(C159),"",IF(C159&lt;=(-350000),ABS(C159),IF(C159&lt;=(-900),FLOOR(ABS(C159-P159),100),ABS(C159-P159))))</f>
        <v>2353</v>
      </c>
      <c r="M159" s="58" t="str">
        <f>IF(ISBLANK(D159),"",IF(C159&lt;=(-350000),ABS(D159),IF(C159&lt;=(-900),FLOOR(ABS(D159-P159),100),ABS(D159-P159))))</f>
        <v/>
      </c>
      <c r="N159" s="1" t="str">
        <f>IF(OR(ISBLANK(D159),J159=1),"",ABS(C159-D159))</f>
        <v/>
      </c>
      <c r="O159" s="1">
        <f>IF(OR(C159&lt;(-85000000),ISBLANK(C159)),"",IF(C159&lt;(-7000000),INT(ABS(C159/10)),IF(C159&lt;(-3200000),INT(ABS(C159/12)),IF(C159&lt;(-500000),INT(ABS((C159-P159)/14)),IF(C159&lt;(-13500),INT(ABS((C159-P159)/16)),IF(C159&lt;(-4000),INT(ABS((C159-P159)/18)),INT(ABS((C159-P159)/20))))))))</f>
        <v>117</v>
      </c>
      <c r="P159" s="1">
        <v>2023</v>
      </c>
    </row>
    <row r="160" spans="1:16" x14ac:dyDescent="0.4">
      <c r="A160" s="1" t="s">
        <v>450</v>
      </c>
      <c r="C160" s="1">
        <v>-323</v>
      </c>
      <c r="D160" s="1">
        <v>-31</v>
      </c>
      <c r="E160" s="1" t="s">
        <v>325</v>
      </c>
      <c r="F160" s="1" t="s">
        <v>949</v>
      </c>
      <c r="G160" s="1" t="s">
        <v>1927</v>
      </c>
      <c r="L160" s="58">
        <f>IF(ISBLANK(C160),"",IF(C160&lt;=(-350000),ABS(C160),IF(C160&lt;=(-900),FLOOR(ABS(C160-P160),100),ABS(C160-P160))))</f>
        <v>2346</v>
      </c>
      <c r="M160" s="58">
        <f>IF(ISBLANK(D160),"",IF(C160&lt;=(-350000),ABS(D160),IF(C160&lt;=(-900),FLOOR(ABS(D160-P160),100),ABS(D160-P160))))</f>
        <v>2054</v>
      </c>
      <c r="N160" s="1">
        <f>IF(OR(ISBLANK(D160),J160=1),"",ABS(C160-D160))</f>
        <v>292</v>
      </c>
      <c r="O160" s="1">
        <f>IF(OR(C160&lt;(-85000000),ISBLANK(C160)),"",IF(C160&lt;(-7000000),INT(ABS(C160/10)),IF(C160&lt;(-3200000),INT(ABS(C160/12)),IF(C160&lt;(-500000),INT(ABS((C160-P160)/14)),IF(C160&lt;(-13500),INT(ABS((C160-P160)/16)),IF(C160&lt;(-4000),INT(ABS((C160-P160)/18)),INT(ABS((C160-P160)/20))))))))</f>
        <v>117</v>
      </c>
      <c r="P160" s="1">
        <v>2023</v>
      </c>
    </row>
    <row r="161" spans="1:18" x14ac:dyDescent="0.4">
      <c r="A161" s="1" t="s">
        <v>2337</v>
      </c>
      <c r="B161" s="1" t="s">
        <v>189</v>
      </c>
      <c r="C161" s="1">
        <v>-264</v>
      </c>
      <c r="D161" s="1">
        <v>-146</v>
      </c>
      <c r="E161" s="1" t="s">
        <v>338</v>
      </c>
      <c r="F161" s="1" t="s">
        <v>926</v>
      </c>
      <c r="G161" s="1" t="s">
        <v>1927</v>
      </c>
      <c r="L161" s="58">
        <f>IF(ISBLANK(C161),"",IF(C161&lt;=(-350000),ABS(C161),IF(C161&lt;=(-900),FLOOR(ABS(C161-P161),100),ABS(C161-P161))))</f>
        <v>2287</v>
      </c>
      <c r="M161" s="58">
        <f>IF(ISBLANK(D161),"",IF(C161&lt;=(-350000),ABS(D161),IF(C161&lt;=(-900),FLOOR(ABS(D161-P161),100),ABS(D161-P161))))</f>
        <v>2169</v>
      </c>
      <c r="N161" s="1">
        <f>IF(OR(ISBLANK(D161),J161=1),"",ABS(C161-D161))</f>
        <v>118</v>
      </c>
      <c r="O161" s="1">
        <f>IF(OR(C161&lt;(-85000000),ISBLANK(C161)),"",IF(C161&lt;(-7000000),INT(ABS(C161/10)),IF(C161&lt;(-3200000),INT(ABS(C161/12)),IF(C161&lt;(-500000),INT(ABS((C161-P161)/14)),IF(C161&lt;(-13500),INT(ABS((C161-P161)/16)),IF(C161&lt;(-4000),INT(ABS((C161-P161)/18)),INT(ABS((C161-P161)/20))))))))</f>
        <v>114</v>
      </c>
      <c r="P161" s="1">
        <v>2023</v>
      </c>
    </row>
    <row r="162" spans="1:18" x14ac:dyDescent="0.4">
      <c r="A162" s="1" t="s">
        <v>1013</v>
      </c>
      <c r="C162" s="1">
        <v>-247</v>
      </c>
      <c r="D162" s="1">
        <v>224</v>
      </c>
      <c r="E162" s="1" t="s">
        <v>1261</v>
      </c>
      <c r="F162" s="1" t="s">
        <v>949</v>
      </c>
      <c r="G162" s="1" t="s">
        <v>1927</v>
      </c>
      <c r="L162" s="58">
        <f>IF(ISBLANK(C162),"",IF(C162&lt;=(-350000),ABS(C162),IF(C162&lt;=(-900),FLOOR(ABS(C162-P162),100),ABS(C162-P162))))</f>
        <v>2270</v>
      </c>
      <c r="M162" s="58">
        <f>IF(ISBLANK(D162),"",IF(C162&lt;=(-350000),ABS(D162),IF(C162&lt;=(-900),FLOOR(ABS(D162-P162),100),ABS(D162-P162))))</f>
        <v>1799</v>
      </c>
      <c r="N162" s="1">
        <f>IF(OR(ISBLANK(D162),J162=1),"",ABS(C162-D162))</f>
        <v>471</v>
      </c>
      <c r="O162" s="1">
        <f>IF(OR(C162&lt;(-85000000),ISBLANK(C162)),"",IF(C162&lt;(-7000000),INT(ABS(C162/10)),IF(C162&lt;(-3200000),INT(ABS(C162/12)),IF(C162&lt;(-500000),INT(ABS((C162-P162)/14)),IF(C162&lt;(-13500),INT(ABS((C162-P162)/16)),IF(C162&lt;(-4000),INT(ABS((C162-P162)/18)),INT(ABS((C162-P162)/20))))))))</f>
        <v>113</v>
      </c>
      <c r="P162" s="1">
        <v>2023</v>
      </c>
      <c r="Q162" s="1" t="s">
        <v>1267</v>
      </c>
      <c r="R162" s="1" t="s">
        <v>1268</v>
      </c>
    </row>
    <row r="163" spans="1:18" x14ac:dyDescent="0.4">
      <c r="A163" s="1" t="s">
        <v>379</v>
      </c>
      <c r="C163" s="1">
        <v>-221</v>
      </c>
      <c r="D163" s="1">
        <v>-206</v>
      </c>
      <c r="E163" s="1" t="s">
        <v>383</v>
      </c>
      <c r="F163" s="1" t="s">
        <v>949</v>
      </c>
      <c r="G163" s="1" t="s">
        <v>1927</v>
      </c>
      <c r="L163" s="58">
        <f>IF(ISBLANK(C163),"",IF(C163&lt;=(-350000),ABS(C163),IF(C163&lt;=(-900),FLOOR(ABS(C163-P163),100),ABS(C163-P163))))</f>
        <v>2244</v>
      </c>
      <c r="M163" s="58">
        <f>IF(ISBLANK(D163),"",IF(C163&lt;=(-350000),ABS(D163),IF(C163&lt;=(-900),FLOOR(ABS(D163-P163),100),ABS(D163-P163))))</f>
        <v>2229</v>
      </c>
      <c r="N163" s="1">
        <f>IF(OR(ISBLANK(D163),J163=1),"",ABS(C163-D163))</f>
        <v>15</v>
      </c>
      <c r="O163" s="1">
        <f>IF(OR(C163&lt;(-85000000),ISBLANK(C163)),"",IF(C163&lt;(-7000000),INT(ABS(C163/10)),IF(C163&lt;(-3200000),INT(ABS(C163/12)),IF(C163&lt;(-500000),INT(ABS((C163-P163)/14)),IF(C163&lt;(-13500),INT(ABS((C163-P163)/16)),IF(C163&lt;(-4000),INT(ABS((C163-P163)/18)),INT(ABS((C163-P163)/20))))))))</f>
        <v>112</v>
      </c>
      <c r="P163" s="1">
        <v>2023</v>
      </c>
    </row>
    <row r="164" spans="1:18" x14ac:dyDescent="0.4">
      <c r="A164" s="1" t="s">
        <v>1253</v>
      </c>
      <c r="C164" s="1">
        <v>-220</v>
      </c>
      <c r="D164" s="1">
        <v>1878</v>
      </c>
      <c r="E164" s="1" t="s">
        <v>383</v>
      </c>
      <c r="F164" s="1" t="s">
        <v>926</v>
      </c>
      <c r="G164" s="1" t="s">
        <v>1927</v>
      </c>
      <c r="L164" s="58">
        <f>IF(ISBLANK(C164),"",IF(C164&lt;=(-350000),ABS(C164),IF(C164&lt;=(-900),FLOOR(ABS(C164-P164),100),ABS(C164-P164))))</f>
        <v>2243</v>
      </c>
      <c r="M164" s="58">
        <f>IF(ISBLANK(D164),"",IF(C164&lt;=(-350000),ABS(D164),IF(C164&lt;=(-900),FLOOR(ABS(D164-P164),100),ABS(D164-P164))))</f>
        <v>145</v>
      </c>
      <c r="N164" s="1">
        <f>IF(OR(ISBLANK(D164),J164=1),"",ABS(C164-D164))</f>
        <v>2098</v>
      </c>
      <c r="O164" s="1">
        <f>IF(OR(C164&lt;(-85000000),ISBLANK(C164)),"",IF(C164&lt;(-7000000),INT(ABS(C164/10)),IF(C164&lt;(-3200000),INT(ABS(C164/12)),IF(C164&lt;(-500000),INT(ABS((C164-P164)/14)),IF(C164&lt;(-13500),INT(ABS((C164-P164)/16)),IF(C164&lt;(-4000),INT(ABS((C164-P164)/18)),INT(ABS((C164-P164)/20))))))))</f>
        <v>112</v>
      </c>
      <c r="P164" s="1">
        <v>2023</v>
      </c>
      <c r="Q164" s="1" t="s">
        <v>1254</v>
      </c>
      <c r="R164" s="1" t="s">
        <v>1255</v>
      </c>
    </row>
    <row r="165" spans="1:18" x14ac:dyDescent="0.4">
      <c r="A165" s="1" t="s">
        <v>380</v>
      </c>
      <c r="C165" s="1">
        <v>-206</v>
      </c>
      <c r="D165" s="1">
        <v>220</v>
      </c>
      <c r="E165" s="1" t="s">
        <v>383</v>
      </c>
      <c r="F165" s="1" t="s">
        <v>949</v>
      </c>
      <c r="G165" s="1" t="s">
        <v>1927</v>
      </c>
      <c r="L165" s="58">
        <f>IF(ISBLANK(C165),"",IF(C165&lt;=(-350000),ABS(C165),IF(C165&lt;=(-900),FLOOR(ABS(C165-P165),100),ABS(C165-P165))))</f>
        <v>2229</v>
      </c>
      <c r="M165" s="58">
        <f>IF(ISBLANK(D165),"",IF(C165&lt;=(-350000),ABS(D165),IF(C165&lt;=(-900),FLOOR(ABS(D165-P165),100),ABS(D165-P165))))</f>
        <v>1803</v>
      </c>
      <c r="N165" s="1">
        <f>IF(OR(ISBLANK(D165),J165=1),"",ABS(C165-D165))</f>
        <v>426</v>
      </c>
      <c r="O165" s="1">
        <f>IF(OR(C165&lt;(-85000000),ISBLANK(C165)),"",IF(C165&lt;(-7000000),INT(ABS(C165/10)),IF(C165&lt;(-3200000),INT(ABS(C165/12)),IF(C165&lt;(-500000),INT(ABS((C165-P165)/14)),IF(C165&lt;(-13500),INT(ABS((C165-P165)/16)),IF(C165&lt;(-4000),INT(ABS((C165-P165)/18)),INT(ABS((C165-P165)/20))))))))</f>
        <v>111</v>
      </c>
      <c r="P165" s="1">
        <v>2023</v>
      </c>
    </row>
    <row r="166" spans="1:18" x14ac:dyDescent="0.4">
      <c r="A166" s="1" t="s">
        <v>1123</v>
      </c>
      <c r="C166" s="1">
        <v>-114</v>
      </c>
      <c r="D166" s="1">
        <v>1450</v>
      </c>
      <c r="F166" s="1" t="s">
        <v>1124</v>
      </c>
      <c r="G166" s="1" t="s">
        <v>1927</v>
      </c>
      <c r="L166" s="58">
        <f>IF(ISBLANK(C166),"",IF(C166&lt;=(-350000),ABS(C166),IF(C166&lt;=(-900),FLOOR(ABS(C166-P166),100),ABS(C166-P166))))</f>
        <v>2137</v>
      </c>
      <c r="M166" s="58">
        <f>IF(ISBLANK(D166),"",IF(C166&lt;=(-350000),ABS(D166),IF(C166&lt;=(-900),FLOOR(ABS(D166-P166),100),ABS(D166-P166))))</f>
        <v>573</v>
      </c>
      <c r="N166" s="1">
        <f>IF(OR(ISBLANK(D166),J166=1),"",ABS(C166-D166))</f>
        <v>1564</v>
      </c>
      <c r="O166" s="1">
        <f>IF(OR(C166&lt;(-85000000),ISBLANK(C166)),"",IF(C166&lt;(-7000000),INT(ABS(C166/10)),IF(C166&lt;(-3200000),INT(ABS(C166/12)),IF(C166&lt;(-500000),INT(ABS((C166-P166)/14)),IF(C166&lt;(-13500),INT(ABS((C166-P166)/16)),IF(C166&lt;(-4000),INT(ABS((C166-P166)/18)),INT(ABS((C166-P166)/20))))))))</f>
        <v>106</v>
      </c>
      <c r="P166" s="1">
        <v>2023</v>
      </c>
      <c r="Q166" s="1" t="s">
        <v>1125</v>
      </c>
      <c r="R166" s="1" t="s">
        <v>1126</v>
      </c>
    </row>
    <row r="167" spans="1:18" x14ac:dyDescent="0.4">
      <c r="A167" s="1" t="s">
        <v>1009</v>
      </c>
      <c r="B167" s="1" t="s">
        <v>346</v>
      </c>
      <c r="C167" s="1">
        <v>-100</v>
      </c>
      <c r="D167" s="1">
        <v>-44</v>
      </c>
      <c r="E167" s="1" t="s">
        <v>341</v>
      </c>
      <c r="F167" s="1" t="s">
        <v>930</v>
      </c>
      <c r="G167" s="1" t="s">
        <v>1927</v>
      </c>
      <c r="L167" s="58">
        <f>IF(ISBLANK(C167),"",IF(C167&lt;=(-350000),ABS(C167),IF(C167&lt;=(-900),FLOOR(ABS(C167-P167),100),ABS(C167-P167))))</f>
        <v>2123</v>
      </c>
      <c r="M167" s="58">
        <f>IF(ISBLANK(D167),"",IF(C167&lt;=(-350000),ABS(D167),IF(C167&lt;=(-900),FLOOR(ABS(D167-P167),100),ABS(D167-P167))))</f>
        <v>2067</v>
      </c>
      <c r="N167" s="1">
        <f>IF(OR(ISBLANK(D167),J167=1),"",ABS(C167-D167))</f>
        <v>56</v>
      </c>
      <c r="O167" s="1">
        <f>IF(OR(C167&lt;(-85000000),ISBLANK(C167)),"",IF(C167&lt;(-7000000),INT(ABS(C167/10)),IF(C167&lt;(-3200000),INT(ABS(C167/12)),IF(C167&lt;(-500000),INT(ABS((C167-P167)/14)),IF(C167&lt;(-13500),INT(ABS((C167-P167)/16)),IF(C167&lt;(-4000),INT(ABS((C167-P167)/18)),INT(ABS((C167-P167)/20))))))))</f>
        <v>106</v>
      </c>
      <c r="P167" s="1">
        <v>2023</v>
      </c>
    </row>
    <row r="168" spans="1:18" x14ac:dyDescent="0.4">
      <c r="A168" s="1" t="s">
        <v>2335</v>
      </c>
      <c r="B168" s="1" t="s">
        <v>362</v>
      </c>
      <c r="C168" s="1">
        <v>-79</v>
      </c>
      <c r="E168" s="1" t="s">
        <v>355</v>
      </c>
      <c r="F168" s="1" t="s">
        <v>926</v>
      </c>
      <c r="G168" s="1" t="s">
        <v>1927</v>
      </c>
      <c r="L168" s="58">
        <f>IF(ISBLANK(C168),"",IF(C168&lt;=(-350000),ABS(C168),IF(C168&lt;=(-900),FLOOR(ABS(C168-P168),100),ABS(C168-P168))))</f>
        <v>2102</v>
      </c>
      <c r="M168" s="58" t="str">
        <f>IF(ISBLANK(D168),"",IF(C168&lt;=(-350000),ABS(D168),IF(C168&lt;=(-900),FLOOR(ABS(D168-P168),100),ABS(D168-P168))))</f>
        <v/>
      </c>
      <c r="N168" s="1" t="str">
        <f>IF(OR(ISBLANK(D168),J168=1),"",ABS(C168-D168))</f>
        <v/>
      </c>
      <c r="O168" s="1">
        <f>IF(OR(C168&lt;(-85000000),ISBLANK(C168)),"",IF(C168&lt;(-7000000),INT(ABS(C168/10)),IF(C168&lt;(-3200000),INT(ABS(C168/12)),IF(C168&lt;(-500000),INT(ABS((C168-P168)/14)),IF(C168&lt;(-13500),INT(ABS((C168-P168)/16)),IF(C168&lt;(-4000),INT(ABS((C168-P168)/18)),INT(ABS((C168-P168)/20))))))))</f>
        <v>105</v>
      </c>
      <c r="P168" s="1">
        <v>2023</v>
      </c>
    </row>
    <row r="169" spans="1:18" x14ac:dyDescent="0.4">
      <c r="A169" s="1" t="s">
        <v>404</v>
      </c>
      <c r="B169" s="1" t="s">
        <v>2336</v>
      </c>
      <c r="C169" s="1">
        <v>-69</v>
      </c>
      <c r="D169" s="1">
        <v>-30</v>
      </c>
      <c r="E169" s="1" t="s">
        <v>323</v>
      </c>
      <c r="F169" s="1" t="s">
        <v>930</v>
      </c>
      <c r="G169" s="1" t="s">
        <v>1927</v>
      </c>
      <c r="L169" s="58">
        <f>IF(ISBLANK(C169),"",IF(C169&lt;=(-350000),ABS(C169),IF(C169&lt;=(-900),FLOOR(ABS(C169-P169),100),ABS(C169-P169))))</f>
        <v>2092</v>
      </c>
      <c r="M169" s="58">
        <f>IF(ISBLANK(D169),"",IF(C169&lt;=(-350000),ABS(D169),IF(C169&lt;=(-900),FLOOR(ABS(D169-P169),100),ABS(D169-P169))))</f>
        <v>2053</v>
      </c>
      <c r="N169" s="1">
        <f>IF(OR(ISBLANK(D169),J169=1),"",ABS(C169-D169))</f>
        <v>39</v>
      </c>
      <c r="O169" s="1">
        <f>IF(OR(C169&lt;(-85000000),ISBLANK(C169)),"",IF(C169&lt;(-7000000),INT(ABS(C169/10)),IF(C169&lt;(-3200000),INT(ABS(C169/12)),IF(C169&lt;(-500000),INT(ABS((C169-P169)/14)),IF(C169&lt;(-13500),INT(ABS((C169-P169)/16)),IF(C169&lt;(-4000),INT(ABS((C169-P169)/18)),INT(ABS((C169-P169)/20))))))))</f>
        <v>104</v>
      </c>
      <c r="P169" s="1">
        <v>2023</v>
      </c>
    </row>
    <row r="170" spans="1:18" x14ac:dyDescent="0.4">
      <c r="A170" s="1" t="s">
        <v>2322</v>
      </c>
      <c r="B170" s="1" t="s">
        <v>363</v>
      </c>
      <c r="C170" s="1">
        <v>-63</v>
      </c>
      <c r="E170" s="1" t="s">
        <v>350</v>
      </c>
      <c r="F170" s="1" t="s">
        <v>926</v>
      </c>
      <c r="G170" s="1" t="s">
        <v>1927</v>
      </c>
      <c r="L170" s="58">
        <f>IF(ISBLANK(C170),"",IF(C170&lt;=(-350000),ABS(C170),IF(C170&lt;=(-900),FLOOR(ABS(C170-P170),100),ABS(C170-P170))))</f>
        <v>2086</v>
      </c>
      <c r="M170" s="58" t="str">
        <f>IF(ISBLANK(D170),"",IF(C170&lt;=(-350000),ABS(D170),IF(C170&lt;=(-900),FLOOR(ABS(D170-P170),100),ABS(D170-P170))))</f>
        <v/>
      </c>
      <c r="N170" s="1" t="str">
        <f>IF(OR(ISBLANK(D170),J170=1),"",ABS(C170-D170))</f>
        <v/>
      </c>
      <c r="O170" s="1">
        <f>IF(OR(C170&lt;(-85000000),ISBLANK(C170)),"",IF(C170&lt;(-7000000),INT(ABS(C170/10)),IF(C170&lt;(-3200000),INT(ABS(C170/12)),IF(C170&lt;(-500000),INT(ABS((C170-P170)/14)),IF(C170&lt;(-13500),INT(ABS((C170-P170)/16)),IF(C170&lt;(-4000),INT(ABS((C170-P170)/18)),INT(ABS((C170-P170)/20))))))))</f>
        <v>104</v>
      </c>
      <c r="P170" s="1">
        <v>2023</v>
      </c>
    </row>
    <row r="171" spans="1:18" x14ac:dyDescent="0.4">
      <c r="A171" s="1" t="s">
        <v>194</v>
      </c>
      <c r="C171" s="1">
        <v>-59</v>
      </c>
      <c r="D171" s="1">
        <v>-53</v>
      </c>
      <c r="E171" s="1" t="s">
        <v>338</v>
      </c>
      <c r="F171" s="1" t="s">
        <v>926</v>
      </c>
      <c r="G171" s="1" t="s">
        <v>1927</v>
      </c>
      <c r="L171" s="58">
        <f>IF(ISBLANK(C171),"",IF(C171&lt;=(-350000),ABS(C171),IF(C171&lt;=(-900),FLOOR(ABS(C171-P171),100),ABS(C171-P171))))</f>
        <v>2082</v>
      </c>
      <c r="M171" s="58">
        <f>IF(ISBLANK(D171),"",IF(C171&lt;=(-350000),ABS(D171),IF(C171&lt;=(-900),FLOOR(ABS(D171-P171),100),ABS(D171-P171))))</f>
        <v>2076</v>
      </c>
      <c r="N171" s="1">
        <f>IF(OR(ISBLANK(D171),J171=1),"",ABS(C171-D171))</f>
        <v>6</v>
      </c>
      <c r="O171" s="1">
        <f>IF(OR(C171&lt;(-85000000),ISBLANK(C171)),"",IF(C171&lt;(-7000000),INT(ABS(C171/10)),IF(C171&lt;(-3200000),INT(ABS(C171/12)),IF(C171&lt;(-500000),INT(ABS((C171-P171)/14)),IF(C171&lt;(-13500),INT(ABS((C171-P171)/16)),IF(C171&lt;(-4000),INT(ABS((C171-P171)/18)),INT(ABS((C171-P171)/20))))))))</f>
        <v>104</v>
      </c>
      <c r="P171" s="1">
        <v>2023</v>
      </c>
    </row>
    <row r="172" spans="1:18" x14ac:dyDescent="0.4">
      <c r="A172" s="1" t="s">
        <v>2334</v>
      </c>
      <c r="B172" s="1" t="s">
        <v>357</v>
      </c>
      <c r="C172" s="1">
        <v>-58</v>
      </c>
      <c r="D172" s="1">
        <v>-50</v>
      </c>
      <c r="E172" s="1" t="s">
        <v>361</v>
      </c>
      <c r="F172" s="1" t="s">
        <v>926</v>
      </c>
      <c r="G172" s="1" t="s">
        <v>1927</v>
      </c>
      <c r="L172" s="58">
        <f>IF(ISBLANK(C172),"",IF(C172&lt;=(-350000),ABS(C172),IF(C172&lt;=(-900),FLOOR(ABS(C172-P172),100),ABS(C172-P172))))</f>
        <v>2081</v>
      </c>
      <c r="M172" s="58">
        <f>IF(ISBLANK(D172),"",IF(C172&lt;=(-350000),ABS(D172),IF(C172&lt;=(-900),FLOOR(ABS(D172-P172),100),ABS(D172-P172))))</f>
        <v>2073</v>
      </c>
      <c r="N172" s="1">
        <f>IF(OR(ISBLANK(D172),J172=1),"",ABS(C172-D172))</f>
        <v>8</v>
      </c>
      <c r="O172" s="1">
        <f>IF(OR(C172&lt;(-85000000),ISBLANK(C172)),"",IF(C172&lt;(-7000000),INT(ABS(C172/10)),IF(C172&lt;(-3200000),INT(ABS(C172/12)),IF(C172&lt;(-500000),INT(ABS((C172-P172)/14)),IF(C172&lt;(-13500),INT(ABS((C172-P172)/16)),IF(C172&lt;(-4000),INT(ABS((C172-P172)/18)),INT(ABS((C172-P172)/20))))))))</f>
        <v>104</v>
      </c>
      <c r="P172" s="1">
        <v>2023</v>
      </c>
    </row>
    <row r="173" spans="1:18" x14ac:dyDescent="0.4">
      <c r="A173" s="1" t="s">
        <v>2333</v>
      </c>
      <c r="B173" s="1" t="s">
        <v>359</v>
      </c>
      <c r="C173" s="1">
        <v>-55</v>
      </c>
      <c r="D173" s="1">
        <v>-54</v>
      </c>
      <c r="E173" s="1" t="s">
        <v>360</v>
      </c>
      <c r="F173" s="1" t="s">
        <v>926</v>
      </c>
      <c r="G173" s="1" t="s">
        <v>1927</v>
      </c>
      <c r="L173" s="58">
        <f>IF(ISBLANK(C173),"",IF(C173&lt;=(-350000),ABS(C173),IF(C173&lt;=(-900),FLOOR(ABS(C173-P173),100),ABS(C173-P173))))</f>
        <v>2078</v>
      </c>
      <c r="M173" s="58">
        <f>IF(ISBLANK(D173),"",IF(C173&lt;=(-350000),ABS(D173),IF(C173&lt;=(-900),FLOOR(ABS(D173-P173),100),ABS(D173-P173))))</f>
        <v>2077</v>
      </c>
      <c r="N173" s="1">
        <f>IF(OR(ISBLANK(D173),J173=1),"",ABS(C173-D173))</f>
        <v>1</v>
      </c>
      <c r="O173" s="1">
        <f>IF(OR(C173&lt;(-85000000),ISBLANK(C173)),"",IF(C173&lt;(-7000000),INT(ABS(C173/10)),IF(C173&lt;(-3200000),INT(ABS(C173/12)),IF(C173&lt;(-500000),INT(ABS((C173-P173)/14)),IF(C173&lt;(-13500),INT(ABS((C173-P173)/16)),IF(C173&lt;(-4000),INT(ABS((C173-P173)/18)),INT(ABS((C173-P173)/20))))))))</f>
        <v>103</v>
      </c>
      <c r="P173" s="1">
        <v>2023</v>
      </c>
    </row>
    <row r="174" spans="1:18" x14ac:dyDescent="0.4">
      <c r="A174" s="1" t="s">
        <v>2332</v>
      </c>
      <c r="C174" s="1">
        <v>-51</v>
      </c>
      <c r="D174" s="1">
        <v>-30</v>
      </c>
      <c r="E174" s="1" t="s">
        <v>323</v>
      </c>
      <c r="F174" s="1" t="s">
        <v>926</v>
      </c>
      <c r="G174" s="1" t="s">
        <v>1927</v>
      </c>
      <c r="L174" s="58">
        <f>IF(ISBLANK(C174),"",IF(C174&lt;=(-350000),ABS(C174),IF(C174&lt;=(-900),FLOOR(ABS(C174-P174),100),ABS(C174-P174))))</f>
        <v>2074</v>
      </c>
      <c r="M174" s="58">
        <f>IF(ISBLANK(D174),"",IF(C174&lt;=(-350000),ABS(D174),IF(C174&lt;=(-900),FLOOR(ABS(D174-P174),100),ABS(D174-P174))))</f>
        <v>2053</v>
      </c>
      <c r="N174" s="1">
        <f>IF(OR(ISBLANK(D174),J174=1),"",ABS(C174-D174))</f>
        <v>21</v>
      </c>
      <c r="O174" s="1">
        <f>IF(OR(C174&lt;(-85000000),ISBLANK(C174)),"",IF(C174&lt;(-7000000),INT(ABS(C174/10)),IF(C174&lt;(-3200000),INT(ABS(C174/12)),IF(C174&lt;(-500000),INT(ABS((C174-P174)/14)),IF(C174&lt;(-13500),INT(ABS((C174-P174)/16)),IF(C174&lt;(-4000),INT(ABS((C174-P174)/18)),INT(ABS((C174-P174)/20))))))))</f>
        <v>103</v>
      </c>
      <c r="P174" s="1">
        <v>2023</v>
      </c>
    </row>
    <row r="175" spans="1:18" x14ac:dyDescent="0.4">
      <c r="A175" s="1" t="s">
        <v>347</v>
      </c>
      <c r="C175" s="1">
        <v>-49</v>
      </c>
      <c r="E175" s="1" t="s">
        <v>349</v>
      </c>
      <c r="F175" s="1" t="s">
        <v>926</v>
      </c>
      <c r="G175" s="1" t="s">
        <v>1927</v>
      </c>
      <c r="L175" s="58">
        <f>IF(ISBLANK(C175),"",IF(C175&lt;=(-350000),ABS(C175),IF(C175&lt;=(-900),FLOOR(ABS(C175-P175),100),ABS(C175-P175))))</f>
        <v>2072</v>
      </c>
      <c r="M175" s="58" t="str">
        <f>IF(ISBLANK(D175),"",IF(C175&lt;=(-350000),ABS(D175),IF(C175&lt;=(-900),FLOOR(ABS(D175-P175),100),ABS(D175-P175))))</f>
        <v/>
      </c>
      <c r="N175" s="1" t="str">
        <f>IF(OR(ISBLANK(D175),J175=1),"",ABS(C175-D175))</f>
        <v/>
      </c>
      <c r="O175" s="1">
        <f>IF(OR(C175&lt;(-85000000),ISBLANK(C175)),"",IF(C175&lt;(-7000000),INT(ABS(C175/10)),IF(C175&lt;(-3200000),INT(ABS(C175/12)),IF(C175&lt;(-500000),INT(ABS((C175-P175)/14)),IF(C175&lt;(-13500),INT(ABS((C175-P175)/16)),IF(C175&lt;(-4000),INT(ABS((C175-P175)/18)),INT(ABS((C175-P175)/20))))))))</f>
        <v>103</v>
      </c>
      <c r="P175" s="1">
        <v>2023</v>
      </c>
    </row>
    <row r="176" spans="1:18" x14ac:dyDescent="0.4">
      <c r="A176" s="1" t="s">
        <v>345</v>
      </c>
      <c r="C176" s="1">
        <v>-46</v>
      </c>
      <c r="E176" s="1" t="s">
        <v>341</v>
      </c>
      <c r="F176" s="1" t="s">
        <v>926</v>
      </c>
      <c r="G176" s="1" t="s">
        <v>1927</v>
      </c>
      <c r="L176" s="58">
        <f>IF(ISBLANK(C176),"",IF(C176&lt;=(-350000),ABS(C176),IF(C176&lt;=(-900),FLOOR(ABS(C176-P176),100),ABS(C176-P176))))</f>
        <v>2069</v>
      </c>
      <c r="M176" s="58" t="str">
        <f>IF(ISBLANK(D176),"",IF(C176&lt;=(-350000),ABS(D176),IF(C176&lt;=(-900),FLOOR(ABS(D176-P176),100),ABS(D176-P176))))</f>
        <v/>
      </c>
      <c r="N176" s="1" t="str">
        <f>IF(OR(ISBLANK(D176),J176=1),"",ABS(C176-D176))</f>
        <v/>
      </c>
      <c r="O176" s="1">
        <f>IF(OR(C176&lt;(-85000000),ISBLANK(C176)),"",IF(C176&lt;(-7000000),INT(ABS(C176/10)),IF(C176&lt;(-3200000),INT(ABS(C176/12)),IF(C176&lt;(-500000),INT(ABS((C176-P176)/14)),IF(C176&lt;(-13500),INT(ABS((C176-P176)/16)),IF(C176&lt;(-4000),INT(ABS((C176-P176)/18)),INT(ABS((C176-P176)/20))))))))</f>
        <v>103</v>
      </c>
      <c r="P176" s="1">
        <v>2023</v>
      </c>
    </row>
    <row r="177" spans="1:18" x14ac:dyDescent="0.4">
      <c r="A177" s="1" t="s">
        <v>1727</v>
      </c>
      <c r="C177" s="1">
        <v>-46</v>
      </c>
      <c r="D177" s="1">
        <f>P177</f>
        <v>2023</v>
      </c>
      <c r="E177" s="1" t="s">
        <v>420</v>
      </c>
      <c r="F177" s="1" t="s">
        <v>926</v>
      </c>
      <c r="G177" s="1" t="s">
        <v>1927</v>
      </c>
      <c r="L177" s="58">
        <f>IF(ISBLANK(C177),"",IF(C177&lt;=(-350000),ABS(C177),IF(C177&lt;=(-900),FLOOR(ABS(C177-P177),100),ABS(C177-P177))))</f>
        <v>2069</v>
      </c>
      <c r="M177" s="58">
        <f>IF(ISBLANK(D177),"",IF(C177&lt;=(-350000),ABS(D177),IF(C177&lt;=(-900),FLOOR(ABS(D177-P177),100),ABS(D177-P177))))</f>
        <v>0</v>
      </c>
      <c r="N177" s="1">
        <f>IF(OR(ISBLANK(D177),J177=1),"",ABS(C177-D177))</f>
        <v>2069</v>
      </c>
      <c r="O177" s="1">
        <f>IF(OR(C177&lt;(-85000000),ISBLANK(C177)),"",IF(C177&lt;(-7000000),INT(ABS(C177/10)),IF(C177&lt;(-3200000),INT(ABS(C177/12)),IF(C177&lt;(-500000),INT(ABS((C177-P177)/14)),IF(C177&lt;(-13500),INT(ABS((C177-P177)/16)),IF(C177&lt;(-4000),INT(ABS((C177-P177)/18)),INT(ABS((C177-P177)/20))))))))</f>
        <v>103</v>
      </c>
      <c r="P177" s="1">
        <v>2023</v>
      </c>
      <c r="Q177" s="1" t="s">
        <v>1781</v>
      </c>
    </row>
    <row r="178" spans="1:18" x14ac:dyDescent="0.4">
      <c r="A178" s="1" t="s">
        <v>193</v>
      </c>
      <c r="C178" s="1">
        <v>-44</v>
      </c>
      <c r="E178" s="1" t="s">
        <v>341</v>
      </c>
      <c r="F178" s="1" t="s">
        <v>926</v>
      </c>
      <c r="G178" s="1" t="s">
        <v>1927</v>
      </c>
      <c r="L178" s="58">
        <f>IF(ISBLANK(C178),"",IF(C178&lt;=(-350000),ABS(C178),IF(C178&lt;=(-900),FLOOR(ABS(C178-P178),100),ABS(C178-P178))))</f>
        <v>2067</v>
      </c>
      <c r="M178" s="58" t="str">
        <f>IF(ISBLANK(D178),"",IF(C178&lt;=(-350000),ABS(D178),IF(C178&lt;=(-900),FLOOR(ABS(D178-P178),100),ABS(D178-P178))))</f>
        <v/>
      </c>
      <c r="N178" s="1" t="str">
        <f>IF(OR(ISBLANK(D178),J178=1),"",ABS(C178-D178))</f>
        <v/>
      </c>
      <c r="O178" s="1">
        <f>IF(OR(C178&lt;(-85000000),ISBLANK(C178)),"",IF(C178&lt;(-7000000),INT(ABS(C178/10)),IF(C178&lt;(-3200000),INT(ABS(C178/12)),IF(C178&lt;(-500000),INT(ABS((C178-P178)/14)),IF(C178&lt;(-13500),INT(ABS((C178-P178)/16)),IF(C178&lt;(-4000),INT(ABS((C178-P178)/18)),INT(ABS((C178-P178)/20))))))))</f>
        <v>103</v>
      </c>
      <c r="P178" s="1">
        <v>2023</v>
      </c>
    </row>
    <row r="179" spans="1:18" x14ac:dyDescent="0.4">
      <c r="A179" s="1" t="s">
        <v>420</v>
      </c>
      <c r="B179" s="1" t="s">
        <v>367</v>
      </c>
      <c r="C179" s="1">
        <v>-27</v>
      </c>
      <c r="D179" s="1">
        <v>476</v>
      </c>
      <c r="E179" s="1" t="s">
        <v>420</v>
      </c>
      <c r="F179" s="1" t="s">
        <v>949</v>
      </c>
      <c r="G179" s="1" t="s">
        <v>1927</v>
      </c>
      <c r="L179" s="58">
        <f>IF(ISBLANK(C179),"",IF(C179&lt;=(-350000),ABS(C179),IF(C179&lt;=(-900),FLOOR(ABS(C179-P179),100),ABS(C179-P179))))</f>
        <v>2050</v>
      </c>
      <c r="M179" s="58">
        <f>IF(ISBLANK(D179),"",IF(C179&lt;=(-350000),ABS(D179),IF(C179&lt;=(-900),FLOOR(ABS(D179-P179),100),ABS(D179-P179))))</f>
        <v>1547</v>
      </c>
      <c r="N179" s="1">
        <f>IF(OR(ISBLANK(D179),J179=1),"",ABS(C179-D179))</f>
        <v>503</v>
      </c>
      <c r="O179" s="1">
        <f>IF(OR(C179&lt;(-85000000),ISBLANK(C179)),"",IF(C179&lt;(-7000000),INT(ABS(C179/10)),IF(C179&lt;(-3200000),INT(ABS(C179/12)),IF(C179&lt;(-500000),INT(ABS((C179-P179)/14)),IF(C179&lt;(-13500),INT(ABS((C179-P179)/16)),IF(C179&lt;(-4000),INT(ABS((C179-P179)/18)),INT(ABS((C179-P179)/20))))))))</f>
        <v>102</v>
      </c>
      <c r="P179" s="1">
        <v>2023</v>
      </c>
    </row>
    <row r="180" spans="1:18" x14ac:dyDescent="0.4">
      <c r="A180" s="1" t="s">
        <v>1643</v>
      </c>
      <c r="B180" s="1" t="s">
        <v>348</v>
      </c>
      <c r="C180" s="1">
        <v>0</v>
      </c>
      <c r="D180" s="1">
        <f>P180</f>
        <v>2023</v>
      </c>
      <c r="E180" s="1" t="s">
        <v>353</v>
      </c>
      <c r="F180" s="1" t="s">
        <v>1636</v>
      </c>
      <c r="G180" s="1" t="s">
        <v>1927</v>
      </c>
      <c r="L180" s="58">
        <f>IF(ISBLANK(C180),"",IF(C180&lt;=(-350000),ABS(C180),IF(C180&lt;=(-900),FLOOR(ABS(C180-P180),100),ABS(C180-P180))))</f>
        <v>2023</v>
      </c>
      <c r="M180" s="58">
        <f>IF(ISBLANK(D180),"",IF(C180&lt;=(-350000),ABS(D180),IF(C180&lt;=(-900),FLOOR(ABS(D180-P180),100),ABS(D180-P180))))</f>
        <v>0</v>
      </c>
      <c r="N180" s="1">
        <f>IF(OR(ISBLANK(D180),J180=1),"",ABS(C180-D180))</f>
        <v>2023</v>
      </c>
      <c r="O180" s="1">
        <f>IF(OR(C180&lt;(-85000000),ISBLANK(C180)),"",IF(C180&lt;(-7000000),INT(ABS(C180/10)),IF(C180&lt;(-3200000),INT(ABS(C180/12)),IF(C180&lt;(-500000),INT(ABS((C180-P180)/14)),IF(C180&lt;(-13500),INT(ABS((C180-P180)/16)),IF(C180&lt;(-4000),INT(ABS((C180-P180)/18)),INT(ABS((C180-P180)/20))))))))</f>
        <v>101</v>
      </c>
      <c r="P180" s="1">
        <v>2023</v>
      </c>
    </row>
    <row r="181" spans="1:18" x14ac:dyDescent="0.4">
      <c r="A181" s="1" t="s">
        <v>1885</v>
      </c>
      <c r="B181" s="1" t="s">
        <v>365</v>
      </c>
      <c r="C181" s="1">
        <v>54</v>
      </c>
      <c r="D181" s="1">
        <v>68</v>
      </c>
      <c r="E181" s="1" t="s">
        <v>420</v>
      </c>
      <c r="F181" s="1" t="s">
        <v>926</v>
      </c>
      <c r="G181" s="1" t="s">
        <v>1927</v>
      </c>
      <c r="L181" s="58">
        <f>IF(ISBLANK(C181),"",IF(C181&lt;=(-350000),ABS(C181),IF(C181&lt;=(-900),FLOOR(ABS(C181-P181),100),ABS(C181-P181))))</f>
        <v>1969</v>
      </c>
      <c r="M181" s="58">
        <f>IF(ISBLANK(D181),"",IF(C181&lt;=(-350000),ABS(D181),IF(C181&lt;=(-900),FLOOR(ABS(D181-P181),100),ABS(D181-P181))))</f>
        <v>1955</v>
      </c>
      <c r="N181" s="1">
        <f>IF(OR(ISBLANK(D181),J181=1),"",ABS(C181-D181))</f>
        <v>14</v>
      </c>
      <c r="O181" s="1">
        <f>IF(OR(C181&lt;(-85000000),ISBLANK(C181)),"",IF(C181&lt;(-7000000),INT(ABS(C181/10)),IF(C181&lt;(-3200000),INT(ABS(C181/12)),IF(C181&lt;(-500000),INT(ABS((C181-P181)/14)),IF(C181&lt;(-13500),INT(ABS((C181-P181)/16)),IF(C181&lt;(-4000),INT(ABS((C181-P181)/18)),INT(ABS((C181-P181)/20))))))))</f>
        <v>98</v>
      </c>
      <c r="P181" s="1">
        <v>2023</v>
      </c>
    </row>
    <row r="182" spans="1:18" x14ac:dyDescent="0.4">
      <c r="A182" s="1" t="s">
        <v>1644</v>
      </c>
      <c r="B182" s="1" t="s">
        <v>1882</v>
      </c>
      <c r="C182" s="1">
        <v>54</v>
      </c>
      <c r="D182" s="1">
        <f>P182</f>
        <v>2023</v>
      </c>
      <c r="F182" s="1" t="s">
        <v>1636</v>
      </c>
      <c r="G182" s="1" t="s">
        <v>1927</v>
      </c>
      <c r="L182" s="58">
        <f>IF(ISBLANK(C182),"",IF(C182&lt;=(-350000),ABS(C182),IF(C182&lt;=(-900),FLOOR(ABS(C182-P182),100),ABS(C182-P182))))</f>
        <v>1969</v>
      </c>
      <c r="M182" s="58">
        <f>IF(ISBLANK(D182),"",IF(C182&lt;=(-350000),ABS(D182),IF(C182&lt;=(-900),FLOOR(ABS(D182-P182),100),ABS(D182-P182))))</f>
        <v>0</v>
      </c>
      <c r="N182" s="1">
        <f>IF(OR(ISBLANK(D182),J182=1),"",ABS(C182-D182))</f>
        <v>1969</v>
      </c>
      <c r="O182" s="1">
        <f>IF(OR(C182&lt;(-85000000),ISBLANK(C182)),"",IF(C182&lt;(-7000000),INT(ABS(C182/10)),IF(C182&lt;(-3200000),INT(ABS(C182/12)),IF(C182&lt;(-500000),INT(ABS((C182-P182)/14)),IF(C182&lt;(-13500),INT(ABS((C182-P182)/16)),IF(C182&lt;(-4000),INT(ABS((C182-P182)/18)),INT(ABS((C182-P182)/20))))))))</f>
        <v>98</v>
      </c>
      <c r="P182" s="1">
        <v>2023</v>
      </c>
      <c r="Q182" s="1" t="s">
        <v>1879</v>
      </c>
      <c r="R182" s="1" t="s">
        <v>1880</v>
      </c>
    </row>
    <row r="183" spans="1:18" x14ac:dyDescent="0.4">
      <c r="A183" s="1" t="s">
        <v>2321</v>
      </c>
      <c r="B183" s="1" t="s">
        <v>364</v>
      </c>
      <c r="C183" s="1">
        <v>60</v>
      </c>
      <c r="D183" s="1">
        <v>61</v>
      </c>
      <c r="E183" s="1" t="s">
        <v>360</v>
      </c>
      <c r="F183" s="1" t="s">
        <v>926</v>
      </c>
      <c r="G183" s="1" t="s">
        <v>1927</v>
      </c>
      <c r="J183" s="1">
        <v>1</v>
      </c>
      <c r="L183" s="58">
        <f>IF(ISBLANK(C183),"",IF(C183&lt;=(-350000),ABS(C183),IF(C183&lt;=(-900),FLOOR(ABS(C183-P183),100),ABS(C183-P183))))</f>
        <v>1963</v>
      </c>
      <c r="M183" s="58">
        <f>IF(ISBLANK(D183),"",IF(C183&lt;=(-350000),ABS(D183),IF(C183&lt;=(-900),FLOOR(ABS(D183-P183),100),ABS(D183-P183))))</f>
        <v>1962</v>
      </c>
      <c r="N183" s="1" t="str">
        <f>IF(OR(ISBLANK(D183),J183=1),"",ABS(C183-D183))</f>
        <v/>
      </c>
      <c r="O183" s="1">
        <f>IF(OR(C183&lt;(-85000000),ISBLANK(C183)),"",IF(C183&lt;(-7000000),INT(ABS(C183/10)),IF(C183&lt;(-3200000),INT(ABS(C183/12)),IF(C183&lt;(-500000),INT(ABS((C183-P183)/14)),IF(C183&lt;(-13500),INT(ABS((C183-P183)/16)),IF(C183&lt;(-4000),INT(ABS((C183-P183)/18)),INT(ABS((C183-P183)/20))))))))</f>
        <v>98</v>
      </c>
      <c r="P183" s="1">
        <v>2023</v>
      </c>
    </row>
    <row r="184" spans="1:18" x14ac:dyDescent="0.4">
      <c r="A184" s="1" t="s">
        <v>2322</v>
      </c>
      <c r="B184" s="1" t="s">
        <v>351</v>
      </c>
      <c r="C184" s="1">
        <v>70</v>
      </c>
      <c r="E184" s="1" t="s">
        <v>350</v>
      </c>
      <c r="F184" s="1" t="s">
        <v>926</v>
      </c>
      <c r="G184" s="1" t="s">
        <v>1927</v>
      </c>
      <c r="L184" s="58">
        <f>IF(ISBLANK(C184),"",IF(C184&lt;=(-350000),ABS(C184),IF(C184&lt;=(-900),FLOOR(ABS(C184-P184),100),ABS(C184-P184))))</f>
        <v>1953</v>
      </c>
      <c r="M184" s="58" t="str">
        <f>IF(ISBLANK(D184),"",IF(C184&lt;=(-350000),ABS(D184),IF(C184&lt;=(-900),FLOOR(ABS(D184-P184),100),ABS(D184-P184))))</f>
        <v/>
      </c>
      <c r="N184" s="1" t="str">
        <f>IF(OR(ISBLANK(D184),J184=1),"",ABS(C184-D184))</f>
        <v/>
      </c>
      <c r="O184" s="1">
        <f>IF(OR(C184&lt;(-85000000),ISBLANK(C184)),"",IF(C184&lt;(-7000000),INT(ABS(C184/10)),IF(C184&lt;(-3200000),INT(ABS(C184/12)),IF(C184&lt;(-500000),INT(ABS((C184-P184)/14)),IF(C184&lt;(-13500),INT(ABS((C184-P184)/16)),IF(C184&lt;(-4000),INT(ABS((C184-P184)/18)),INT(ABS((C184-P184)/20))))))))</f>
        <v>97</v>
      </c>
      <c r="P184" s="1">
        <v>2023</v>
      </c>
    </row>
    <row r="185" spans="1:18" x14ac:dyDescent="0.4">
      <c r="A185" s="1" t="s">
        <v>2323</v>
      </c>
      <c r="B185" s="1" t="s">
        <v>356</v>
      </c>
      <c r="C185" s="1">
        <v>80</v>
      </c>
      <c r="E185" s="1" t="s">
        <v>341</v>
      </c>
      <c r="F185" s="1" t="s">
        <v>926</v>
      </c>
      <c r="G185" s="1" t="s">
        <v>1927</v>
      </c>
      <c r="L185" s="58">
        <f>IF(ISBLANK(C185),"",IF(C185&lt;=(-350000),ABS(C185),IF(C185&lt;=(-900),FLOOR(ABS(C185-P185),100),ABS(C185-P185))))</f>
        <v>1943</v>
      </c>
      <c r="M185" s="58" t="str">
        <f>IF(ISBLANK(D185),"",IF(C185&lt;=(-350000),ABS(D185),IF(C185&lt;=(-900),FLOOR(ABS(D185-P185),100),ABS(D185-P185))))</f>
        <v/>
      </c>
      <c r="N185" s="1" t="str">
        <f>IF(OR(ISBLANK(D185),J185=1),"",ABS(C185-D185))</f>
        <v/>
      </c>
      <c r="O185" s="1">
        <f>IF(OR(C185&lt;(-85000000),ISBLANK(C185)),"",IF(C185&lt;(-7000000),INT(ABS(C185/10)),IF(C185&lt;(-3200000),INT(ABS(C185/12)),IF(C185&lt;(-500000),INT(ABS((C185-P185)/14)),IF(C185&lt;(-13500),INT(ABS((C185-P185)/16)),IF(C185&lt;(-4000),INT(ABS((C185-P185)/18)),INT(ABS((C185-P185)/20))))))))</f>
        <v>97</v>
      </c>
      <c r="P185" s="1">
        <v>2023</v>
      </c>
    </row>
    <row r="186" spans="1:18" x14ac:dyDescent="0.4">
      <c r="A186" s="1" t="s">
        <v>2324</v>
      </c>
      <c r="B186" s="1" t="s">
        <v>368</v>
      </c>
      <c r="C186" s="1">
        <v>160</v>
      </c>
      <c r="D186" s="1">
        <v>180</v>
      </c>
      <c r="E186" s="1" t="s">
        <v>420</v>
      </c>
      <c r="F186" s="1" t="s">
        <v>926</v>
      </c>
      <c r="G186" s="1" t="s">
        <v>1927</v>
      </c>
      <c r="L186" s="58">
        <f>IF(ISBLANK(C186),"",IF(C186&lt;=(-350000),ABS(C186),IF(C186&lt;=(-900),FLOOR(ABS(C186-P186),100),ABS(C186-P186))))</f>
        <v>1863</v>
      </c>
      <c r="M186" s="58">
        <f>IF(ISBLANK(D186),"",IF(C186&lt;=(-350000),ABS(D186),IF(C186&lt;=(-900),FLOOR(ABS(D186-P186),100),ABS(D186-P186))))</f>
        <v>1843</v>
      </c>
      <c r="N186" s="1">
        <f>IF(OR(ISBLANK(D186),J186=1),"",ABS(C186-D186))</f>
        <v>20</v>
      </c>
      <c r="O186" s="1">
        <f>IF(OR(C186&lt;(-85000000),ISBLANK(C186)),"",IF(C186&lt;(-7000000),INT(ABS(C186/10)),IF(C186&lt;(-3200000),INT(ABS(C186/12)),IF(C186&lt;(-500000),INT(ABS((C186-P186)/14)),IF(C186&lt;(-13500),INT(ABS((C186-P186)/16)),IF(C186&lt;(-4000),INT(ABS((C186-P186)/18)),INT(ABS((C186-P186)/20))))))))</f>
        <v>93</v>
      </c>
      <c r="P186" s="1">
        <v>2023</v>
      </c>
    </row>
    <row r="187" spans="1:18" x14ac:dyDescent="0.4">
      <c r="A187" s="1" t="s">
        <v>2326</v>
      </c>
      <c r="B187" s="1" t="s">
        <v>366</v>
      </c>
      <c r="C187" s="1">
        <v>161</v>
      </c>
      <c r="D187" s="1">
        <v>180</v>
      </c>
      <c r="E187" s="1" t="s">
        <v>420</v>
      </c>
      <c r="F187" s="1" t="s">
        <v>926</v>
      </c>
      <c r="G187" s="1" t="s">
        <v>1927</v>
      </c>
      <c r="L187" s="58">
        <f>IF(ISBLANK(C187),"",IF(C187&lt;=(-350000),ABS(C187),IF(C187&lt;=(-900),FLOOR(ABS(C187-P187),100),ABS(C187-P187))))</f>
        <v>1862</v>
      </c>
      <c r="M187" s="58">
        <f>IF(ISBLANK(D187),"",IF(C187&lt;=(-350000),ABS(D187),IF(C187&lt;=(-900),FLOOR(ABS(D187-P187),100),ABS(D187-P187))))</f>
        <v>1843</v>
      </c>
      <c r="N187" s="1">
        <f>IF(OR(ISBLANK(D187),J187=1),"",ABS(C187-D187))</f>
        <v>19</v>
      </c>
      <c r="O187" s="1">
        <f>IF(OR(C187&lt;(-85000000),ISBLANK(C187)),"",IF(C187&lt;(-7000000),INT(ABS(C187/10)),IF(C187&lt;(-3200000),INT(ABS(C187/12)),IF(C187&lt;(-500000),INT(ABS((C187-P187)/14)),IF(C187&lt;(-13500),INT(ABS((C187-P187)/16)),IF(C187&lt;(-4000),INT(ABS((C187-P187)/18)),INT(ABS((C187-P187)/20))))))))</f>
        <v>93</v>
      </c>
      <c r="P187" s="1">
        <v>2023</v>
      </c>
    </row>
    <row r="188" spans="1:18" x14ac:dyDescent="0.4">
      <c r="A188" s="1" t="s">
        <v>2325</v>
      </c>
      <c r="B188" s="1" t="s">
        <v>369</v>
      </c>
      <c r="C188" s="1">
        <v>235</v>
      </c>
      <c r="D188" s="1">
        <v>284</v>
      </c>
      <c r="E188" s="1" t="s">
        <v>420</v>
      </c>
      <c r="F188" s="1" t="s">
        <v>926</v>
      </c>
      <c r="G188" s="1" t="s">
        <v>1927</v>
      </c>
      <c r="L188" s="58">
        <f>IF(ISBLANK(C188),"",IF(C188&lt;=(-350000),ABS(C188),IF(C188&lt;=(-900),FLOOR(ABS(C188-P188),100),ABS(C188-P188))))</f>
        <v>1788</v>
      </c>
      <c r="M188" s="58">
        <f>IF(ISBLANK(D188),"",IF(C188&lt;=(-350000),ABS(D188),IF(C188&lt;=(-900),FLOOR(ABS(D188-P188),100),ABS(D188-P188))))</f>
        <v>1739</v>
      </c>
      <c r="N188" s="1">
        <f>IF(OR(ISBLANK(D188),J188=1),"",ABS(C188-D188))</f>
        <v>49</v>
      </c>
      <c r="O188" s="1">
        <f>IF(OR(C188&lt;(-85000000),ISBLANK(C188)),"",IF(C188&lt;(-7000000),INT(ABS(C188/10)),IF(C188&lt;(-3200000),INT(ABS(C188/12)),IF(C188&lt;(-500000),INT(ABS((C188-P188)/14)),IF(C188&lt;(-13500),INT(ABS((C188-P188)/16)),IF(C188&lt;(-4000),INT(ABS((C188-P188)/18)),INT(ABS((C188-P188)/20))))))))</f>
        <v>89</v>
      </c>
      <c r="P188" s="1">
        <v>2023</v>
      </c>
    </row>
    <row r="189" spans="1:18" x14ac:dyDescent="0.4">
      <c r="A189" s="1" t="s">
        <v>1167</v>
      </c>
      <c r="C189" s="1">
        <v>250</v>
      </c>
      <c r="D189" s="1">
        <v>950</v>
      </c>
      <c r="E189" s="1" t="s">
        <v>1163</v>
      </c>
      <c r="F189" s="1" t="s">
        <v>949</v>
      </c>
      <c r="G189" s="1" t="s">
        <v>1927</v>
      </c>
      <c r="L189" s="58">
        <f>IF(ISBLANK(C189),"",IF(C189&lt;=(-350000),ABS(C189),IF(C189&lt;=(-900),FLOOR(ABS(C189-P189),100),ABS(C189-P189))))</f>
        <v>1773</v>
      </c>
      <c r="M189" s="58">
        <f>IF(ISBLANK(D189),"",IF(C189&lt;=(-350000),ABS(D189),IF(C189&lt;=(-900),FLOOR(ABS(D189-P189),100),ABS(D189-P189))))</f>
        <v>1073</v>
      </c>
      <c r="N189" s="1">
        <f>IF(OR(ISBLANK(D189),J189=1),"",ABS(C189-D189))</f>
        <v>700</v>
      </c>
      <c r="O189" s="1">
        <f>IF(OR(C189&lt;(-85000000),ISBLANK(C189)),"",IF(C189&lt;(-7000000),INT(ABS(C189/10)),IF(C189&lt;(-3200000),INT(ABS(C189/12)),IF(C189&lt;(-500000),INT(ABS((C189-P189)/14)),IF(C189&lt;(-13500),INT(ABS((C189-P189)/16)),IF(C189&lt;(-4000),INT(ABS((C189-P189)/18)),INT(ABS((C189-P189)/20))))))))</f>
        <v>88</v>
      </c>
      <c r="P189" s="1">
        <v>2023</v>
      </c>
      <c r="Q189" s="1" t="s">
        <v>1168</v>
      </c>
      <c r="R189" s="1" t="s">
        <v>1171</v>
      </c>
    </row>
    <row r="190" spans="1:18" x14ac:dyDescent="0.4">
      <c r="A190" s="1" t="s">
        <v>2327</v>
      </c>
      <c r="B190" s="1" t="s">
        <v>375</v>
      </c>
      <c r="C190" s="1">
        <v>286</v>
      </c>
      <c r="E190" s="1" t="s">
        <v>420</v>
      </c>
      <c r="F190" s="1" t="s">
        <v>926</v>
      </c>
      <c r="G190" s="1" t="s">
        <v>1927</v>
      </c>
      <c r="L190" s="58">
        <f>IF(ISBLANK(C190),"",IF(C190&lt;=(-350000),ABS(C190),IF(C190&lt;=(-900),FLOOR(ABS(C190-P190),100),ABS(C190-P190))))</f>
        <v>1737</v>
      </c>
      <c r="M190" s="58" t="str">
        <f>IF(ISBLANK(D190),"",IF(C190&lt;=(-350000),ABS(D190),IF(C190&lt;=(-900),FLOOR(ABS(D190-P190),100),ABS(D190-P190))))</f>
        <v/>
      </c>
      <c r="N190" s="1" t="str">
        <f>IF(OR(ISBLANK(D190),J190=1),"",ABS(C190-D190))</f>
        <v/>
      </c>
      <c r="O190" s="1">
        <f>IF(OR(C190&lt;(-85000000),ISBLANK(C190)),"",IF(C190&lt;(-7000000),INT(ABS(C190/10)),IF(C190&lt;(-3200000),INT(ABS(C190/12)),IF(C190&lt;(-500000),INT(ABS((C190-P190)/14)),IF(C190&lt;(-13500),INT(ABS((C190-P190)/16)),IF(C190&lt;(-4000),INT(ABS((C190-P190)/18)),INT(ABS((C190-P190)/20))))))))</f>
        <v>86</v>
      </c>
      <c r="P190" s="1">
        <v>2023</v>
      </c>
    </row>
    <row r="191" spans="1:18" x14ac:dyDescent="0.4">
      <c r="A191" s="1" t="s">
        <v>2328</v>
      </c>
      <c r="B191" s="1" t="s">
        <v>370</v>
      </c>
      <c r="C191" s="1">
        <v>312</v>
      </c>
      <c r="E191" s="1" t="s">
        <v>420</v>
      </c>
      <c r="F191" s="1" t="s">
        <v>926</v>
      </c>
      <c r="G191" s="1" t="s">
        <v>1927</v>
      </c>
      <c r="L191" s="58">
        <f>IF(ISBLANK(C191),"",IF(C191&lt;=(-350000),ABS(C191),IF(C191&lt;=(-900),FLOOR(ABS(C191-P191),100),ABS(C191-P191))))</f>
        <v>1711</v>
      </c>
      <c r="M191" s="58" t="str">
        <f>IF(ISBLANK(D191),"",IF(C191&lt;=(-350000),ABS(D191),IF(C191&lt;=(-900),FLOOR(ABS(D191-P191),100),ABS(D191-P191))))</f>
        <v/>
      </c>
      <c r="N191" s="1" t="str">
        <f>IF(OR(ISBLANK(D191),J191=1),"",ABS(C191-D191))</f>
        <v/>
      </c>
      <c r="O191" s="1">
        <f>IF(OR(C191&lt;(-85000000),ISBLANK(C191)),"",IF(C191&lt;(-7000000),INT(ABS(C191/10)),IF(C191&lt;(-3200000),INT(ABS(C191/12)),IF(C191&lt;(-500000),INT(ABS((C191-P191)/14)),IF(C191&lt;(-13500),INT(ABS((C191-P191)/16)),IF(C191&lt;(-4000),INT(ABS((C191-P191)/18)),INT(ABS((C191-P191)/20))))))))</f>
        <v>85</v>
      </c>
      <c r="P191" s="1">
        <v>2023</v>
      </c>
    </row>
    <row r="192" spans="1:18" x14ac:dyDescent="0.4">
      <c r="A192" s="1" t="s">
        <v>2329</v>
      </c>
      <c r="B192" s="1" t="s">
        <v>446</v>
      </c>
      <c r="C192" s="1">
        <v>375</v>
      </c>
      <c r="D192" s="1">
        <v>568</v>
      </c>
      <c r="E192" s="1" t="s">
        <v>420</v>
      </c>
      <c r="F192" s="1" t="s">
        <v>926</v>
      </c>
      <c r="G192" s="1" t="s">
        <v>1927</v>
      </c>
      <c r="L192" s="58">
        <f>IF(ISBLANK(C192),"",IF(C192&lt;=(-350000),ABS(C192),IF(C192&lt;=(-900),FLOOR(ABS(C192-P192),100),ABS(C192-P192))))</f>
        <v>1648</v>
      </c>
      <c r="M192" s="58">
        <f>IF(ISBLANK(D192),"",IF(C192&lt;=(-350000),ABS(D192),IF(C192&lt;=(-900),FLOOR(ABS(D192-P192),100),ABS(D192-P192))))</f>
        <v>1455</v>
      </c>
      <c r="N192" s="1">
        <f>IF(OR(ISBLANK(D192),J192=1),"",ABS(C192-D192))</f>
        <v>193</v>
      </c>
      <c r="O192" s="1">
        <f>IF(OR(C192&lt;(-85000000),ISBLANK(C192)),"",IF(C192&lt;(-7000000),INT(ABS(C192/10)),IF(C192&lt;(-3200000),INT(ABS(C192/12)),IF(C192&lt;(-500000),INT(ABS((C192-P192)/14)),IF(C192&lt;(-13500),INT(ABS((C192-P192)/16)),IF(C192&lt;(-4000),INT(ABS((C192-P192)/18)),INT(ABS((C192-P192)/20))))))))</f>
        <v>82</v>
      </c>
      <c r="P192" s="1">
        <v>2023</v>
      </c>
    </row>
    <row r="193" spans="1:18" x14ac:dyDescent="0.4">
      <c r="A193" s="1" t="s">
        <v>2330</v>
      </c>
      <c r="B193" s="1" t="s">
        <v>374</v>
      </c>
      <c r="C193" s="1">
        <v>395</v>
      </c>
      <c r="E193" s="1" t="s">
        <v>420</v>
      </c>
      <c r="F193" s="1" t="s">
        <v>926</v>
      </c>
      <c r="G193" s="1" t="s">
        <v>1927</v>
      </c>
      <c r="L193" s="58">
        <f>IF(ISBLANK(C193),"",IF(C193&lt;=(-350000),ABS(C193),IF(C193&lt;=(-900),FLOOR(ABS(C193-P193),100),ABS(C193-P193))))</f>
        <v>1628</v>
      </c>
      <c r="M193" s="58" t="str">
        <f>IF(ISBLANK(D193),"",IF(C193&lt;=(-350000),ABS(D193),IF(C193&lt;=(-900),FLOOR(ABS(D193-P193),100),ABS(D193-P193))))</f>
        <v/>
      </c>
      <c r="N193" s="1" t="str">
        <f>IF(OR(ISBLANK(D193),J193=1),"",ABS(C193-D193))</f>
        <v/>
      </c>
      <c r="O193" s="1">
        <f>IF(OR(C193&lt;(-85000000),ISBLANK(C193)),"",IF(C193&lt;(-7000000),INT(ABS(C193/10)),IF(C193&lt;(-3200000),INT(ABS(C193/12)),IF(C193&lt;(-500000),INT(ABS((C193-P193)/14)),IF(C193&lt;(-13500),INT(ABS((C193-P193)/16)),IF(C193&lt;(-4000),INT(ABS((C193-P193)/18)),INT(ABS((C193-P193)/20))))))))</f>
        <v>81</v>
      </c>
      <c r="P193" s="1">
        <v>2023</v>
      </c>
    </row>
    <row r="194" spans="1:18" x14ac:dyDescent="0.4">
      <c r="A194" s="1" t="s">
        <v>990</v>
      </c>
      <c r="C194" s="1">
        <v>395</v>
      </c>
      <c r="D194" s="1">
        <v>1453</v>
      </c>
      <c r="F194" s="1" t="s">
        <v>949</v>
      </c>
      <c r="G194" s="1" t="s">
        <v>1927</v>
      </c>
      <c r="L194" s="58">
        <f>IF(ISBLANK(C194),"",IF(C194&lt;=(-350000),ABS(C194),IF(C194&lt;=(-900),FLOOR(ABS(C194-P194),100),ABS(C194-P194))))</f>
        <v>1628</v>
      </c>
      <c r="M194" s="58">
        <f>IF(ISBLANK(D194),"",IF(C194&lt;=(-350000),ABS(D194),IF(C194&lt;=(-900),FLOOR(ABS(D194-P194),100),ABS(D194-P194))))</f>
        <v>570</v>
      </c>
      <c r="N194" s="1">
        <f>IF(OR(ISBLANK(D194),J194=1),"",ABS(C194-D194))</f>
        <v>1058</v>
      </c>
      <c r="O194" s="1">
        <f>IF(OR(C194&lt;(-85000000),ISBLANK(C194)),"",IF(C194&lt;(-7000000),INT(ABS(C194/10)),IF(C194&lt;(-3200000),INT(ABS(C194/12)),IF(C194&lt;(-500000),INT(ABS((C194-P194)/14)),IF(C194&lt;(-13500),INT(ABS((C194-P194)/16)),IF(C194&lt;(-4000),INT(ABS((C194-P194)/18)),INT(ABS((C194-P194)/20))))))))</f>
        <v>81</v>
      </c>
      <c r="P194" s="1">
        <v>2023</v>
      </c>
      <c r="Q194" s="1" t="s">
        <v>1022</v>
      </c>
    </row>
    <row r="195" spans="1:18" x14ac:dyDescent="0.4">
      <c r="A195" s="1" t="s">
        <v>955</v>
      </c>
      <c r="B195" s="1" t="s">
        <v>421</v>
      </c>
      <c r="C195" s="1">
        <v>406</v>
      </c>
      <c r="D195" s="1">
        <v>453</v>
      </c>
      <c r="F195" s="1" t="s">
        <v>930</v>
      </c>
      <c r="G195" s="1" t="s">
        <v>1927</v>
      </c>
      <c r="L195" s="58">
        <f>IF(ISBLANK(C195),"",IF(C195&lt;=(-350000),ABS(C195),IF(C195&lt;=(-900),FLOOR(ABS(C195-P195),100),ABS(C195-P195))))</f>
        <v>1617</v>
      </c>
      <c r="M195" s="58">
        <f>IF(ISBLANK(D195),"",IF(C195&lt;=(-350000),ABS(D195),IF(C195&lt;=(-900),FLOOR(ABS(D195-P195),100),ABS(D195-P195))))</f>
        <v>1570</v>
      </c>
      <c r="N195" s="1">
        <f>IF(OR(ISBLANK(D195),J195=1),"",ABS(C195-D195))</f>
        <v>47</v>
      </c>
      <c r="O195" s="1">
        <f>IF(OR(C195&lt;(-85000000),ISBLANK(C195)),"",IF(C195&lt;(-7000000),INT(ABS(C195/10)),IF(C195&lt;(-3200000),INT(ABS(C195/12)),IF(C195&lt;(-500000),INT(ABS((C195-P195)/14)),IF(C195&lt;(-13500),INT(ABS((C195-P195)/16)),IF(C195&lt;(-4000),INT(ABS((C195-P195)/18)),INT(ABS((C195-P195)/20))))))))</f>
        <v>80</v>
      </c>
      <c r="P195" s="1">
        <v>2023</v>
      </c>
    </row>
    <row r="196" spans="1:18" x14ac:dyDescent="0.4">
      <c r="A196" s="1" t="s">
        <v>2331</v>
      </c>
      <c r="B196" s="1" t="s">
        <v>371</v>
      </c>
      <c r="C196" s="1">
        <v>410</v>
      </c>
      <c r="E196" s="1" t="s">
        <v>341</v>
      </c>
      <c r="F196" s="1" t="s">
        <v>926</v>
      </c>
      <c r="G196" s="1" t="s">
        <v>1927</v>
      </c>
      <c r="L196" s="58">
        <f>IF(ISBLANK(C196),"",IF(C196&lt;=(-350000),ABS(C196),IF(C196&lt;=(-900),FLOOR(ABS(C196-P196),100),ABS(C196-P196))))</f>
        <v>1613</v>
      </c>
      <c r="M196" s="58" t="str">
        <f>IF(ISBLANK(D196),"",IF(C196&lt;=(-350000),ABS(D196),IF(C196&lt;=(-900),FLOOR(ABS(D196-P196),100),ABS(D196-P196))))</f>
        <v/>
      </c>
      <c r="N196" s="1" t="str">
        <f>IF(OR(ISBLANK(D196),J196=1),"",ABS(C196-D196))</f>
        <v/>
      </c>
      <c r="O196" s="1">
        <f>IF(OR(C196&lt;(-85000000),ISBLANK(C196)),"",IF(C196&lt;(-7000000),INT(ABS(C196/10)),IF(C196&lt;(-3200000),INT(ABS(C196/12)),IF(C196&lt;(-500000),INT(ABS((C196-P196)/14)),IF(C196&lt;(-13500),INT(ABS((C196-P196)/16)),IF(C196&lt;(-4000),INT(ABS((C196-P196)/18)),INT(ABS((C196-P196)/20))))))))</f>
        <v>80</v>
      </c>
      <c r="P196" s="1">
        <v>2023</v>
      </c>
    </row>
    <row r="197" spans="1:18" x14ac:dyDescent="0.4">
      <c r="A197" s="1" t="s">
        <v>1648</v>
      </c>
      <c r="C197" s="1">
        <v>410</v>
      </c>
      <c r="D197" s="1">
        <v>1066</v>
      </c>
      <c r="E197" s="1" t="s">
        <v>360</v>
      </c>
      <c r="F197" s="1" t="s">
        <v>926</v>
      </c>
      <c r="G197" s="1" t="s">
        <v>1927</v>
      </c>
      <c r="L197" s="58">
        <f>IF(ISBLANK(C197),"",IF(C197&lt;=(-350000),ABS(C197),IF(C197&lt;=(-900),FLOOR(ABS(C197-P197),100),ABS(C197-P197))))</f>
        <v>1613</v>
      </c>
      <c r="M197" s="58">
        <f>IF(ISBLANK(D197),"",IF(C197&lt;=(-350000),ABS(D197),IF(C197&lt;=(-900),FLOOR(ABS(D197-P197),100),ABS(D197-P197))))</f>
        <v>957</v>
      </c>
      <c r="N197" s="1">
        <f>IF(OR(ISBLANK(D197),J197=1),"",ABS(C197-D197))</f>
        <v>656</v>
      </c>
      <c r="O197" s="1">
        <f>IF(OR(C197&lt;(-85000000),ISBLANK(C197)),"",IF(C197&lt;(-7000000),INT(ABS(C197/10)),IF(C197&lt;(-3200000),INT(ABS(C197/12)),IF(C197&lt;(-500000),INT(ABS((C197-P197)/14)),IF(C197&lt;(-13500),INT(ABS((C197-P197)/16)),IF(C197&lt;(-4000),INT(ABS((C197-P197)/18)),INT(ABS((C197-P197)/20))))))))</f>
        <v>80</v>
      </c>
      <c r="P197" s="1">
        <v>2023</v>
      </c>
      <c r="Q197" s="1" t="s">
        <v>1649</v>
      </c>
      <c r="R197" s="1" t="s">
        <v>1650</v>
      </c>
    </row>
    <row r="198" spans="1:18" x14ac:dyDescent="0.4">
      <c r="A198" s="1" t="s">
        <v>2317</v>
      </c>
      <c r="B198" s="1" t="s">
        <v>2318</v>
      </c>
      <c r="C198" s="1">
        <v>476</v>
      </c>
      <c r="E198" s="1" t="s">
        <v>341</v>
      </c>
      <c r="F198" s="1" t="s">
        <v>926</v>
      </c>
      <c r="G198" s="1" t="s">
        <v>1927</v>
      </c>
      <c r="L198" s="58">
        <f>IF(ISBLANK(C198),"",IF(C198&lt;=(-350000),ABS(C198),IF(C198&lt;=(-900),FLOOR(ABS(C198-P198),100),ABS(C198-P198))))</f>
        <v>1547</v>
      </c>
      <c r="M198" s="58" t="str">
        <f>IF(ISBLANK(D198),"",IF(C198&lt;=(-350000),ABS(D198),IF(C198&lt;=(-900),FLOOR(ABS(D198-P198),100),ABS(D198-P198))))</f>
        <v/>
      </c>
      <c r="N198" s="1" t="str">
        <f>IF(OR(ISBLANK(D198),J198=1),"",ABS(C198-D198))</f>
        <v/>
      </c>
      <c r="O198" s="1">
        <f>IF(OR(C198&lt;(-85000000),ISBLANK(C198)),"",IF(C198&lt;(-7000000),INT(ABS(C198/10)),IF(C198&lt;(-3200000),INT(ABS(C198/12)),IF(C198&lt;(-500000),INT(ABS((C198-P198)/14)),IF(C198&lt;(-13500),INT(ABS((C198-P198)/16)),IF(C198&lt;(-4000),INT(ABS((C198-P198)/18)),INT(ABS((C198-P198)/20))))))))</f>
        <v>77</v>
      </c>
      <c r="P198" s="1">
        <v>2023</v>
      </c>
    </row>
    <row r="199" spans="1:18" x14ac:dyDescent="0.4">
      <c r="A199" s="1" t="s">
        <v>2320</v>
      </c>
      <c r="B199" s="1" t="s">
        <v>2319</v>
      </c>
      <c r="C199" s="1">
        <v>480</v>
      </c>
      <c r="E199" s="1" t="s">
        <v>387</v>
      </c>
      <c r="F199" s="1" t="s">
        <v>926</v>
      </c>
      <c r="G199" s="1" t="s">
        <v>1927</v>
      </c>
      <c r="L199" s="58">
        <f>IF(ISBLANK(C199),"",IF(C199&lt;=(-350000),ABS(C199),IF(C199&lt;=(-900),FLOOR(ABS(C199-P199),100),ABS(C199-P199))))</f>
        <v>1543</v>
      </c>
      <c r="M199" s="58" t="str">
        <f>IF(ISBLANK(D199),"",IF(C199&lt;=(-350000),ABS(D199),IF(C199&lt;=(-900),FLOOR(ABS(D199-P199),100),ABS(D199-P199))))</f>
        <v/>
      </c>
      <c r="N199" s="1" t="str">
        <f>IF(OR(ISBLANK(D199),J199=1),"",ABS(C199-D199))</f>
        <v/>
      </c>
      <c r="O199" s="1">
        <f>IF(OR(C199&lt;(-85000000),ISBLANK(C199)),"",IF(C199&lt;(-7000000),INT(ABS(C199/10)),IF(C199&lt;(-3200000),INT(ABS(C199/12)),IF(C199&lt;(-500000),INT(ABS((C199-P199)/14)),IF(C199&lt;(-13500),INT(ABS((C199-P199)/16)),IF(C199&lt;(-4000),INT(ABS((C199-P199)/18)),INT(ABS((C199-P199)/20))))))))</f>
        <v>77</v>
      </c>
      <c r="P199" s="1">
        <v>2023</v>
      </c>
    </row>
    <row r="200" spans="1:18" x14ac:dyDescent="0.4">
      <c r="A200" s="1" t="s">
        <v>1272</v>
      </c>
      <c r="C200" s="1">
        <v>481</v>
      </c>
      <c r="D200" s="1">
        <v>843</v>
      </c>
      <c r="E200" s="1" t="s">
        <v>1057</v>
      </c>
      <c r="F200" s="1" t="s">
        <v>949</v>
      </c>
      <c r="G200" s="1" t="s">
        <v>1927</v>
      </c>
      <c r="L200" s="58">
        <f>IF(ISBLANK(C200),"",IF(C200&lt;=(-350000),ABS(C200),IF(C200&lt;=(-900),FLOOR(ABS(C200-P200),100),ABS(C200-P200))))</f>
        <v>1542</v>
      </c>
      <c r="M200" s="58">
        <f>IF(ISBLANK(D200),"",IF(C200&lt;=(-350000),ABS(D200),IF(C200&lt;=(-900),FLOOR(ABS(D200-P200),100),ABS(D200-P200))))</f>
        <v>1180</v>
      </c>
      <c r="N200" s="1">
        <f>IF(OR(ISBLANK(D200),J200=1),"",ABS(C200-D200))</f>
        <v>362</v>
      </c>
      <c r="O200" s="1">
        <f>IF(OR(C200&lt;(-85000000),ISBLANK(C200)),"",IF(C200&lt;(-7000000),INT(ABS(C200/10)),IF(C200&lt;(-3200000),INT(ABS(C200/12)),IF(C200&lt;(-500000),INT(ABS((C200-P200)/14)),IF(C200&lt;(-13500),INT(ABS((C200-P200)/16)),IF(C200&lt;(-4000),INT(ABS((C200-P200)/18)),INT(ABS((C200-P200)/20))))))))</f>
        <v>77</v>
      </c>
      <c r="P200" s="1">
        <v>2023</v>
      </c>
      <c r="Q200" s="1" t="s">
        <v>1273</v>
      </c>
      <c r="R200" s="1" t="s">
        <v>1274</v>
      </c>
    </row>
    <row r="201" spans="1:18" x14ac:dyDescent="0.4">
      <c r="A201" s="1" t="s">
        <v>1078</v>
      </c>
      <c r="C201" s="1">
        <v>500</v>
      </c>
      <c r="D201" s="1">
        <v>1400</v>
      </c>
      <c r="F201" s="1" t="s">
        <v>1056</v>
      </c>
      <c r="G201" s="1" t="s">
        <v>1927</v>
      </c>
      <c r="L201" s="58">
        <f>IF(ISBLANK(C201),"",IF(C201&lt;=(-350000),ABS(C201),IF(C201&lt;=(-900),FLOOR(ABS(C201-P201),100),ABS(C201-P201))))</f>
        <v>1523</v>
      </c>
      <c r="M201" s="58">
        <f>IF(ISBLANK(D201),"",IF(C201&lt;=(-350000),ABS(D201),IF(C201&lt;=(-900),FLOOR(ABS(D201-P201),100),ABS(D201-P201))))</f>
        <v>623</v>
      </c>
      <c r="N201" s="1">
        <f>IF(OR(ISBLANK(D201),J201=1),"",ABS(C201-D201))</f>
        <v>900</v>
      </c>
      <c r="O201" s="1">
        <f>IF(OR(C201&lt;(-85000000),ISBLANK(C201)),"",IF(C201&lt;(-7000000),INT(ABS(C201/10)),IF(C201&lt;(-3200000),INT(ABS(C201/12)),IF(C201&lt;(-500000),INT(ABS((C201-P201)/14)),IF(C201&lt;(-13500),INT(ABS((C201-P201)/16)),IF(C201&lt;(-4000),INT(ABS((C201-P201)/18)),INT(ABS((C201-P201)/20))))))))</f>
        <v>76</v>
      </c>
      <c r="P201" s="1">
        <v>2023</v>
      </c>
    </row>
    <row r="202" spans="1:18" x14ac:dyDescent="0.4">
      <c r="A202" s="1" t="s">
        <v>2313</v>
      </c>
      <c r="B202" s="1" t="s">
        <v>445</v>
      </c>
      <c r="C202" s="1">
        <v>536</v>
      </c>
      <c r="F202" s="1" t="s">
        <v>926</v>
      </c>
      <c r="G202" s="1" t="s">
        <v>1927</v>
      </c>
      <c r="L202" s="58">
        <f>IF(ISBLANK(C202),"",IF(C202&lt;=(-350000),ABS(C202),IF(C202&lt;=(-900),FLOOR(ABS(C202-P202),100),ABS(C202-P202))))</f>
        <v>1487</v>
      </c>
      <c r="M202" s="58" t="str">
        <f>IF(ISBLANK(D202),"",IF(C202&lt;=(-350000),ABS(D202),IF(C202&lt;=(-900),FLOOR(ABS(D202-P202),100),ABS(D202-P202))))</f>
        <v/>
      </c>
      <c r="N202" s="1" t="str">
        <f>IF(OR(ISBLANK(D202),J202=1),"",ABS(C202-D202))</f>
        <v/>
      </c>
      <c r="O202" s="1">
        <f>IF(OR(C202&lt;(-85000000),ISBLANK(C202)),"",IF(C202&lt;(-7000000),INT(ABS(C202/10)),IF(C202&lt;(-3200000),INT(ABS(C202/12)),IF(C202&lt;(-500000),INT(ABS((C202-P202)/14)),IF(C202&lt;(-13500),INT(ABS((C202-P202)/16)),IF(C202&lt;(-4000),INT(ABS((C202-P202)/18)),INT(ABS((C202-P202)/20))))))))</f>
        <v>74</v>
      </c>
      <c r="P202" s="1">
        <v>2023</v>
      </c>
    </row>
    <row r="203" spans="1:18" x14ac:dyDescent="0.4">
      <c r="A203" s="1" t="s">
        <v>2314</v>
      </c>
      <c r="B203" s="1" t="s">
        <v>378</v>
      </c>
      <c r="C203" s="1">
        <v>541</v>
      </c>
      <c r="D203" s="1">
        <v>767</v>
      </c>
      <c r="F203" s="1" t="s">
        <v>926</v>
      </c>
      <c r="G203" s="1" t="s">
        <v>1927</v>
      </c>
      <c r="L203" s="58">
        <f>IF(ISBLANK(C203),"",IF(C203&lt;=(-350000),ABS(C203),IF(C203&lt;=(-900),FLOOR(ABS(C203-P203),100),ABS(C203-P203))))</f>
        <v>1482</v>
      </c>
      <c r="M203" s="58">
        <f>IF(ISBLANK(D203),"",IF(C203&lt;=(-350000),ABS(D203),IF(C203&lt;=(-900),FLOOR(ABS(D203-P203),100),ABS(D203-P203))))</f>
        <v>1256</v>
      </c>
      <c r="N203" s="1">
        <f>IF(OR(ISBLANK(D203),J203=1),"",ABS(C203-D203))</f>
        <v>226</v>
      </c>
      <c r="O203" s="1">
        <f>IF(OR(C203&lt;(-85000000),ISBLANK(C203)),"",IF(C203&lt;(-7000000),INT(ABS(C203/10)),IF(C203&lt;(-3200000),INT(ABS(C203/12)),IF(C203&lt;(-500000),INT(ABS((C203-P203)/14)),IF(C203&lt;(-13500),INT(ABS((C203-P203)/16)),IF(C203&lt;(-4000),INT(ABS((C203-P203)/18)),INT(ABS((C203-P203)/20))))))))</f>
        <v>74</v>
      </c>
      <c r="P203" s="1">
        <v>2023</v>
      </c>
    </row>
    <row r="204" spans="1:18" x14ac:dyDescent="0.4">
      <c r="A204" s="1" t="s">
        <v>2315</v>
      </c>
      <c r="B204" s="1" t="s">
        <v>377</v>
      </c>
      <c r="C204" s="1">
        <v>541</v>
      </c>
      <c r="D204" s="1">
        <v>549</v>
      </c>
      <c r="E204" s="1" t="s">
        <v>338</v>
      </c>
      <c r="F204" s="1" t="s">
        <v>926</v>
      </c>
      <c r="G204" s="1" t="s">
        <v>1927</v>
      </c>
      <c r="L204" s="58">
        <f>IF(ISBLANK(C204),"",IF(C204&lt;=(-350000),ABS(C204),IF(C204&lt;=(-900),FLOOR(ABS(C204-P204),100),ABS(C204-P204))))</f>
        <v>1482</v>
      </c>
      <c r="M204" s="58">
        <f>IF(ISBLANK(D204),"",IF(C204&lt;=(-350000),ABS(D204),IF(C204&lt;=(-900),FLOOR(ABS(D204-P204),100),ABS(D204-P204))))</f>
        <v>1474</v>
      </c>
      <c r="N204" s="1">
        <f>IF(OR(ISBLANK(D204),J204=1),"",ABS(C204-D204))</f>
        <v>8</v>
      </c>
      <c r="O204" s="1">
        <f>IF(OR(C204&lt;(-85000000),ISBLANK(C204)),"",IF(C204&lt;(-7000000),INT(ABS(C204/10)),IF(C204&lt;(-3200000),INT(ABS(C204/12)),IF(C204&lt;(-500000),INT(ABS((C204-P204)/14)),IF(C204&lt;(-13500),INT(ABS((C204-P204)/16)),IF(C204&lt;(-4000),INT(ABS((C204-P204)/18)),INT(ABS((C204-P204)/20))))))))</f>
        <v>74</v>
      </c>
      <c r="P204" s="1">
        <v>2023</v>
      </c>
    </row>
    <row r="205" spans="1:18" x14ac:dyDescent="0.4">
      <c r="A205" s="1" t="s">
        <v>2316</v>
      </c>
      <c r="B205" s="1" t="s">
        <v>376</v>
      </c>
      <c r="C205" s="1">
        <v>554</v>
      </c>
      <c r="F205" s="1" t="s">
        <v>926</v>
      </c>
      <c r="G205" s="1" t="s">
        <v>1927</v>
      </c>
      <c r="L205" s="58">
        <f>IF(ISBLANK(C205),"",IF(C205&lt;=(-350000),ABS(C205),IF(C205&lt;=(-900),FLOOR(ABS(C205-P205),100),ABS(C205-P205))))</f>
        <v>1469</v>
      </c>
      <c r="M205" s="58" t="str">
        <f>IF(ISBLANK(D205),"",IF(C205&lt;=(-350000),ABS(D205),IF(C205&lt;=(-900),FLOOR(ABS(D205-P205),100),ABS(D205-P205))))</f>
        <v/>
      </c>
      <c r="N205" s="1" t="str">
        <f>IF(OR(ISBLANK(D205),J205=1),"",ABS(C205-D205))</f>
        <v/>
      </c>
      <c r="O205" s="1">
        <f>IF(OR(C205&lt;(-85000000),ISBLANK(C205)),"",IF(C205&lt;(-7000000),INT(ABS(C205/10)),IF(C205&lt;(-3200000),INT(ABS(C205/12)),IF(C205&lt;(-500000),INT(ABS((C205-P205)/14)),IF(C205&lt;(-13500),INT(ABS((C205-P205)/16)),IF(C205&lt;(-4000),INT(ABS((C205-P205)/18)),INT(ABS((C205-P205)/20))))))))</f>
        <v>73</v>
      </c>
      <c r="P205" s="1">
        <v>2023</v>
      </c>
    </row>
    <row r="206" spans="1:18" x14ac:dyDescent="0.4">
      <c r="A206" s="1" t="s">
        <v>1035</v>
      </c>
      <c r="C206" s="1">
        <v>570</v>
      </c>
      <c r="D206" s="1">
        <v>632</v>
      </c>
      <c r="E206" s="1" t="s">
        <v>1036</v>
      </c>
      <c r="F206" s="1" t="s">
        <v>930</v>
      </c>
      <c r="G206" s="1" t="s">
        <v>1927</v>
      </c>
      <c r="L206" s="58">
        <f>IF(ISBLANK(C206),"",IF(C206&lt;=(-350000),ABS(C206),IF(C206&lt;=(-900),FLOOR(ABS(C206-P206),100),ABS(C206-P206))))</f>
        <v>1453</v>
      </c>
      <c r="M206" s="58">
        <f>IF(ISBLANK(D206),"",IF(C206&lt;=(-350000),ABS(D206),IF(C206&lt;=(-900),FLOOR(ABS(D206-P206),100),ABS(D206-P206))))</f>
        <v>1391</v>
      </c>
      <c r="N206" s="1">
        <f>IF(OR(ISBLANK(D206),J206=1),"",ABS(C206-D206))</f>
        <v>62</v>
      </c>
      <c r="O206" s="1">
        <f>IF(OR(C206&lt;(-85000000),ISBLANK(C206)),"",IF(C206&lt;(-7000000),INT(ABS(C206/10)),IF(C206&lt;(-3200000),INT(ABS(C206/12)),IF(C206&lt;(-500000),INT(ABS((C206-P206)/14)),IF(C206&lt;(-13500),INT(ABS((C206-P206)/16)),IF(C206&lt;(-4000),INT(ABS((C206-P206)/18)),INT(ABS((C206-P206)/20))))))))</f>
        <v>72</v>
      </c>
      <c r="P206" s="1">
        <v>2023</v>
      </c>
      <c r="Q206" s="1" t="s">
        <v>1037</v>
      </c>
    </row>
    <row r="207" spans="1:18" x14ac:dyDescent="0.4">
      <c r="A207" s="1" t="s">
        <v>1640</v>
      </c>
      <c r="C207" s="1">
        <v>610</v>
      </c>
      <c r="D207" s="1">
        <f>P207</f>
        <v>2023</v>
      </c>
      <c r="E207" s="1" t="s">
        <v>1036</v>
      </c>
      <c r="F207" s="1" t="s">
        <v>1636</v>
      </c>
      <c r="G207" s="1" t="s">
        <v>1927</v>
      </c>
      <c r="L207" s="58">
        <f>IF(ISBLANK(C207),"",IF(C207&lt;=(-350000),ABS(C207),IF(C207&lt;=(-900),FLOOR(ABS(C207-P207),100),ABS(C207-P207))))</f>
        <v>1413</v>
      </c>
      <c r="M207" s="58">
        <f>IF(ISBLANK(D207),"",IF(C207&lt;=(-350000),ABS(D207),IF(C207&lt;=(-900),FLOOR(ABS(D207-P207),100),ABS(D207-P207))))</f>
        <v>0</v>
      </c>
      <c r="N207" s="1">
        <f>IF(OR(ISBLANK(D207),J207=1),"",ABS(C207-D207))</f>
        <v>1413</v>
      </c>
      <c r="O207" s="1">
        <f>IF(OR(C207&lt;(-85000000),ISBLANK(C207)),"",IF(C207&lt;(-7000000),INT(ABS(C207/10)),IF(C207&lt;(-3200000),INT(ABS(C207/12)),IF(C207&lt;(-500000),INT(ABS((C207-P207)/14)),IF(C207&lt;(-13500),INT(ABS((C207-P207)/16)),IF(C207&lt;(-4000),INT(ABS((C207-P207)/18)),INT(ABS((C207-P207)/20))))))))</f>
        <v>70</v>
      </c>
      <c r="P207" s="1">
        <v>2023</v>
      </c>
      <c r="Q207" s="1" t="s">
        <v>1641</v>
      </c>
    </row>
    <row r="208" spans="1:18" x14ac:dyDescent="0.4">
      <c r="A208" s="1" t="s">
        <v>1307</v>
      </c>
      <c r="C208" s="1">
        <v>613</v>
      </c>
      <c r="D208" s="1">
        <v>1122</v>
      </c>
      <c r="E208" s="1" t="s">
        <v>318</v>
      </c>
      <c r="F208" s="1" t="s">
        <v>1134</v>
      </c>
      <c r="G208" s="1" t="s">
        <v>1927</v>
      </c>
      <c r="L208" s="58">
        <f>IF(ISBLANK(C208),"",IF(C208&lt;=(-350000),ABS(C208),IF(C208&lt;=(-900),FLOOR(ABS(C208-P208),100),ABS(C208-P208))))</f>
        <v>1410</v>
      </c>
      <c r="M208" s="58">
        <f>IF(ISBLANK(D208),"",IF(C208&lt;=(-350000),ABS(D208),IF(C208&lt;=(-900),FLOOR(ABS(D208-P208),100),ABS(D208-P208))))</f>
        <v>901</v>
      </c>
      <c r="N208" s="1">
        <f>IF(OR(ISBLANK(D208),J208=1),"",ABS(C208-D208))</f>
        <v>509</v>
      </c>
      <c r="O208" s="1">
        <f>IF(OR(C208&lt;(-85000000),ISBLANK(C208)),"",IF(C208&lt;(-7000000),INT(ABS(C208/10)),IF(C208&lt;(-3200000),INT(ABS(C208/12)),IF(C208&lt;(-500000),INT(ABS((C208-P208)/14)),IF(C208&lt;(-13500),INT(ABS((C208-P208)/16)),IF(C208&lt;(-4000),INT(ABS((C208-P208)/18)),INT(ABS((C208-P208)/20))))))))</f>
        <v>70</v>
      </c>
      <c r="P208" s="1">
        <v>2023</v>
      </c>
      <c r="Q208" s="1" t="s">
        <v>1308</v>
      </c>
      <c r="R208" s="1" t="s">
        <v>1309</v>
      </c>
    </row>
    <row r="209" spans="1:18" x14ac:dyDescent="0.4">
      <c r="A209" s="1" t="s">
        <v>1642</v>
      </c>
      <c r="C209" s="1">
        <v>632</v>
      </c>
      <c r="D209" s="1">
        <f>P209</f>
        <v>2023</v>
      </c>
      <c r="F209" s="1" t="s">
        <v>1636</v>
      </c>
      <c r="G209" s="1" t="s">
        <v>1927</v>
      </c>
      <c r="L209" s="58">
        <f>IF(ISBLANK(C209),"",IF(C209&lt;=(-350000),ABS(C209),IF(C209&lt;=(-900),FLOOR(ABS(C209-P209),100),ABS(C209-P209))))</f>
        <v>1391</v>
      </c>
      <c r="M209" s="58">
        <f>IF(ISBLANK(D209),"",IF(C209&lt;=(-350000),ABS(D209),IF(C209&lt;=(-900),FLOOR(ABS(D209-P209),100),ABS(D209-P209))))</f>
        <v>0</v>
      </c>
      <c r="N209" s="1">
        <f>IF(OR(ISBLANK(D209),J209=1),"",ABS(C209-D209))</f>
        <v>1391</v>
      </c>
      <c r="O209" s="1">
        <f>IF(OR(C209&lt;(-85000000),ISBLANK(C209)),"",IF(C209&lt;(-7000000),INT(ABS(C209/10)),IF(C209&lt;(-3200000),INT(ABS(C209/12)),IF(C209&lt;(-500000),INT(ABS((C209-P209)/14)),IF(C209&lt;(-13500),INT(ABS((C209-P209)/16)),IF(C209&lt;(-4000),INT(ABS((C209-P209)/18)),INT(ABS((C209-P209)/20))))))))</f>
        <v>69</v>
      </c>
      <c r="P209" s="1">
        <v>2023</v>
      </c>
      <c r="Q209" s="1" t="s">
        <v>1639</v>
      </c>
    </row>
    <row r="210" spans="1:18" x14ac:dyDescent="0.4">
      <c r="A210" s="1" t="s">
        <v>1116</v>
      </c>
      <c r="C210" s="1">
        <v>661</v>
      </c>
      <c r="D210" s="1">
        <v>750</v>
      </c>
      <c r="F210" s="1" t="s">
        <v>949</v>
      </c>
      <c r="G210" s="1" t="s">
        <v>1927</v>
      </c>
      <c r="L210" s="58">
        <f>IF(ISBLANK(C210),"",IF(C210&lt;=(-350000),ABS(C210),IF(C210&lt;=(-900),FLOOR(ABS(C210-P210),100),ABS(C210-P210))))</f>
        <v>1362</v>
      </c>
      <c r="M210" s="58">
        <f>IF(ISBLANK(D210),"",IF(C210&lt;=(-350000),ABS(D210),IF(C210&lt;=(-900),FLOOR(ABS(D210-P210),100),ABS(D210-P210))))</f>
        <v>1273</v>
      </c>
      <c r="N210" s="1">
        <f>IF(OR(ISBLANK(D210),J210=1),"",ABS(C210-D210))</f>
        <v>89</v>
      </c>
      <c r="O210" s="1">
        <f>IF(OR(C210&lt;(-85000000),ISBLANK(C210)),"",IF(C210&lt;(-7000000),INT(ABS(C210/10)),IF(C210&lt;(-3200000),INT(ABS(C210/12)),IF(C210&lt;(-500000),INT(ABS((C210-P210)/14)),IF(C210&lt;(-13500),INT(ABS((C210-P210)/16)),IF(C210&lt;(-4000),INT(ABS((C210-P210)/18)),INT(ABS((C210-P210)/20))))))))</f>
        <v>68</v>
      </c>
      <c r="P210" s="1">
        <v>2023</v>
      </c>
      <c r="Q210" s="1" t="s">
        <v>1117</v>
      </c>
      <c r="R210" s="1" t="s">
        <v>1118</v>
      </c>
    </row>
    <row r="211" spans="1:18" x14ac:dyDescent="0.4">
      <c r="A211" s="1" t="s">
        <v>1014</v>
      </c>
      <c r="C211" s="1">
        <v>676</v>
      </c>
      <c r="D211" s="1">
        <v>741</v>
      </c>
      <c r="E211" s="1" t="s">
        <v>1269</v>
      </c>
      <c r="F211" s="1" t="s">
        <v>930</v>
      </c>
      <c r="G211" s="1" t="s">
        <v>1927</v>
      </c>
      <c r="L211" s="58">
        <f>IF(ISBLANK(C211),"",IF(C211&lt;=(-350000),ABS(C211),IF(C211&lt;=(-900),FLOOR(ABS(C211-P211),100),ABS(C211-P211))))</f>
        <v>1347</v>
      </c>
      <c r="M211" s="58">
        <f>IF(ISBLANK(D211),"",IF(C211&lt;=(-350000),ABS(D211),IF(C211&lt;=(-900),FLOOR(ABS(D211-P211),100),ABS(D211-P211))))</f>
        <v>1282</v>
      </c>
      <c r="N211" s="1">
        <f>IF(OR(ISBLANK(D211),J211=1),"",ABS(C211-D211))</f>
        <v>65</v>
      </c>
      <c r="O211" s="1">
        <f>IF(OR(C211&lt;(-85000000),ISBLANK(C211)),"",IF(C211&lt;(-7000000),INT(ABS(C211/10)),IF(C211&lt;(-3200000),INT(ABS(C211/12)),IF(C211&lt;(-500000),INT(ABS((C211-P211)/14)),IF(C211&lt;(-13500),INT(ABS((C211-P211)/16)),IF(C211&lt;(-4000),INT(ABS((C211-P211)/18)),INT(ABS((C211-P211)/20))))))))</f>
        <v>67</v>
      </c>
      <c r="P211" s="1">
        <v>2023</v>
      </c>
      <c r="Q211" s="1" t="s">
        <v>1270</v>
      </c>
      <c r="R211" s="1" t="s">
        <v>1271</v>
      </c>
    </row>
    <row r="212" spans="1:18" x14ac:dyDescent="0.4">
      <c r="A212" s="1" t="s">
        <v>964</v>
      </c>
      <c r="B212" s="1" t="s">
        <v>970</v>
      </c>
      <c r="C212" s="1">
        <v>700</v>
      </c>
      <c r="E212" s="1" t="s">
        <v>966</v>
      </c>
      <c r="F212" s="1" t="s">
        <v>926</v>
      </c>
      <c r="G212" s="1" t="s">
        <v>1927</v>
      </c>
      <c r="L212" s="58">
        <f>IF(ISBLANK(C212),"",IF(C212&lt;=(-350000),ABS(C212),IF(C212&lt;=(-900),FLOOR(ABS(C212-P212),100),ABS(C212-P212))))</f>
        <v>1323</v>
      </c>
      <c r="M212" s="58" t="str">
        <f>IF(ISBLANK(D212),"",IF(C212&lt;=(-350000),ABS(D212),IF(C212&lt;=(-900),FLOOR(ABS(D212-P212),100),ABS(D212-P212))))</f>
        <v/>
      </c>
      <c r="N212" s="1" t="str">
        <f>IF(OR(ISBLANK(D212),J212=1),"",ABS(C212-D212))</f>
        <v/>
      </c>
      <c r="O212" s="1">
        <f>IF(OR(C212&lt;(-85000000),ISBLANK(C212)),"",IF(C212&lt;(-7000000),INT(ABS(C212/10)),IF(C212&lt;(-3200000),INT(ABS(C212/12)),IF(C212&lt;(-500000),INT(ABS((C212-P212)/14)),IF(C212&lt;(-13500),INT(ABS((C212-P212)/16)),IF(C212&lt;(-4000),INT(ABS((C212-P212)/18)),INT(ABS((C212-P212)/20))))))))</f>
        <v>66</v>
      </c>
      <c r="P212" s="1">
        <v>2023</v>
      </c>
      <c r="Q212" s="1" t="s">
        <v>969</v>
      </c>
      <c r="R212" s="1" t="s">
        <v>971</v>
      </c>
    </row>
    <row r="213" spans="1:18" x14ac:dyDescent="0.4">
      <c r="A213" s="1" t="s">
        <v>1119</v>
      </c>
      <c r="C213" s="1">
        <v>711</v>
      </c>
      <c r="D213" s="1">
        <v>718</v>
      </c>
      <c r="E213" s="1" t="s">
        <v>1120</v>
      </c>
      <c r="F213" s="1" t="s">
        <v>926</v>
      </c>
      <c r="G213" s="1" t="s">
        <v>1927</v>
      </c>
      <c r="L213" s="58">
        <f>IF(ISBLANK(C213),"",IF(C213&lt;=(-350000),ABS(C213),IF(C213&lt;=(-900),FLOOR(ABS(C213-P213),100),ABS(C213-P213))))</f>
        <v>1312</v>
      </c>
      <c r="M213" s="58">
        <f>IF(ISBLANK(D213),"",IF(C213&lt;=(-350000),ABS(D213),IF(C213&lt;=(-900),FLOOR(ABS(D213-P213),100),ABS(D213-P213))))</f>
        <v>1305</v>
      </c>
      <c r="N213" s="1">
        <f>IF(OR(ISBLANK(D213),J213=1),"",ABS(C213-D213))</f>
        <v>7</v>
      </c>
      <c r="O213" s="1">
        <f>IF(OR(C213&lt;(-85000000),ISBLANK(C213)),"",IF(C213&lt;(-7000000),INT(ABS(C213/10)),IF(C213&lt;(-3200000),INT(ABS(C213/12)),IF(C213&lt;(-500000),INT(ABS((C213-P213)/14)),IF(C213&lt;(-13500),INT(ABS((C213-P213)/16)),IF(C213&lt;(-4000),INT(ABS((C213-P213)/18)),INT(ABS((C213-P213)/20))))))))</f>
        <v>65</v>
      </c>
      <c r="P213" s="1">
        <v>2023</v>
      </c>
      <c r="Q213" s="1" t="s">
        <v>1121</v>
      </c>
      <c r="R213" s="1" t="s">
        <v>1122</v>
      </c>
    </row>
    <row r="214" spans="1:18" x14ac:dyDescent="0.4">
      <c r="A214" s="1" t="s">
        <v>1113</v>
      </c>
      <c r="C214" s="1">
        <v>711</v>
      </c>
      <c r="D214" s="1">
        <v>1492</v>
      </c>
      <c r="F214" s="1" t="s">
        <v>949</v>
      </c>
      <c r="G214" s="1" t="s">
        <v>1927</v>
      </c>
      <c r="L214" s="58">
        <f>IF(ISBLANK(C214),"",IF(C214&lt;=(-350000),ABS(C214),IF(C214&lt;=(-900),FLOOR(ABS(C214-P214),100),ABS(C214-P214))))</f>
        <v>1312</v>
      </c>
      <c r="M214" s="58">
        <f>IF(ISBLANK(D214),"",IF(C214&lt;=(-350000),ABS(D214),IF(C214&lt;=(-900),FLOOR(ABS(D214-P214),100),ABS(D214-P214))))</f>
        <v>531</v>
      </c>
      <c r="N214" s="1">
        <f>IF(OR(ISBLANK(D214),J214=1),"",ABS(C214-D214))</f>
        <v>781</v>
      </c>
      <c r="O214" s="1">
        <f>IF(OR(C214&lt;(-85000000),ISBLANK(C214)),"",IF(C214&lt;(-7000000),INT(ABS(C214/10)),IF(C214&lt;(-3200000),INT(ABS(C214/12)),IF(C214&lt;(-500000),INT(ABS((C214-P214)/14)),IF(C214&lt;(-13500),INT(ABS((C214-P214)/16)),IF(C214&lt;(-4000),INT(ABS((C214-P214)/18)),INT(ABS((C214-P214)/20))))))))</f>
        <v>65</v>
      </c>
      <c r="P214" s="1">
        <v>2023</v>
      </c>
      <c r="Q214" s="1" t="s">
        <v>1114</v>
      </c>
      <c r="R214" s="1" t="s">
        <v>1115</v>
      </c>
    </row>
    <row r="215" spans="1:18" x14ac:dyDescent="0.4">
      <c r="A215" s="1" t="s">
        <v>1143</v>
      </c>
      <c r="C215" s="1">
        <v>718</v>
      </c>
      <c r="D215" s="1">
        <v>1492</v>
      </c>
      <c r="E215" s="1" t="s">
        <v>1120</v>
      </c>
      <c r="F215" s="1" t="s">
        <v>926</v>
      </c>
      <c r="G215" s="1" t="s">
        <v>1927</v>
      </c>
      <c r="L215" s="58">
        <f>IF(ISBLANK(C215),"",IF(C215&lt;=(-350000),ABS(C215),IF(C215&lt;=(-900),FLOOR(ABS(C215-P215),100),ABS(C215-P215))))</f>
        <v>1305</v>
      </c>
      <c r="M215" s="58">
        <f>IF(ISBLANK(D215),"",IF(C215&lt;=(-350000),ABS(D215),IF(C215&lt;=(-900),FLOOR(ABS(D215-P215),100),ABS(D215-P215))))</f>
        <v>531</v>
      </c>
      <c r="N215" s="1">
        <f>IF(OR(ISBLANK(D215),J215=1),"",ABS(C215-D215))</f>
        <v>774</v>
      </c>
      <c r="O215" s="1">
        <f>IF(OR(C215&lt;(-85000000),ISBLANK(C215)),"",IF(C215&lt;(-7000000),INT(ABS(C215/10)),IF(C215&lt;(-3200000),INT(ABS(C215/12)),IF(C215&lt;(-500000),INT(ABS((C215-P215)/14)),IF(C215&lt;(-13500),INT(ABS((C215-P215)/16)),IF(C215&lt;(-4000),INT(ABS((C215-P215)/18)),INT(ABS((C215-P215)/20))))))))</f>
        <v>65</v>
      </c>
      <c r="P215" s="1">
        <v>2023</v>
      </c>
    </row>
    <row r="216" spans="1:18" x14ac:dyDescent="0.4">
      <c r="A216" s="1" t="s">
        <v>1005</v>
      </c>
      <c r="C216" s="1">
        <v>747</v>
      </c>
      <c r="D216" s="1">
        <v>814</v>
      </c>
      <c r="E216" s="1" t="s">
        <v>1138</v>
      </c>
      <c r="F216" s="1" t="s">
        <v>930</v>
      </c>
      <c r="G216" s="1" t="s">
        <v>1927</v>
      </c>
      <c r="L216" s="58">
        <f>IF(ISBLANK(C216),"",IF(C216&lt;=(-350000),ABS(C216),IF(C216&lt;=(-900),FLOOR(ABS(C216-P216),100),ABS(C216-P216))))</f>
        <v>1276</v>
      </c>
      <c r="M216" s="58">
        <f>IF(ISBLANK(D216),"",IF(C216&lt;=(-350000),ABS(D216),IF(C216&lt;=(-900),FLOOR(ABS(D216-P216),100),ABS(D216-P216))))</f>
        <v>1209</v>
      </c>
      <c r="N216" s="1">
        <f>IF(OR(ISBLANK(D216),J216=1),"",ABS(C216-D216))</f>
        <v>67</v>
      </c>
      <c r="O216" s="1">
        <f>IF(OR(C216&lt;(-85000000),ISBLANK(C216)),"",IF(C216&lt;(-7000000),INT(ABS(C216/10)),IF(C216&lt;(-3200000),INT(ABS(C216/12)),IF(C216&lt;(-500000),INT(ABS((C216-P216)/14)),IF(C216&lt;(-13500),INT(ABS((C216-P216)/16)),IF(C216&lt;(-4000),INT(ABS((C216-P216)/18)),INT(ABS((C216-P216)/20))))))))</f>
        <v>63</v>
      </c>
      <c r="P216" s="1">
        <v>2023</v>
      </c>
      <c r="Q216" s="1" t="s">
        <v>1179</v>
      </c>
      <c r="R216" s="1" t="s">
        <v>1180</v>
      </c>
    </row>
    <row r="217" spans="1:18" x14ac:dyDescent="0.4">
      <c r="A217" s="1" t="s">
        <v>1199</v>
      </c>
      <c r="C217" s="1">
        <v>789</v>
      </c>
      <c r="D217" s="1">
        <v>1258</v>
      </c>
      <c r="E217" s="1" t="s">
        <v>437</v>
      </c>
      <c r="F217" s="1" t="s">
        <v>1056</v>
      </c>
      <c r="G217" s="1" t="s">
        <v>1927</v>
      </c>
      <c r="L217" s="58">
        <f>IF(ISBLANK(C217),"",IF(C217&lt;=(-350000),ABS(C217),IF(C217&lt;=(-900),FLOOR(ABS(C217-P217),100),ABS(C217-P217))))</f>
        <v>1234</v>
      </c>
      <c r="M217" s="58">
        <f>IF(ISBLANK(D217),"",IF(C217&lt;=(-350000),ABS(D217),IF(C217&lt;=(-900),FLOOR(ABS(D217-P217),100),ABS(D217-P217))))</f>
        <v>765</v>
      </c>
      <c r="N217" s="1">
        <f>IF(OR(ISBLANK(D217),J217=1),"",ABS(C217-D217))</f>
        <v>469</v>
      </c>
      <c r="O217" s="1">
        <f>IF(OR(C217&lt;(-85000000),ISBLANK(C217)),"",IF(C217&lt;(-7000000),INT(ABS(C217/10)),IF(C217&lt;(-3200000),INT(ABS(C217/12)),IF(C217&lt;(-500000),INT(ABS((C217-P217)/14)),IF(C217&lt;(-13500),INT(ABS((C217-P217)/16)),IF(C217&lt;(-4000),INT(ABS((C217-P217)/18)),INT(ABS((C217-P217)/20))))))))</f>
        <v>61</v>
      </c>
      <c r="P217" s="1">
        <v>2023</v>
      </c>
      <c r="Q217" s="1" t="s">
        <v>1200</v>
      </c>
      <c r="R217" s="1" t="s">
        <v>1201</v>
      </c>
    </row>
    <row r="218" spans="1:18" x14ac:dyDescent="0.4">
      <c r="A218" s="1" t="s">
        <v>1155</v>
      </c>
      <c r="C218" s="1">
        <v>802</v>
      </c>
      <c r="D218" s="1">
        <v>1431</v>
      </c>
      <c r="E218" s="1" t="s">
        <v>1156</v>
      </c>
      <c r="F218" s="1" t="s">
        <v>949</v>
      </c>
      <c r="G218" s="1" t="s">
        <v>1927</v>
      </c>
      <c r="L218" s="58">
        <f>IF(ISBLANK(C218),"",IF(C218&lt;=(-350000),ABS(C218),IF(C218&lt;=(-900),FLOOR(ABS(C218-P218),100),ABS(C218-P218))))</f>
        <v>1221</v>
      </c>
      <c r="M218" s="58">
        <f>IF(ISBLANK(D218),"",IF(C218&lt;=(-350000),ABS(D218),IF(C218&lt;=(-900),FLOOR(ABS(D218-P218),100),ABS(D218-P218))))</f>
        <v>592</v>
      </c>
      <c r="N218" s="1">
        <f>IF(OR(ISBLANK(D218),J218=1),"",ABS(C218-D218))</f>
        <v>629</v>
      </c>
      <c r="O218" s="1">
        <f>IF(OR(C218&lt;(-85000000),ISBLANK(C218)),"",IF(C218&lt;(-7000000),INT(ABS(C218/10)),IF(C218&lt;(-3200000),INT(ABS(C218/12)),IF(C218&lt;(-500000),INT(ABS((C218-P218)/14)),IF(C218&lt;(-13500),INT(ABS((C218-P218)/16)),IF(C218&lt;(-4000),INT(ABS((C218-P218)/18)),INT(ABS((C218-P218)/20))))))))</f>
        <v>61</v>
      </c>
      <c r="P218" s="1">
        <v>2023</v>
      </c>
      <c r="Q218" s="1" t="s">
        <v>1157</v>
      </c>
      <c r="R218" s="1" t="s">
        <v>1158</v>
      </c>
    </row>
    <row r="219" spans="1:18" x14ac:dyDescent="0.4">
      <c r="A219" s="1" t="s">
        <v>1726</v>
      </c>
      <c r="B219" s="1" t="s">
        <v>1791</v>
      </c>
      <c r="C219" s="1">
        <v>826</v>
      </c>
      <c r="D219" s="1">
        <v>885</v>
      </c>
      <c r="E219" s="1" t="s">
        <v>990</v>
      </c>
      <c r="F219" s="1" t="s">
        <v>930</v>
      </c>
      <c r="G219" s="1" t="s">
        <v>1927</v>
      </c>
      <c r="L219" s="58">
        <f>IF(ISBLANK(C219),"",IF(C219&lt;=(-350000),ABS(C219),IF(C219&lt;=(-900),FLOOR(ABS(C219-P219),100),ABS(C219-P219))))</f>
        <v>1197</v>
      </c>
      <c r="M219" s="58">
        <f>IF(ISBLANK(D219),"",IF(C219&lt;=(-350000),ABS(D219),IF(C219&lt;=(-900),FLOOR(ABS(D219-P219),100),ABS(D219-P219))))</f>
        <v>1138</v>
      </c>
      <c r="N219" s="1">
        <f>IF(OR(ISBLANK(D219),J219=1),"",ABS(C219-D219))</f>
        <v>59</v>
      </c>
      <c r="O219" s="1">
        <f>IF(OR(C219&lt;(-85000000),ISBLANK(C219)),"",IF(C219&lt;(-7000000),INT(ABS(C219/10)),IF(C219&lt;(-3200000),INT(ABS(C219/12)),IF(C219&lt;(-500000),INT(ABS((C219-P219)/14)),IF(C219&lt;(-13500),INT(ABS((C219-P219)/16)),IF(C219&lt;(-4000),INT(ABS((C219-P219)/18)),INT(ABS((C219-P219)/20))))))))</f>
        <v>59</v>
      </c>
      <c r="P219" s="1">
        <v>2023</v>
      </c>
      <c r="Q219" s="1" t="s">
        <v>1789</v>
      </c>
      <c r="R219" s="1" t="s">
        <v>1790</v>
      </c>
    </row>
    <row r="220" spans="1:18" x14ac:dyDescent="0.4">
      <c r="A220" s="1" t="s">
        <v>1192</v>
      </c>
      <c r="C220" s="1">
        <v>882</v>
      </c>
      <c r="D220" s="1">
        <v>1240</v>
      </c>
      <c r="E220" s="1" t="s">
        <v>1193</v>
      </c>
      <c r="F220" s="1" t="s">
        <v>949</v>
      </c>
      <c r="G220" s="1" t="s">
        <v>1927</v>
      </c>
      <c r="L220" s="58">
        <f>IF(ISBLANK(C220),"",IF(C220&lt;=(-350000),ABS(C220),IF(C220&lt;=(-900),FLOOR(ABS(C220-P220),100),ABS(C220-P220))))</f>
        <v>1141</v>
      </c>
      <c r="M220" s="58">
        <f>IF(ISBLANK(D220),"",IF(C220&lt;=(-350000),ABS(D220),IF(C220&lt;=(-900),FLOOR(ABS(D220-P220),100),ABS(D220-P220))))</f>
        <v>783</v>
      </c>
      <c r="N220" s="1">
        <f>IF(OR(ISBLANK(D220),J220=1),"",ABS(C220-D220))</f>
        <v>358</v>
      </c>
      <c r="O220" s="1">
        <f>IF(OR(C220&lt;(-85000000),ISBLANK(C220)),"",IF(C220&lt;(-7000000),INT(ABS(C220/10)),IF(C220&lt;(-3200000),INT(ABS(C220/12)),IF(C220&lt;(-500000),INT(ABS((C220-P220)/14)),IF(C220&lt;(-13500),INT(ABS((C220-P220)/16)),IF(C220&lt;(-4000),INT(ABS((C220-P220)/18)),INT(ABS((C220-P220)/20))))))))</f>
        <v>57</v>
      </c>
      <c r="P220" s="1">
        <v>2023</v>
      </c>
      <c r="Q220" s="1" t="s">
        <v>1194</v>
      </c>
      <c r="R220" s="1" t="s">
        <v>1195</v>
      </c>
    </row>
    <row r="221" spans="1:18" x14ac:dyDescent="0.4">
      <c r="A221" s="1" t="s">
        <v>1196</v>
      </c>
      <c r="C221" s="1">
        <v>882</v>
      </c>
      <c r="D221" s="1">
        <v>912</v>
      </c>
      <c r="E221" s="1" t="s">
        <v>1193</v>
      </c>
      <c r="F221" s="1" t="s">
        <v>930</v>
      </c>
      <c r="G221" s="1" t="s">
        <v>1927</v>
      </c>
      <c r="L221" s="58">
        <f>IF(ISBLANK(C221),"",IF(C221&lt;=(-350000),ABS(C221),IF(C221&lt;=(-900),FLOOR(ABS(C221-P221),100),ABS(C221-P221))))</f>
        <v>1141</v>
      </c>
      <c r="M221" s="58">
        <f>IF(ISBLANK(D221),"",IF(C221&lt;=(-350000),ABS(D221),IF(C221&lt;=(-900),FLOOR(ABS(D221-P221),100),ABS(D221-P221))))</f>
        <v>1111</v>
      </c>
      <c r="N221" s="1">
        <f>IF(OR(ISBLANK(D221),J221=1),"",ABS(C221-D221))</f>
        <v>30</v>
      </c>
      <c r="O221" s="1">
        <f>IF(OR(C221&lt;(-85000000),ISBLANK(C221)),"",IF(C221&lt;(-7000000),INT(ABS(C221/10)),IF(C221&lt;(-3200000),INT(ABS(C221/12)),IF(C221&lt;(-500000),INT(ABS((C221-P221)/14)),IF(C221&lt;(-13500),INT(ABS((C221-P221)/16)),IF(C221&lt;(-4000),INT(ABS((C221-P221)/18)),INT(ABS((C221-P221)/20))))))))</f>
        <v>57</v>
      </c>
      <c r="P221" s="1">
        <v>2023</v>
      </c>
      <c r="Q221" s="1" t="s">
        <v>1197</v>
      </c>
      <c r="R221" s="1" t="s">
        <v>1198</v>
      </c>
    </row>
    <row r="222" spans="1:18" x14ac:dyDescent="0.4">
      <c r="A222" s="1" t="s">
        <v>1169</v>
      </c>
      <c r="C222" s="1">
        <v>950</v>
      </c>
      <c r="D222" s="1">
        <v>1539</v>
      </c>
      <c r="E222" s="1" t="s">
        <v>1163</v>
      </c>
      <c r="F222" s="1" t="s">
        <v>949</v>
      </c>
      <c r="G222" s="1" t="s">
        <v>1927</v>
      </c>
      <c r="L222" s="58">
        <f>IF(ISBLANK(C222),"",IF(C222&lt;=(-350000),ABS(C222),IF(C222&lt;=(-900),FLOOR(ABS(C222-P222),100),ABS(C222-P222))))</f>
        <v>1073</v>
      </c>
      <c r="M222" s="58">
        <f>IF(ISBLANK(D222),"",IF(C222&lt;=(-350000),ABS(D222),IF(C222&lt;=(-900),FLOOR(ABS(D222-P222),100),ABS(D222-P222))))</f>
        <v>484</v>
      </c>
      <c r="N222" s="1">
        <f>IF(OR(ISBLANK(D222),J222=1),"",ABS(C222-D222))</f>
        <v>589</v>
      </c>
      <c r="O222" s="1">
        <f>IF(OR(C222&lt;(-85000000),ISBLANK(C222)),"",IF(C222&lt;(-7000000),INT(ABS(C222/10)),IF(C222&lt;(-3200000),INT(ABS(C222/12)),IF(C222&lt;(-500000),INT(ABS((C222-P222)/14)),IF(C222&lt;(-13500),INT(ABS((C222-P222)/16)),IF(C222&lt;(-4000),INT(ABS((C222-P222)/18)),INT(ABS((C222-P222)/20))))))))</f>
        <v>53</v>
      </c>
      <c r="P222" s="1">
        <v>2023</v>
      </c>
      <c r="Q222" s="1" t="s">
        <v>1170</v>
      </c>
    </row>
    <row r="223" spans="1:18" x14ac:dyDescent="0.4">
      <c r="A223" s="1" t="s">
        <v>1785</v>
      </c>
      <c r="B223" s="1" t="s">
        <v>1782</v>
      </c>
      <c r="C223" s="1">
        <v>950</v>
      </c>
      <c r="D223" s="1">
        <f>P223</f>
        <v>2023</v>
      </c>
      <c r="E223" s="1" t="s">
        <v>1057</v>
      </c>
      <c r="F223" s="1" t="s">
        <v>926</v>
      </c>
      <c r="G223" s="1" t="s">
        <v>1927</v>
      </c>
      <c r="L223" s="58">
        <f>IF(ISBLANK(C223),"",IF(C223&lt;=(-350000),ABS(C223),IF(C223&lt;=(-900),FLOOR(ABS(C223-P223),100),ABS(C223-P223))))</f>
        <v>1073</v>
      </c>
      <c r="M223" s="58">
        <f>IF(ISBLANK(D223),"",IF(C223&lt;=(-350000),ABS(D223),IF(C223&lt;=(-900),FLOOR(ABS(D223-P223),100),ABS(D223-P223))))</f>
        <v>0</v>
      </c>
      <c r="N223" s="1">
        <f>IF(OR(ISBLANK(D223),J223=1),"",ABS(C223-D223))</f>
        <v>1073</v>
      </c>
      <c r="O223" s="1">
        <f>IF(OR(C223&lt;(-85000000),ISBLANK(C223)),"",IF(C223&lt;(-7000000),INT(ABS(C223/10)),IF(C223&lt;(-3200000),INT(ABS(C223/12)),IF(C223&lt;(-500000),INT(ABS((C223-P223)/14)),IF(C223&lt;(-13500),INT(ABS((C223-P223)/16)),IF(C223&lt;(-4000),INT(ABS((C223-P223)/18)),INT(ABS((C223-P223)/20))))))))</f>
        <v>53</v>
      </c>
      <c r="P223" s="1">
        <v>2023</v>
      </c>
      <c r="Q223" s="1" t="s">
        <v>1783</v>
      </c>
      <c r="R223" s="1" t="s">
        <v>1784</v>
      </c>
    </row>
    <row r="224" spans="1:18" x14ac:dyDescent="0.4">
      <c r="A224" s="1" t="s">
        <v>992</v>
      </c>
      <c r="C224" s="1">
        <v>960</v>
      </c>
      <c r="D224" s="1">
        <v>1279</v>
      </c>
      <c r="E224" s="1" t="s">
        <v>383</v>
      </c>
      <c r="F224" s="1" t="s">
        <v>949</v>
      </c>
      <c r="G224" s="1" t="s">
        <v>1927</v>
      </c>
      <c r="L224" s="58">
        <f>IF(ISBLANK(C224),"",IF(C224&lt;=(-350000),ABS(C224),IF(C224&lt;=(-900),FLOOR(ABS(C224-P224),100),ABS(C224-P224))))</f>
        <v>1063</v>
      </c>
      <c r="M224" s="58">
        <f>IF(ISBLANK(D224),"",IF(C224&lt;=(-350000),ABS(D224),IF(C224&lt;=(-900),FLOOR(ABS(D224-P224),100),ABS(D224-P224))))</f>
        <v>744</v>
      </c>
      <c r="N224" s="1">
        <f>IF(OR(ISBLANK(D224),J224=1),"",ABS(C224-D224))</f>
        <v>319</v>
      </c>
      <c r="O224" s="1">
        <f>IF(OR(C224&lt;(-85000000),ISBLANK(C224)),"",IF(C224&lt;(-7000000),INT(ABS(C224/10)),IF(C224&lt;(-3200000),INT(ABS(C224/12)),IF(C224&lt;(-500000),INT(ABS((C224-P224)/14)),IF(C224&lt;(-13500),INT(ABS((C224-P224)/16)),IF(C224&lt;(-4000),INT(ABS((C224-P224)/18)),INT(ABS((C224-P224)/20))))))))</f>
        <v>53</v>
      </c>
      <c r="P224" s="1">
        <v>2023</v>
      </c>
      <c r="Q224" s="1" t="s">
        <v>1041</v>
      </c>
      <c r="R224" s="1" t="s">
        <v>1040</v>
      </c>
    </row>
    <row r="225" spans="1:18" x14ac:dyDescent="0.4">
      <c r="A225" s="1" t="s">
        <v>1012</v>
      </c>
      <c r="C225" s="1">
        <v>962</v>
      </c>
      <c r="D225" s="1">
        <v>1806</v>
      </c>
      <c r="E225" s="1" t="s">
        <v>340</v>
      </c>
      <c r="F225" s="1" t="s">
        <v>949</v>
      </c>
      <c r="G225" s="1" t="s">
        <v>1927</v>
      </c>
      <c r="L225" s="58">
        <f>IF(ISBLANK(C225),"",IF(C225&lt;=(-350000),ABS(C225),IF(C225&lt;=(-900),FLOOR(ABS(C225-P225),100),ABS(C225-P225))))</f>
        <v>1061</v>
      </c>
      <c r="M225" s="58">
        <f>IF(ISBLANK(D225),"",IF(C225&lt;=(-350000),ABS(D225),IF(C225&lt;=(-900),FLOOR(ABS(D225-P225),100),ABS(D225-P225))))</f>
        <v>217</v>
      </c>
      <c r="N225" s="1">
        <f>IF(OR(ISBLANK(D225),J225=1),"",ABS(C225-D225))</f>
        <v>844</v>
      </c>
      <c r="O225" s="1">
        <f>IF(OR(C225&lt;(-85000000),ISBLANK(C225)),"",IF(C225&lt;(-7000000),INT(ABS(C225/10)),IF(C225&lt;(-3200000),INT(ABS(C225/12)),IF(C225&lt;(-500000),INT(ABS((C225-P225)/14)),IF(C225&lt;(-13500),INT(ABS((C225-P225)/16)),IF(C225&lt;(-4000),INT(ABS((C225-P225)/18)),INT(ABS((C225-P225)/20))))))))</f>
        <v>53</v>
      </c>
      <c r="P225" s="1">
        <v>2023</v>
      </c>
      <c r="Q225" s="1" t="s">
        <v>1141</v>
      </c>
      <c r="R225" s="1" t="s">
        <v>1142</v>
      </c>
    </row>
    <row r="226" spans="1:18" x14ac:dyDescent="0.4">
      <c r="A226" s="1" t="s">
        <v>1147</v>
      </c>
      <c r="C226" s="1">
        <v>985</v>
      </c>
      <c r="D226" s="1">
        <v>1500</v>
      </c>
      <c r="E226" s="1" t="s">
        <v>1052</v>
      </c>
      <c r="F226" s="1" t="s">
        <v>949</v>
      </c>
      <c r="G226" s="1" t="s">
        <v>1927</v>
      </c>
      <c r="L226" s="58">
        <f>IF(ISBLANK(C226),"",IF(C226&lt;=(-350000),ABS(C226),IF(C226&lt;=(-900),FLOOR(ABS(C226-P226),100),ABS(C226-P226))))</f>
        <v>1038</v>
      </c>
      <c r="M226" s="58">
        <f>IF(ISBLANK(D226),"",IF(C226&lt;=(-350000),ABS(D226),IF(C226&lt;=(-900),FLOOR(ABS(D226-P226),100),ABS(D226-P226))))</f>
        <v>523</v>
      </c>
      <c r="N226" s="1">
        <f>IF(OR(ISBLANK(D226),J226=1),"",ABS(C226-D226))</f>
        <v>515</v>
      </c>
      <c r="O226" s="1">
        <f>IF(OR(C226&lt;(-85000000),ISBLANK(C226)),"",IF(C226&lt;(-7000000),INT(ABS(C226/10)),IF(C226&lt;(-3200000),INT(ABS(C226/12)),IF(C226&lt;(-500000),INT(ABS((C226-P226)/14)),IF(C226&lt;(-13500),INT(ABS((C226-P226)/16)),IF(C226&lt;(-4000),INT(ABS((C226-P226)/18)),INT(ABS((C226-P226)/20))))))))</f>
        <v>51</v>
      </c>
      <c r="P226" s="1">
        <v>2023</v>
      </c>
      <c r="Q226" s="1" t="s">
        <v>1148</v>
      </c>
      <c r="R226" s="1" t="s">
        <v>1149</v>
      </c>
    </row>
    <row r="227" spans="1:18" x14ac:dyDescent="0.4">
      <c r="A227" s="1" t="s">
        <v>1150</v>
      </c>
      <c r="B227" s="1" t="s">
        <v>1151</v>
      </c>
      <c r="C227" s="1">
        <v>1014</v>
      </c>
      <c r="E227" s="1" t="s">
        <v>1152</v>
      </c>
      <c r="F227" s="1" t="s">
        <v>926</v>
      </c>
      <c r="G227" s="1" t="s">
        <v>1927</v>
      </c>
      <c r="L227" s="58">
        <f>IF(ISBLANK(C227),"",IF(C227&lt;=(-350000),ABS(C227),IF(C227&lt;=(-900),FLOOR(ABS(C227-P227),100),ABS(C227-P227))))</f>
        <v>1009</v>
      </c>
      <c r="M227" s="58" t="str">
        <f>IF(ISBLANK(D227),"",IF(C227&lt;=(-350000),ABS(D227),IF(C227&lt;=(-900),FLOOR(ABS(D227-P227),100),ABS(D227-P227))))</f>
        <v/>
      </c>
      <c r="N227" s="1" t="str">
        <f>IF(OR(ISBLANK(D227),J227=1),"",ABS(C227-D227))</f>
        <v/>
      </c>
      <c r="O227" s="1">
        <f>IF(OR(C227&lt;(-85000000),ISBLANK(C227)),"",IF(C227&lt;(-7000000),INT(ABS(C227/10)),IF(C227&lt;(-3200000),INT(ABS(C227/12)),IF(C227&lt;(-500000),INT(ABS((C227-P227)/14)),IF(C227&lt;(-13500),INT(ABS((C227-P227)/16)),IF(C227&lt;(-4000),INT(ABS((C227-P227)/18)),INT(ABS((C227-P227)/20))))))))</f>
        <v>50</v>
      </c>
      <c r="P227" s="1">
        <v>2023</v>
      </c>
      <c r="Q227" s="1" t="s">
        <v>1153</v>
      </c>
      <c r="R227" s="1" t="s">
        <v>1154</v>
      </c>
    </row>
    <row r="228" spans="1:18" x14ac:dyDescent="0.4">
      <c r="A228" s="1" t="s">
        <v>1786</v>
      </c>
      <c r="C228" s="1">
        <v>1054</v>
      </c>
      <c r="D228" s="1">
        <f>P228</f>
        <v>2023</v>
      </c>
      <c r="F228" s="1" t="s">
        <v>1636</v>
      </c>
      <c r="G228" s="1" t="s">
        <v>1927</v>
      </c>
      <c r="L228" s="58">
        <f>IF(ISBLANK(C228),"",IF(C228&lt;=(-350000),ABS(C228),IF(C228&lt;=(-900),FLOOR(ABS(C228-P228),100),ABS(C228-P228))))</f>
        <v>969</v>
      </c>
      <c r="M228" s="58">
        <f>IF(ISBLANK(D228),"",IF(C228&lt;=(-350000),ABS(D228),IF(C228&lt;=(-900),FLOOR(ABS(D228-P228),100),ABS(D228-P228))))</f>
        <v>0</v>
      </c>
      <c r="N228" s="1">
        <f>IF(OR(ISBLANK(D228),J228=1),"",ABS(C228-D228))</f>
        <v>969</v>
      </c>
      <c r="O228" s="1">
        <f>IF(OR(C228&lt;(-85000000),ISBLANK(C228)),"",IF(C228&lt;(-7000000),INT(ABS(C228/10)),IF(C228&lt;(-3200000),INT(ABS(C228/12)),IF(C228&lt;(-500000),INT(ABS((C228-P228)/14)),IF(C228&lt;(-13500),INT(ABS((C228-P228)/16)),IF(C228&lt;(-4000),INT(ABS((C228-P228)/18)),INT(ABS((C228-P228)/20))))))))</f>
        <v>48</v>
      </c>
      <c r="P228" s="1">
        <v>2023</v>
      </c>
      <c r="Q228" s="1" t="s">
        <v>1787</v>
      </c>
      <c r="R228" s="1" t="s">
        <v>1788</v>
      </c>
    </row>
    <row r="229" spans="1:18" x14ac:dyDescent="0.4">
      <c r="A229" s="1" t="s">
        <v>1144</v>
      </c>
      <c r="C229" s="1">
        <v>1095</v>
      </c>
      <c r="D229" s="1">
        <v>1291</v>
      </c>
      <c r="E229" s="1" t="s">
        <v>322</v>
      </c>
      <c r="F229" s="1" t="s">
        <v>926</v>
      </c>
      <c r="G229" s="1" t="s">
        <v>1927</v>
      </c>
      <c r="L229" s="58">
        <f>IF(ISBLANK(C229),"",IF(C229&lt;=(-350000),ABS(C229),IF(C229&lt;=(-900),FLOOR(ABS(C229-P229),100),ABS(C229-P229))))</f>
        <v>928</v>
      </c>
      <c r="M229" s="58">
        <f>IF(ISBLANK(D229),"",IF(C229&lt;=(-350000),ABS(D229),IF(C229&lt;=(-900),FLOOR(ABS(D229-P229),100),ABS(D229-P229))))</f>
        <v>732</v>
      </c>
      <c r="N229" s="1">
        <f>IF(OR(ISBLANK(D229),J229=1),"",ABS(C229-D229))</f>
        <v>196</v>
      </c>
      <c r="O229" s="1">
        <f>IF(OR(C229&lt;(-85000000),ISBLANK(C229)),"",IF(C229&lt;(-7000000),INT(ABS(C229/10)),IF(C229&lt;(-3200000),INT(ABS(C229/12)),IF(C229&lt;(-500000),INT(ABS((C229-P229)/14)),IF(C229&lt;(-13500),INT(ABS((C229-P229)/16)),IF(C229&lt;(-4000),INT(ABS((C229-P229)/18)),INT(ABS((C229-P229)/20))))))))</f>
        <v>46</v>
      </c>
      <c r="P229" s="1">
        <v>2023</v>
      </c>
      <c r="Q229" s="1" t="s">
        <v>1145</v>
      </c>
      <c r="R229" s="1" t="s">
        <v>1146</v>
      </c>
    </row>
    <row r="230" spans="1:18" x14ac:dyDescent="0.4">
      <c r="A230" s="1" t="s">
        <v>1626</v>
      </c>
      <c r="C230" s="1">
        <v>1162</v>
      </c>
      <c r="D230" s="1">
        <v>1227</v>
      </c>
      <c r="E230" s="1" t="s">
        <v>1627</v>
      </c>
      <c r="F230" s="1" t="s">
        <v>930</v>
      </c>
      <c r="G230" s="1" t="s">
        <v>1927</v>
      </c>
      <c r="L230" s="58">
        <f>IF(ISBLANK(C230),"",IF(C230&lt;=(-350000),ABS(C230),IF(C230&lt;=(-900),FLOOR(ABS(C230-P230),100),ABS(C230-P230))))</f>
        <v>861</v>
      </c>
      <c r="M230" s="58">
        <f>IF(ISBLANK(D230),"",IF(C230&lt;=(-350000),ABS(D230),IF(C230&lt;=(-900),FLOOR(ABS(D230-P230),100),ABS(D230-P230))))</f>
        <v>796</v>
      </c>
      <c r="N230" s="1">
        <f>IF(OR(ISBLANK(D230),J230=1),"",ABS(C230-D230))</f>
        <v>65</v>
      </c>
      <c r="O230" s="1">
        <f>IF(OR(C230&lt;(-85000000),ISBLANK(C230)),"",IF(C230&lt;(-7000000),INT(ABS(C230/10)),IF(C230&lt;(-3200000),INT(ABS(C230/12)),IF(C230&lt;(-500000),INT(ABS((C230-P230)/14)),IF(C230&lt;(-13500),INT(ABS((C230-P230)/16)),IF(C230&lt;(-4000),INT(ABS((C230-P230)/18)),INT(ABS((C230-P230)/20))))))))</f>
        <v>43</v>
      </c>
      <c r="P230" s="1">
        <v>2023</v>
      </c>
      <c r="Q230" s="1" t="s">
        <v>1628</v>
      </c>
      <c r="R230" s="1" t="s">
        <v>1629</v>
      </c>
    </row>
    <row r="231" spans="1:18" x14ac:dyDescent="0.4">
      <c r="A231" s="1" t="s">
        <v>1072</v>
      </c>
      <c r="C231" s="1">
        <v>1206</v>
      </c>
      <c r="D231" s="1">
        <v>1368</v>
      </c>
      <c r="F231" s="1" t="s">
        <v>949</v>
      </c>
      <c r="G231" s="1" t="s">
        <v>1927</v>
      </c>
      <c r="L231" s="58">
        <f>IF(ISBLANK(C231),"",IF(C231&lt;=(-350000),ABS(C231),IF(C231&lt;=(-900),FLOOR(ABS(C231-P231),100),ABS(C231-P231))))</f>
        <v>817</v>
      </c>
      <c r="M231" s="58">
        <f>IF(ISBLANK(D231),"",IF(C231&lt;=(-350000),ABS(D231),IF(C231&lt;=(-900),FLOOR(ABS(D231-P231),100),ABS(D231-P231))))</f>
        <v>655</v>
      </c>
      <c r="N231" s="1">
        <f>IF(OR(ISBLANK(D231),J231=1),"",ABS(C231-D231))</f>
        <v>162</v>
      </c>
      <c r="O231" s="1">
        <f>IF(OR(C231&lt;(-85000000),ISBLANK(C231)),"",IF(C231&lt;(-7000000),INT(ABS(C231/10)),IF(C231&lt;(-3200000),INT(ABS(C231/12)),IF(C231&lt;(-500000),INT(ABS((C231-P231)/14)),IF(C231&lt;(-13500),INT(ABS((C231-P231)/16)),IF(C231&lt;(-4000),INT(ABS((C231-P231)/18)),INT(ABS((C231-P231)/20))))))))</f>
        <v>40</v>
      </c>
      <c r="P231" s="1">
        <v>2023</v>
      </c>
      <c r="Q231" s="1" t="s">
        <v>1073</v>
      </c>
      <c r="R231" s="1" t="s">
        <v>1074</v>
      </c>
    </row>
    <row r="232" spans="1:18" x14ac:dyDescent="0.4">
      <c r="A232" s="1" t="s">
        <v>1068</v>
      </c>
      <c r="C232" s="1">
        <v>1242</v>
      </c>
      <c r="D232" s="1">
        <v>1502</v>
      </c>
      <c r="E232" s="1" t="s">
        <v>1069</v>
      </c>
      <c r="F232" s="1" t="s">
        <v>949</v>
      </c>
      <c r="G232" s="1" t="s">
        <v>1927</v>
      </c>
      <c r="L232" s="58">
        <f>IF(ISBLANK(C232),"",IF(C232&lt;=(-350000),ABS(C232),IF(C232&lt;=(-900),FLOOR(ABS(C232-P232),100),ABS(C232-P232))))</f>
        <v>781</v>
      </c>
      <c r="M232" s="58">
        <f>IF(ISBLANK(D232),"",IF(C232&lt;=(-350000),ABS(D232),IF(C232&lt;=(-900),FLOOR(ABS(D232-P232),100),ABS(D232-P232))))</f>
        <v>521</v>
      </c>
      <c r="N232" s="1">
        <f>IF(OR(ISBLANK(D232),J232=1),"",ABS(C232-D232))</f>
        <v>260</v>
      </c>
      <c r="O232" s="1">
        <f>IF(OR(C232&lt;(-85000000),ISBLANK(C232)),"",IF(C232&lt;(-7000000),INT(ABS(C232/10)),IF(C232&lt;(-3200000),INT(ABS(C232/12)),IF(C232&lt;(-500000),INT(ABS((C232-P232)/14)),IF(C232&lt;(-13500),INT(ABS((C232-P232)/16)),IF(C232&lt;(-4000),INT(ABS((C232-P232)/18)),INT(ABS((C232-P232)/20))))))))</f>
        <v>39</v>
      </c>
      <c r="P232" s="1">
        <v>2023</v>
      </c>
      <c r="Q232" s="1" t="s">
        <v>1070</v>
      </c>
      <c r="R232" s="1" t="s">
        <v>1071</v>
      </c>
    </row>
    <row r="233" spans="1:18" x14ac:dyDescent="0.4">
      <c r="A233" s="1" t="s">
        <v>1283</v>
      </c>
      <c r="B233" s="1" t="s">
        <v>1292</v>
      </c>
      <c r="C233" s="1">
        <v>1250</v>
      </c>
      <c r="E233" s="1" t="s">
        <v>1281</v>
      </c>
      <c r="F233" s="1" t="s">
        <v>926</v>
      </c>
      <c r="G233" s="1" t="s">
        <v>1927</v>
      </c>
      <c r="L233" s="58">
        <f>IF(ISBLANK(C233),"",IF(C233&lt;=(-350000),ABS(C233),IF(C233&lt;=(-900),FLOOR(ABS(C233-P233),100),ABS(C233-P233))))</f>
        <v>773</v>
      </c>
      <c r="M233" s="58" t="str">
        <f>IF(ISBLANK(D233),"",IF(C233&lt;=(-350000),ABS(D233),IF(C233&lt;=(-900),FLOOR(ABS(D233-P233),100),ABS(D233-P233))))</f>
        <v/>
      </c>
      <c r="N233" s="1" t="str">
        <f>IF(OR(ISBLANK(D233),J233=1),"",ABS(C233-D233))</f>
        <v/>
      </c>
      <c r="O233" s="1">
        <f>IF(OR(C233&lt;(-85000000),ISBLANK(C233)),"",IF(C233&lt;(-7000000),INT(ABS(C233/10)),IF(C233&lt;(-3200000),INT(ABS(C233/12)),IF(C233&lt;(-500000),INT(ABS((C233-P233)/14)),IF(C233&lt;(-13500),INT(ABS((C233-P233)/16)),IF(C233&lt;(-4000),INT(ABS((C233-P233)/18)),INT(ABS((C233-P233)/20))))))))</f>
        <v>38</v>
      </c>
      <c r="P233" s="1">
        <v>2023</v>
      </c>
      <c r="Q233" s="1" t="s">
        <v>1282</v>
      </c>
    </row>
    <row r="234" spans="1:18" x14ac:dyDescent="0.4">
      <c r="A234" s="1" t="s">
        <v>1350</v>
      </c>
      <c r="B234" s="1" t="s">
        <v>1351</v>
      </c>
      <c r="C234" s="1">
        <v>1261</v>
      </c>
      <c r="E234" s="1" t="s">
        <v>1047</v>
      </c>
      <c r="F234" s="1" t="s">
        <v>926</v>
      </c>
      <c r="G234" s="1" t="s">
        <v>1927</v>
      </c>
      <c r="L234" s="58">
        <f>IF(ISBLANK(C234),"",IF(C234&lt;=(-350000),ABS(C234),IF(C234&lt;=(-900),FLOOR(ABS(C234-P234),100),ABS(C234-P234))))</f>
        <v>762</v>
      </c>
      <c r="M234" s="58" t="str">
        <f>IF(ISBLANK(D234),"",IF(C234&lt;=(-350000),ABS(D234),IF(C234&lt;=(-900),FLOOR(ABS(D234-P234),100),ABS(D234-P234))))</f>
        <v/>
      </c>
      <c r="N234" s="1" t="str">
        <f>IF(OR(ISBLANK(D234),J234=1),"",ABS(C234-D234))</f>
        <v/>
      </c>
      <c r="O234" s="1">
        <f>IF(OR(C234&lt;(-85000000),ISBLANK(C234)),"",IF(C234&lt;(-7000000),INT(ABS(C234/10)),IF(C234&lt;(-3200000),INT(ABS(C234/12)),IF(C234&lt;(-500000),INT(ABS((C234-P234)/14)),IF(C234&lt;(-13500),INT(ABS((C234-P234)/16)),IF(C234&lt;(-4000),INT(ABS((C234-P234)/18)),INT(ABS((C234-P234)/20))))))))</f>
        <v>38</v>
      </c>
      <c r="P234" s="1">
        <v>2023</v>
      </c>
      <c r="Q234" s="1" t="s">
        <v>1352</v>
      </c>
      <c r="R234" s="1" t="s">
        <v>1353</v>
      </c>
    </row>
    <row r="235" spans="1:18" x14ac:dyDescent="0.4">
      <c r="A235" s="1" t="s">
        <v>1133</v>
      </c>
      <c r="C235" s="1">
        <v>1282</v>
      </c>
      <c r="D235" s="1">
        <v>1918</v>
      </c>
      <c r="E235" s="1" t="s">
        <v>340</v>
      </c>
      <c r="F235" s="1" t="s">
        <v>1134</v>
      </c>
      <c r="G235" s="1" t="s">
        <v>1927</v>
      </c>
      <c r="L235" s="58">
        <f>IF(ISBLANK(C235),"",IF(C235&lt;=(-350000),ABS(C235),IF(C235&lt;=(-900),FLOOR(ABS(C235-P235),100),ABS(C235-P235))))</f>
        <v>741</v>
      </c>
      <c r="M235" s="58">
        <f>IF(ISBLANK(D235),"",IF(C235&lt;=(-350000),ABS(D235),IF(C235&lt;=(-900),FLOOR(ABS(D235-P235),100),ABS(D235-P235))))</f>
        <v>105</v>
      </c>
      <c r="N235" s="1">
        <f>IF(OR(ISBLANK(D235),J235=1),"",ABS(C235-D235))</f>
        <v>636</v>
      </c>
      <c r="O235" s="1">
        <f>IF(OR(C235&lt;(-85000000),ISBLANK(C235)),"",IF(C235&lt;(-7000000),INT(ABS(C235/10)),IF(C235&lt;(-3200000),INT(ABS(C235/12)),IF(C235&lt;(-500000),INT(ABS((C235-P235)/14)),IF(C235&lt;(-13500),INT(ABS((C235-P235)/16)),IF(C235&lt;(-4000),INT(ABS((C235-P235)/18)),INT(ABS((C235-P235)/20))))))))</f>
        <v>37</v>
      </c>
      <c r="P235" s="1">
        <v>2023</v>
      </c>
      <c r="Q235" s="1" t="s">
        <v>1135</v>
      </c>
      <c r="R235" s="1" t="s">
        <v>1136</v>
      </c>
    </row>
    <row r="236" spans="1:18" x14ac:dyDescent="0.4">
      <c r="A236" s="1" t="s">
        <v>999</v>
      </c>
      <c r="C236" s="1">
        <v>1299</v>
      </c>
      <c r="D236" s="1">
        <v>1922</v>
      </c>
      <c r="F236" s="1" t="s">
        <v>949</v>
      </c>
      <c r="G236" s="1" t="s">
        <v>1927</v>
      </c>
      <c r="L236" s="58">
        <f>IF(ISBLANK(C236),"",IF(C236&lt;=(-350000),ABS(C236),IF(C236&lt;=(-900),FLOOR(ABS(C236-P236),100),ABS(C236-P236))))</f>
        <v>724</v>
      </c>
      <c r="M236" s="58">
        <f>IF(ISBLANK(D236),"",IF(C236&lt;=(-350000),ABS(D236),IF(C236&lt;=(-900),FLOOR(ABS(D236-P236),100),ABS(D236-P236))))</f>
        <v>101</v>
      </c>
      <c r="N236" s="1">
        <f>IF(OR(ISBLANK(D236),J236=1),"",ABS(C236-D236))</f>
        <v>623</v>
      </c>
      <c r="O236" s="1">
        <f>IF(OR(C236&lt;(-85000000),ISBLANK(C236)),"",IF(C236&lt;(-7000000),INT(ABS(C236/10)),IF(C236&lt;(-3200000),INT(ABS(C236/12)),IF(C236&lt;(-500000),INT(ABS((C236-P236)/14)),IF(C236&lt;(-13500),INT(ABS((C236-P236)/16)),IF(C236&lt;(-4000),INT(ABS((C236-P236)/18)),INT(ABS((C236-P236)/20))))))))</f>
        <v>36</v>
      </c>
      <c r="P236" s="1">
        <v>2023</v>
      </c>
      <c r="Q236" s="1" t="s">
        <v>1107</v>
      </c>
      <c r="R236" s="1" t="s">
        <v>1108</v>
      </c>
    </row>
    <row r="237" spans="1:18" x14ac:dyDescent="0.4">
      <c r="A237" s="1" t="s">
        <v>1000</v>
      </c>
      <c r="C237" s="1">
        <v>1300</v>
      </c>
      <c r="D237" s="1">
        <v>1600</v>
      </c>
      <c r="F237" s="1" t="s">
        <v>1056</v>
      </c>
      <c r="G237" s="1" t="s">
        <v>1927</v>
      </c>
      <c r="L237" s="58">
        <f>IF(ISBLANK(C237),"",IF(C237&lt;=(-350000),ABS(C237),IF(C237&lt;=(-900),FLOOR(ABS(C237-P237),100),ABS(C237-P237))))</f>
        <v>723</v>
      </c>
      <c r="M237" s="58">
        <f>IF(ISBLANK(D237),"",IF(C237&lt;=(-350000),ABS(D237),IF(C237&lt;=(-900),FLOOR(ABS(D237-P237),100),ABS(D237-P237))))</f>
        <v>423</v>
      </c>
      <c r="N237" s="1">
        <f>IF(OR(ISBLANK(D237),J237=1),"",ABS(C237-D237))</f>
        <v>300</v>
      </c>
      <c r="O237" s="1">
        <f>IF(OR(C237&lt;(-85000000),ISBLANK(C237)),"",IF(C237&lt;(-7000000),INT(ABS(C237/10)),IF(C237&lt;(-3200000),INT(ABS(C237/12)),IF(C237&lt;(-500000),INT(ABS((C237-P237)/14)),IF(C237&lt;(-13500),INT(ABS((C237-P237)/16)),IF(C237&lt;(-4000),INT(ABS((C237-P237)/18)),INT(ABS((C237-P237)/20))))))))</f>
        <v>36</v>
      </c>
      <c r="P237" s="1">
        <v>2023</v>
      </c>
      <c r="Q237" s="1" t="s">
        <v>1063</v>
      </c>
      <c r="R237" s="1" t="s">
        <v>1064</v>
      </c>
    </row>
    <row r="238" spans="1:18" x14ac:dyDescent="0.4">
      <c r="A238" s="1" t="s">
        <v>2308</v>
      </c>
      <c r="B238" s="1" t="s">
        <v>403</v>
      </c>
      <c r="C238" s="1">
        <v>1337</v>
      </c>
      <c r="D238" s="1">
        <v>1453</v>
      </c>
      <c r="E238" s="1" t="s">
        <v>402</v>
      </c>
      <c r="F238" s="1" t="s">
        <v>926</v>
      </c>
      <c r="G238" s="1" t="s">
        <v>1927</v>
      </c>
      <c r="L238" s="58">
        <f>IF(ISBLANK(C238),"",IF(C238&lt;=(-350000),ABS(C238),IF(C238&lt;=(-900),FLOOR(ABS(C238-P238),100),ABS(C238-P238))))</f>
        <v>686</v>
      </c>
      <c r="M238" s="58">
        <f>IF(ISBLANK(D238),"",IF(C238&lt;=(-350000),ABS(D238),IF(C238&lt;=(-900),FLOOR(ABS(D238-P238),100),ABS(D238-P238))))</f>
        <v>570</v>
      </c>
      <c r="N238" s="1">
        <f>IF(OR(ISBLANK(D238),J238=1),"",ABS(C238-D238))</f>
        <v>116</v>
      </c>
      <c r="O238" s="1">
        <f>IF(OR(C238&lt;(-85000000),ISBLANK(C238)),"",IF(C238&lt;(-7000000),INT(ABS(C238/10)),IF(C238&lt;(-3200000),INT(ABS(C238/12)),IF(C238&lt;(-500000),INT(ABS((C238-P238)/14)),IF(C238&lt;(-13500),INT(ABS((C238-P238)/16)),IF(C238&lt;(-4000),INT(ABS((C238-P238)/18)),INT(ABS((C238-P238)/20))))))))</f>
        <v>34</v>
      </c>
      <c r="P238" s="1">
        <v>2023</v>
      </c>
    </row>
    <row r="239" spans="1:18" x14ac:dyDescent="0.4">
      <c r="A239" s="1" t="s">
        <v>1065</v>
      </c>
      <c r="C239" s="1">
        <v>1346</v>
      </c>
      <c r="D239" s="1">
        <v>1353</v>
      </c>
      <c r="E239" s="1" t="s">
        <v>314</v>
      </c>
      <c r="F239" s="1" t="s">
        <v>926</v>
      </c>
      <c r="G239" s="1" t="s">
        <v>1927</v>
      </c>
      <c r="L239" s="58">
        <f>IF(ISBLANK(C239),"",IF(C239&lt;=(-350000),ABS(C239),IF(C239&lt;=(-900),FLOOR(ABS(C239-P239),100),ABS(C239-P239))))</f>
        <v>677</v>
      </c>
      <c r="M239" s="58">
        <f>IF(ISBLANK(D239),"",IF(C239&lt;=(-350000),ABS(D239),IF(C239&lt;=(-900),FLOOR(ABS(D239-P239),100),ABS(D239-P239))))</f>
        <v>670</v>
      </c>
      <c r="N239" s="1">
        <f>IF(OR(ISBLANK(D239),J239=1),"",ABS(C239-D239))</f>
        <v>7</v>
      </c>
      <c r="O239" s="1">
        <f>IF(OR(C239&lt;(-85000000),ISBLANK(C239)),"",IF(C239&lt;(-7000000),INT(ABS(C239/10)),IF(C239&lt;(-3200000),INT(ABS(C239/12)),IF(C239&lt;(-500000),INT(ABS((C239-P239)/14)),IF(C239&lt;(-13500),INT(ABS((C239-P239)/16)),IF(C239&lt;(-4000),INT(ABS((C239-P239)/18)),INT(ABS((C239-P239)/20))))))))</f>
        <v>33</v>
      </c>
      <c r="P239" s="1">
        <v>2023</v>
      </c>
      <c r="Q239" s="1" t="s">
        <v>1066</v>
      </c>
      <c r="R239" s="1" t="s">
        <v>1067</v>
      </c>
    </row>
    <row r="240" spans="1:18" x14ac:dyDescent="0.4">
      <c r="A240" s="1" t="s">
        <v>965</v>
      </c>
      <c r="B240" s="1" t="s">
        <v>967</v>
      </c>
      <c r="C240" s="1">
        <v>1350</v>
      </c>
      <c r="E240" s="1" t="s">
        <v>313</v>
      </c>
      <c r="F240" s="1" t="s">
        <v>926</v>
      </c>
      <c r="G240" s="1" t="s">
        <v>1927</v>
      </c>
      <c r="L240" s="58">
        <f>IF(ISBLANK(C240),"",IF(C240&lt;=(-350000),ABS(C240),IF(C240&lt;=(-900),FLOOR(ABS(C240-P240),100),ABS(C240-P240))))</f>
        <v>673</v>
      </c>
      <c r="M240" s="58" t="str">
        <f>IF(ISBLANK(D240),"",IF(C240&lt;=(-350000),ABS(D240),IF(C240&lt;=(-900),FLOOR(ABS(D240-P240),100),ABS(D240-P240))))</f>
        <v/>
      </c>
      <c r="N240" s="1" t="str">
        <f>IF(OR(ISBLANK(D240),J240=1),"",ABS(C240-D240))</f>
        <v/>
      </c>
      <c r="O240" s="1">
        <f>IF(OR(C240&lt;(-85000000),ISBLANK(C240)),"",IF(C240&lt;(-7000000),INT(ABS(C240/10)),IF(C240&lt;(-3200000),INT(ABS(C240/12)),IF(C240&lt;(-500000),INT(ABS((C240-P240)/14)),IF(C240&lt;(-13500),INT(ABS((C240-P240)/16)),IF(C240&lt;(-4000),INT(ABS((C240-P240)/18)),INT(ABS((C240-P240)/20))))))))</f>
        <v>33</v>
      </c>
      <c r="P240" s="1">
        <v>2023</v>
      </c>
      <c r="Q240" s="1" t="s">
        <v>968</v>
      </c>
      <c r="R240" s="1" t="s">
        <v>971</v>
      </c>
    </row>
    <row r="241" spans="1:18" x14ac:dyDescent="0.4">
      <c r="A241" s="1" t="s">
        <v>991</v>
      </c>
      <c r="C241" s="1">
        <v>1368</v>
      </c>
      <c r="D241" s="1">
        <v>1644</v>
      </c>
      <c r="E241" s="1" t="s">
        <v>383</v>
      </c>
      <c r="F241" s="1" t="s">
        <v>949</v>
      </c>
      <c r="G241" s="1" t="s">
        <v>1927</v>
      </c>
      <c r="L241" s="58">
        <f>IF(ISBLANK(C241),"",IF(C241&lt;=(-350000),ABS(C241),IF(C241&lt;=(-900),FLOOR(ABS(C241-P241),100),ABS(C241-P241))))</f>
        <v>655</v>
      </c>
      <c r="M241" s="58">
        <f>IF(ISBLANK(D241),"",IF(C241&lt;=(-350000),ABS(D241),IF(C241&lt;=(-900),FLOOR(ABS(D241-P241),100),ABS(D241-P241))))</f>
        <v>379</v>
      </c>
      <c r="N241" s="1">
        <f>IF(OR(ISBLANK(D241),J241=1),"",ABS(C241-D241))</f>
        <v>276</v>
      </c>
      <c r="O241" s="1">
        <f>IF(OR(C241&lt;(-85000000),ISBLANK(C241)),"",IF(C241&lt;(-7000000),INT(ABS(C241/10)),IF(C241&lt;(-3200000),INT(ABS(C241/12)),IF(C241&lt;(-500000),INT(ABS((C241-P241)/14)),IF(C241&lt;(-13500),INT(ABS((C241-P241)/16)),IF(C241&lt;(-4000),INT(ABS((C241-P241)/18)),INT(ABS((C241-P241)/20))))))))</f>
        <v>32</v>
      </c>
      <c r="P241" s="1">
        <v>2023</v>
      </c>
      <c r="Q241" s="1" t="s">
        <v>1038</v>
      </c>
      <c r="R241" s="1" t="s">
        <v>1039</v>
      </c>
    </row>
    <row r="242" spans="1:18" x14ac:dyDescent="0.4">
      <c r="A242" s="1" t="s">
        <v>1079</v>
      </c>
      <c r="C242" s="1">
        <v>1400</v>
      </c>
      <c r="D242" s="1">
        <v>1600</v>
      </c>
      <c r="F242" s="1" t="s">
        <v>1056</v>
      </c>
      <c r="G242" s="1" t="s">
        <v>1927</v>
      </c>
      <c r="L242" s="58">
        <f>IF(ISBLANK(C242),"",IF(C242&lt;=(-350000),ABS(C242),IF(C242&lt;=(-900),FLOOR(ABS(C242-P242),100),ABS(C242-P242))))</f>
        <v>623</v>
      </c>
      <c r="M242" s="58">
        <f>IF(ISBLANK(D242),"",IF(C242&lt;=(-350000),ABS(D242),IF(C242&lt;=(-900),FLOOR(ABS(D242-P242),100),ABS(D242-P242))))</f>
        <v>423</v>
      </c>
      <c r="N242" s="1">
        <f>IF(OR(ISBLANK(D242),J242=1),"",ABS(C242-D242))</f>
        <v>200</v>
      </c>
      <c r="O242" s="1">
        <f>IF(OR(C242&lt;(-85000000),ISBLANK(C242)),"",IF(C242&lt;(-7000000),INT(ABS(C242/10)),IF(C242&lt;(-3200000),INT(ABS(C242/12)),IF(C242&lt;(-500000),INT(ABS((C242-P242)/14)),IF(C242&lt;(-13500),INT(ABS((C242-P242)/16)),IF(C242&lt;(-4000),INT(ABS((C242-P242)/18)),INT(ABS((C242-P242)/20))))))))</f>
        <v>31</v>
      </c>
      <c r="P242" s="1">
        <v>2023</v>
      </c>
    </row>
    <row r="243" spans="1:18" x14ac:dyDescent="0.4">
      <c r="A243" s="1" t="s">
        <v>401</v>
      </c>
      <c r="C243" s="1">
        <v>1412</v>
      </c>
      <c r="D243" s="1">
        <v>1431</v>
      </c>
      <c r="E243" s="1" t="s">
        <v>400</v>
      </c>
      <c r="F243" s="1" t="s">
        <v>930</v>
      </c>
      <c r="G243" s="1" t="s">
        <v>1927</v>
      </c>
      <c r="L243" s="58">
        <f>IF(ISBLANK(C243),"",IF(C243&lt;=(-350000),ABS(C243),IF(C243&lt;=(-900),FLOOR(ABS(C243-P243),100),ABS(C243-P243))))</f>
        <v>611</v>
      </c>
      <c r="M243" s="58">
        <f>IF(ISBLANK(D243),"",IF(C243&lt;=(-350000),ABS(D243),IF(C243&lt;=(-900),FLOOR(ABS(D243-P243),100),ABS(D243-P243))))</f>
        <v>592</v>
      </c>
      <c r="N243" s="1">
        <f>IF(OR(ISBLANK(D243),J243=1),"",ABS(C243-D243))</f>
        <v>19</v>
      </c>
      <c r="O243" s="1">
        <f>IF(OR(C243&lt;(-85000000),ISBLANK(C243)),"",IF(C243&lt;(-7000000),INT(ABS(C243/10)),IF(C243&lt;(-3200000),INT(ABS(C243/12)),IF(C243&lt;(-500000),INT(ABS((C243-P243)/14)),IF(C243&lt;(-13500),INT(ABS((C243-P243)/16)),IF(C243&lt;(-4000),INT(ABS((C243-P243)/18)),INT(ABS((C243-P243)/20))))))))</f>
        <v>30</v>
      </c>
      <c r="P243" s="1">
        <v>2023</v>
      </c>
    </row>
    <row r="244" spans="1:18" x14ac:dyDescent="0.4">
      <c r="A244" s="1" t="s">
        <v>989</v>
      </c>
      <c r="C244" s="1">
        <v>1428</v>
      </c>
      <c r="D244" s="1">
        <v>1476</v>
      </c>
      <c r="E244" s="1" t="s">
        <v>1019</v>
      </c>
      <c r="F244" s="1" t="s">
        <v>930</v>
      </c>
      <c r="G244" s="1" t="s">
        <v>1927</v>
      </c>
      <c r="L244" s="58">
        <f>IF(ISBLANK(C244),"",IF(C244&lt;=(-350000),ABS(C244),IF(C244&lt;=(-900),FLOOR(ABS(C244-P244),100),ABS(C244-P244))))</f>
        <v>595</v>
      </c>
      <c r="M244" s="58">
        <f>IF(ISBLANK(D244),"",IF(C244&lt;=(-350000),ABS(D244),IF(C244&lt;=(-900),FLOOR(ABS(D244-P244),100),ABS(D244-P244))))</f>
        <v>547</v>
      </c>
      <c r="N244" s="1">
        <f>IF(OR(ISBLANK(D244),J244=1),"",ABS(C244-D244))</f>
        <v>48</v>
      </c>
      <c r="O244" s="1">
        <f>IF(OR(C244&lt;(-85000000),ISBLANK(C244)),"",IF(C244&lt;(-7000000),INT(ABS(C244/10)),IF(C244&lt;(-3200000),INT(ABS(C244/12)),IF(C244&lt;(-500000),INT(ABS((C244-P244)/14)),IF(C244&lt;(-13500),INT(ABS((C244-P244)/16)),IF(C244&lt;(-4000),INT(ABS((C244-P244)/18)),INT(ABS((C244-P244)/20))))))))</f>
        <v>29</v>
      </c>
      <c r="P244" s="1">
        <v>2023</v>
      </c>
      <c r="Q244" s="1" t="s">
        <v>1021</v>
      </c>
      <c r="R244" s="1" t="s">
        <v>1020</v>
      </c>
    </row>
    <row r="245" spans="1:18" x14ac:dyDescent="0.4">
      <c r="A245" s="1" t="s">
        <v>1159</v>
      </c>
      <c r="C245" s="1">
        <v>1438</v>
      </c>
      <c r="D245" s="1">
        <v>1572</v>
      </c>
      <c r="F245" s="1" t="s">
        <v>949</v>
      </c>
      <c r="G245" s="1" t="s">
        <v>1927</v>
      </c>
      <c r="L245" s="58">
        <f>IF(ISBLANK(C245),"",IF(C245&lt;=(-350000),ABS(C245),IF(C245&lt;=(-900),FLOOR(ABS(C245-P245),100),ABS(C245-P245))))</f>
        <v>585</v>
      </c>
      <c r="M245" s="58">
        <f>IF(ISBLANK(D245),"",IF(C245&lt;=(-350000),ABS(D245),IF(C245&lt;=(-900),FLOOR(ABS(D245-P245),100),ABS(D245-P245))))</f>
        <v>451</v>
      </c>
      <c r="N245" s="1">
        <f>IF(OR(ISBLANK(D245),J245=1),"",ABS(C245-D245))</f>
        <v>134</v>
      </c>
      <c r="O245" s="1">
        <f>IF(OR(C245&lt;(-85000000),ISBLANK(C245)),"",IF(C245&lt;(-7000000),INT(ABS(C245/10)),IF(C245&lt;(-3200000),INT(ABS(C245/12)),IF(C245&lt;(-500000),INT(ABS((C245-P245)/14)),IF(C245&lt;(-13500),INT(ABS((C245-P245)/16)),IF(C245&lt;(-4000),INT(ABS((C245-P245)/18)),INT(ABS((C245-P245)/20))))))))</f>
        <v>29</v>
      </c>
      <c r="P245" s="1">
        <v>2023</v>
      </c>
      <c r="Q245" s="1" t="s">
        <v>1160</v>
      </c>
      <c r="R245" s="1" t="s">
        <v>1161</v>
      </c>
    </row>
    <row r="246" spans="1:18" x14ac:dyDescent="0.4">
      <c r="A246" s="1" t="s">
        <v>1018</v>
      </c>
      <c r="B246" s="1" t="s">
        <v>1098</v>
      </c>
      <c r="C246" s="1">
        <v>1448</v>
      </c>
      <c r="D246" s="1">
        <v>1476</v>
      </c>
      <c r="E246" s="1" t="s">
        <v>1019</v>
      </c>
      <c r="F246" s="1" t="s">
        <v>930</v>
      </c>
      <c r="G246" s="1" t="s">
        <v>1927</v>
      </c>
      <c r="L246" s="58">
        <f>IF(ISBLANK(C246),"",IF(C246&lt;=(-350000),ABS(C246),IF(C246&lt;=(-900),FLOOR(ABS(C246-P246),100),ABS(C246-P246))))</f>
        <v>575</v>
      </c>
      <c r="M246" s="58">
        <f>IF(ISBLANK(D246),"",IF(C246&lt;=(-350000),ABS(D246),IF(C246&lt;=(-900),FLOOR(ABS(D246-P246),100),ABS(D246-P246))))</f>
        <v>547</v>
      </c>
      <c r="N246" s="1">
        <f>IF(OR(ISBLANK(D246),J246=1),"",ABS(C246-D246))</f>
        <v>28</v>
      </c>
      <c r="O246" s="1">
        <f>IF(OR(C246&lt;(-85000000),ISBLANK(C246)),"",IF(C246&lt;(-7000000),INT(ABS(C246/10)),IF(C246&lt;(-3200000),INT(ABS(C246/12)),IF(C246&lt;(-500000),INT(ABS((C246-P246)/14)),IF(C246&lt;(-13500),INT(ABS((C246-P246)/16)),IF(C246&lt;(-4000),INT(ABS((C246-P246)/18)),INT(ABS((C246-P246)/20))))))))</f>
        <v>28</v>
      </c>
      <c r="P246" s="1">
        <v>2023</v>
      </c>
      <c r="Q246" s="1" t="s">
        <v>1021</v>
      </c>
      <c r="R246" s="1" t="s">
        <v>1020</v>
      </c>
    </row>
    <row r="247" spans="1:18" x14ac:dyDescent="0.4">
      <c r="A247" s="1" t="s">
        <v>1007</v>
      </c>
      <c r="C247" s="1">
        <v>1451</v>
      </c>
      <c r="D247" s="1">
        <v>1506</v>
      </c>
      <c r="E247" s="1" t="s">
        <v>329</v>
      </c>
      <c r="F247" s="1" t="s">
        <v>930</v>
      </c>
      <c r="G247" s="1" t="s">
        <v>1927</v>
      </c>
      <c r="L247" s="58">
        <f>IF(ISBLANK(C247),"",IF(C247&lt;=(-350000),ABS(C247),IF(C247&lt;=(-900),FLOOR(ABS(C247-P247),100),ABS(C247-P247))))</f>
        <v>572</v>
      </c>
      <c r="M247" s="58">
        <f>IF(ISBLANK(D247),"",IF(C247&lt;=(-350000),ABS(D247),IF(C247&lt;=(-900),FLOOR(ABS(D247-P247),100),ABS(D247-P247))))</f>
        <v>517</v>
      </c>
      <c r="N247" s="1">
        <f>IF(OR(ISBLANK(D247),J247=1),"",ABS(C247-D247))</f>
        <v>55</v>
      </c>
      <c r="O247" s="1">
        <f>IF(OR(C247&lt;(-85000000),ISBLANK(C247)),"",IF(C247&lt;(-7000000),INT(ABS(C247/10)),IF(C247&lt;(-3200000),INT(ABS(C247/12)),IF(C247&lt;(-500000),INT(ABS((C247-P247)/14)),IF(C247&lt;(-13500),INT(ABS((C247-P247)/16)),IF(C247&lt;(-4000),INT(ABS((C247-P247)/18)),INT(ABS((C247-P247)/20))))))))</f>
        <v>28</v>
      </c>
      <c r="P247" s="1">
        <v>2023</v>
      </c>
      <c r="Q247" s="1" t="s">
        <v>1202</v>
      </c>
      <c r="R247" s="1" t="s">
        <v>1203</v>
      </c>
    </row>
    <row r="248" spans="1:18" x14ac:dyDescent="0.4">
      <c r="A248" s="1" t="s">
        <v>998</v>
      </c>
      <c r="C248" s="1">
        <v>1452</v>
      </c>
      <c r="D248" s="1">
        <v>1519</v>
      </c>
      <c r="E248" s="1" t="s">
        <v>1099</v>
      </c>
      <c r="F248" s="1" t="s">
        <v>930</v>
      </c>
      <c r="G248" s="1" t="s">
        <v>1927</v>
      </c>
      <c r="L248" s="58">
        <f>IF(ISBLANK(C248),"",IF(C248&lt;=(-350000),ABS(C248),IF(C248&lt;=(-900),FLOOR(ABS(C248-P248),100),ABS(C248-P248))))</f>
        <v>571</v>
      </c>
      <c r="M248" s="58">
        <f>IF(ISBLANK(D248),"",IF(C248&lt;=(-350000),ABS(D248),IF(C248&lt;=(-900),FLOOR(ABS(D248-P248),100),ABS(D248-P248))))</f>
        <v>504</v>
      </c>
      <c r="N248" s="1">
        <f>IF(OR(ISBLANK(D248),J248=1),"",ABS(C248-D248))</f>
        <v>67</v>
      </c>
      <c r="O248" s="1">
        <f>IF(OR(C248&lt;(-85000000),ISBLANK(C248)),"",IF(C248&lt;(-7000000),INT(ABS(C248/10)),IF(C248&lt;(-3200000),INT(ABS(C248/12)),IF(C248&lt;(-500000),INT(ABS((C248-P248)/14)),IF(C248&lt;(-13500),INT(ABS((C248-P248)/16)),IF(C248&lt;(-4000),INT(ABS((C248-P248)/18)),INT(ABS((C248-P248)/20))))))))</f>
        <v>28</v>
      </c>
      <c r="P248" s="1">
        <v>2023</v>
      </c>
      <c r="Q248" s="1" t="s">
        <v>1101</v>
      </c>
      <c r="R248" s="1" t="s">
        <v>1102</v>
      </c>
    </row>
    <row r="249" spans="1:18" x14ac:dyDescent="0.4">
      <c r="A249" s="1" t="s">
        <v>1006</v>
      </c>
      <c r="C249" s="1">
        <v>1453</v>
      </c>
      <c r="E249" s="1" t="s">
        <v>1189</v>
      </c>
      <c r="F249" s="1" t="s">
        <v>926</v>
      </c>
      <c r="G249" s="1" t="s">
        <v>1927</v>
      </c>
      <c r="L249" s="58">
        <f>IF(ISBLANK(C249),"",IF(C249&lt;=(-350000),ABS(C249),IF(C249&lt;=(-900),FLOOR(ABS(C249-P249),100),ABS(C249-P249))))</f>
        <v>570</v>
      </c>
      <c r="M249" s="58" t="str">
        <f>IF(ISBLANK(D249),"",IF(C249&lt;=(-350000),ABS(D249),IF(C249&lt;=(-900),FLOOR(ABS(D249-P249),100),ABS(D249-P249))))</f>
        <v/>
      </c>
      <c r="N249" s="1" t="str">
        <f>IF(OR(ISBLANK(D249),J249=1),"",ABS(C249-D249))</f>
        <v/>
      </c>
      <c r="O249" s="1">
        <f>IF(OR(C249&lt;(-85000000),ISBLANK(C249)),"",IF(C249&lt;(-7000000),INT(ABS(C249/10)),IF(C249&lt;(-3200000),INT(ABS(C249/12)),IF(C249&lt;(-500000),INT(ABS((C249-P249)/14)),IF(C249&lt;(-13500),INT(ABS((C249-P249)/16)),IF(C249&lt;(-4000),INT(ABS((C249-P249)/18)),INT(ABS((C249-P249)/20))))))))</f>
        <v>28</v>
      </c>
      <c r="P249" s="1">
        <v>2023</v>
      </c>
      <c r="Q249" s="1" t="s">
        <v>1190</v>
      </c>
      <c r="R249" s="1" t="s">
        <v>1191</v>
      </c>
    </row>
    <row r="250" spans="1:18" x14ac:dyDescent="0.4">
      <c r="A250" s="1" t="s">
        <v>1207</v>
      </c>
      <c r="B250" s="1" t="s">
        <v>1208</v>
      </c>
      <c r="C250" s="1">
        <v>1460</v>
      </c>
      <c r="D250" s="1">
        <v>1524</v>
      </c>
      <c r="E250" s="1" t="s">
        <v>1209</v>
      </c>
      <c r="F250" s="1" t="s">
        <v>930</v>
      </c>
      <c r="G250" s="1" t="s">
        <v>1927</v>
      </c>
      <c r="L250" s="58">
        <f>IF(ISBLANK(C250),"",IF(C250&lt;=(-350000),ABS(C250),IF(C250&lt;=(-900),FLOOR(ABS(C250-P250),100),ABS(C250-P250))))</f>
        <v>563</v>
      </c>
      <c r="M250" s="58">
        <f>IF(ISBLANK(D250),"",IF(C250&lt;=(-350000),ABS(D250),IF(C250&lt;=(-900),FLOOR(ABS(D250-P250),100),ABS(D250-P250))))</f>
        <v>499</v>
      </c>
      <c r="N250" s="1">
        <f>IF(OR(ISBLANK(D250),J250=1),"",ABS(C250-D250))</f>
        <v>64</v>
      </c>
      <c r="O250" s="1">
        <f>IF(OR(C250&lt;(-85000000),ISBLANK(C250)),"",IF(C250&lt;(-7000000),INT(ABS(C250/10)),IF(C250&lt;(-3200000),INT(ABS(C250/12)),IF(C250&lt;(-500000),INT(ABS((C250-P250)/14)),IF(C250&lt;(-13500),INT(ABS((C250-P250)/16)),IF(C250&lt;(-4000),INT(ABS((C250-P250)/18)),INT(ABS((C250-P250)/20))))))))</f>
        <v>28</v>
      </c>
      <c r="P250" s="1">
        <v>2023</v>
      </c>
      <c r="Q250" s="1" t="s">
        <v>1210</v>
      </c>
      <c r="R250" s="1" t="s">
        <v>1211</v>
      </c>
    </row>
    <row r="251" spans="1:18" x14ac:dyDescent="0.4">
      <c r="A251" s="1" t="s">
        <v>2307</v>
      </c>
      <c r="B251" s="1" t="s">
        <v>424</v>
      </c>
      <c r="C251" s="1">
        <v>1467</v>
      </c>
      <c r="D251" s="1">
        <v>1590</v>
      </c>
      <c r="E251" s="1" t="s">
        <v>423</v>
      </c>
      <c r="F251" s="1" t="s">
        <v>926</v>
      </c>
      <c r="G251" s="1" t="s">
        <v>1927</v>
      </c>
      <c r="L251" s="58">
        <f>IF(ISBLANK(C251),"",IF(C251&lt;=(-350000),ABS(C251),IF(C251&lt;=(-900),FLOOR(ABS(C251-P251),100),ABS(C251-P251))))</f>
        <v>556</v>
      </c>
      <c r="M251" s="58">
        <f>IF(ISBLANK(D251),"",IF(C251&lt;=(-350000),ABS(D251),IF(C251&lt;=(-900),FLOOR(ABS(D251-P251),100),ABS(D251-P251))))</f>
        <v>433</v>
      </c>
      <c r="N251" s="1">
        <f>IF(OR(ISBLANK(D251),J251=1),"",ABS(C251-D251))</f>
        <v>123</v>
      </c>
      <c r="O251" s="1">
        <f>IF(OR(C251&lt;(-85000000),ISBLANK(C251)),"",IF(C251&lt;(-7000000),INT(ABS(C251/10)),IF(C251&lt;(-3200000),INT(ABS(C251/12)),IF(C251&lt;(-500000),INT(ABS((C251-P251)/14)),IF(C251&lt;(-13500),INT(ABS((C251-P251)/16)),IF(C251&lt;(-4000),INT(ABS((C251-P251)/18)),INT(ABS((C251-P251)/20))))))))</f>
        <v>27</v>
      </c>
      <c r="P251" s="1">
        <v>2023</v>
      </c>
    </row>
    <row r="252" spans="1:18" x14ac:dyDescent="0.4">
      <c r="A252" s="1" t="s">
        <v>1103</v>
      </c>
      <c r="C252" s="1">
        <v>1469</v>
      </c>
      <c r="D252" s="1">
        <v>1527</v>
      </c>
      <c r="E252" s="1" t="s">
        <v>1104</v>
      </c>
      <c r="F252" s="1" t="s">
        <v>930</v>
      </c>
      <c r="G252" s="1" t="s">
        <v>1927</v>
      </c>
      <c r="L252" s="58">
        <f>IF(ISBLANK(C252),"",IF(C252&lt;=(-350000),ABS(C252),IF(C252&lt;=(-900),FLOOR(ABS(C252-P252),100),ABS(C252-P252))))</f>
        <v>554</v>
      </c>
      <c r="M252" s="58">
        <f>IF(ISBLANK(D252),"",IF(C252&lt;=(-350000),ABS(D252),IF(C252&lt;=(-900),FLOOR(ABS(D252-P252),100),ABS(D252-P252))))</f>
        <v>496</v>
      </c>
      <c r="N252" s="1">
        <f>IF(OR(ISBLANK(D252),J252=1),"",ABS(C252-D252))</f>
        <v>58</v>
      </c>
      <c r="O252" s="1">
        <f>IF(OR(C252&lt;(-85000000),ISBLANK(C252)),"",IF(C252&lt;(-7000000),INT(ABS(C252/10)),IF(C252&lt;(-3200000),INT(ABS(C252/12)),IF(C252&lt;(-500000),INT(ABS((C252-P252)/14)),IF(C252&lt;(-13500),INT(ABS((C252-P252)/16)),IF(C252&lt;(-4000),INT(ABS((C252-P252)/18)),INT(ABS((C252-P252)/20))))))))</f>
        <v>27</v>
      </c>
      <c r="P252" s="1">
        <v>2023</v>
      </c>
      <c r="Q252" s="1" t="s">
        <v>1105</v>
      </c>
      <c r="R252" s="1" t="s">
        <v>1106</v>
      </c>
    </row>
    <row r="253" spans="1:18" x14ac:dyDescent="0.4">
      <c r="A253" s="1" t="s">
        <v>1728</v>
      </c>
      <c r="C253" s="1">
        <v>1473</v>
      </c>
      <c r="D253" s="1">
        <v>1543</v>
      </c>
      <c r="E253" s="1" t="s">
        <v>1729</v>
      </c>
      <c r="F253" s="1" t="s">
        <v>930</v>
      </c>
      <c r="G253" s="1" t="s">
        <v>1927</v>
      </c>
      <c r="L253" s="58">
        <f>IF(ISBLANK(C253),"",IF(C253&lt;=(-350000),ABS(C253),IF(C253&lt;=(-900),FLOOR(ABS(C253-P253),100),ABS(C253-P253))))</f>
        <v>550</v>
      </c>
      <c r="M253" s="58">
        <f>IF(ISBLANK(D253),"",IF(C253&lt;=(-350000),ABS(D253),IF(C253&lt;=(-900),FLOOR(ABS(D253-P253),100),ABS(D253-P253))))</f>
        <v>480</v>
      </c>
      <c r="N253" s="1">
        <f>IF(OR(ISBLANK(D253),J253=1),"",ABS(C253-D253))</f>
        <v>70</v>
      </c>
      <c r="O253" s="1">
        <f>IF(OR(C253&lt;(-85000000),ISBLANK(C253)),"",IF(C253&lt;(-7000000),INT(ABS(C253/10)),IF(C253&lt;(-3200000),INT(ABS(C253/12)),IF(C253&lt;(-500000),INT(ABS((C253-P253)/14)),IF(C253&lt;(-13500),INT(ABS((C253-P253)/16)),IF(C253&lt;(-4000),INT(ABS((C253-P253)/18)),INT(ABS((C253-P253)/20))))))))</f>
        <v>27</v>
      </c>
      <c r="P253" s="1">
        <v>2023</v>
      </c>
      <c r="Q253" s="1" t="s">
        <v>1730</v>
      </c>
      <c r="R253" s="1" t="s">
        <v>1731</v>
      </c>
    </row>
    <row r="254" spans="1:18" x14ac:dyDescent="0.4">
      <c r="A254" s="1" t="s">
        <v>997</v>
      </c>
      <c r="C254" s="1">
        <v>1475</v>
      </c>
      <c r="D254" s="1">
        <v>1564</v>
      </c>
      <c r="E254" s="1" t="s">
        <v>1086</v>
      </c>
      <c r="F254" s="1" t="s">
        <v>930</v>
      </c>
      <c r="G254" s="1" t="s">
        <v>1927</v>
      </c>
      <c r="L254" s="58">
        <f>IF(ISBLANK(C254),"",IF(C254&lt;=(-350000),ABS(C254),IF(C254&lt;=(-900),FLOOR(ABS(C254-P254),100),ABS(C254-P254))))</f>
        <v>548</v>
      </c>
      <c r="M254" s="58">
        <f>IF(ISBLANK(D254),"",IF(C254&lt;=(-350000),ABS(D254),IF(C254&lt;=(-900),FLOOR(ABS(D254-P254),100),ABS(D254-P254))))</f>
        <v>459</v>
      </c>
      <c r="N254" s="1">
        <f>IF(OR(ISBLANK(D254),J254=1),"",ABS(C254-D254))</f>
        <v>89</v>
      </c>
      <c r="O254" s="1">
        <f>IF(OR(C254&lt;(-85000000),ISBLANK(C254)),"",IF(C254&lt;(-7000000),INT(ABS(C254/10)),IF(C254&lt;(-3200000),INT(ABS(C254/12)),IF(C254&lt;(-500000),INT(ABS((C254-P254)/14)),IF(C254&lt;(-13500),INT(ABS((C254-P254)/16)),IF(C254&lt;(-4000),INT(ABS((C254-P254)/18)),INT(ABS((C254-P254)/20))))))))</f>
        <v>27</v>
      </c>
      <c r="P254" s="1">
        <v>2023</v>
      </c>
      <c r="Q254" s="1" t="s">
        <v>1087</v>
      </c>
      <c r="R254" s="1" t="s">
        <v>1088</v>
      </c>
    </row>
    <row r="255" spans="1:18" x14ac:dyDescent="0.4">
      <c r="A255" s="1" t="s">
        <v>1296</v>
      </c>
      <c r="C255" s="1">
        <v>1483</v>
      </c>
      <c r="D255" s="1">
        <v>1546</v>
      </c>
      <c r="E255" s="1" t="s">
        <v>1617</v>
      </c>
      <c r="F255" s="1" t="s">
        <v>930</v>
      </c>
      <c r="G255" s="1" t="s">
        <v>1927</v>
      </c>
      <c r="L255" s="58">
        <f>IF(ISBLANK(C255),"",IF(C255&lt;=(-350000),ABS(C255),IF(C255&lt;=(-900),FLOOR(ABS(C255-P255),100),ABS(C255-P255))))</f>
        <v>540</v>
      </c>
      <c r="M255" s="58">
        <f>IF(ISBLANK(D255),"",IF(C255&lt;=(-350000),ABS(D255),IF(C255&lt;=(-900),FLOOR(ABS(D255-P255),100),ABS(D255-P255))))</f>
        <v>477</v>
      </c>
      <c r="N255" s="1">
        <f>IF(OR(ISBLANK(D255),J255=1),"",ABS(C255-D255))</f>
        <v>63</v>
      </c>
      <c r="O255" s="1">
        <f>IF(OR(C255&lt;(-85000000),ISBLANK(C255)),"",IF(C255&lt;(-7000000),INT(ABS(C255/10)),IF(C255&lt;(-3200000),INT(ABS(C255/12)),IF(C255&lt;(-500000),INT(ABS((C255-P255)/14)),IF(C255&lt;(-13500),INT(ABS((C255-P255)/16)),IF(C255&lt;(-4000),INT(ABS((C255-P255)/18)),INT(ABS((C255-P255)/20))))))))</f>
        <v>27</v>
      </c>
      <c r="P255" s="1">
        <v>2023</v>
      </c>
      <c r="Q255" s="1" t="s">
        <v>1618</v>
      </c>
      <c r="R255" s="1" t="s">
        <v>1619</v>
      </c>
    </row>
    <row r="256" spans="1:18" x14ac:dyDescent="0.4">
      <c r="A256" s="1" t="s">
        <v>1002</v>
      </c>
      <c r="C256" s="1">
        <v>1492</v>
      </c>
      <c r="F256" s="1" t="s">
        <v>926</v>
      </c>
      <c r="G256" s="1" t="s">
        <v>1927</v>
      </c>
      <c r="L256" s="58">
        <f>IF(ISBLANK(C256),"",IF(C256&lt;=(-350000),ABS(C256),IF(C256&lt;=(-900),FLOOR(ABS(C256-P256),100),ABS(C256-P256))))</f>
        <v>531</v>
      </c>
      <c r="M256" s="58" t="str">
        <f>IF(ISBLANK(D256),"",IF(C256&lt;=(-350000),ABS(D256),IF(C256&lt;=(-900),FLOOR(ABS(D256-P256),100),ABS(D256-P256))))</f>
        <v/>
      </c>
      <c r="N256" s="1" t="str">
        <f>IF(OR(ISBLANK(D256),J256=1),"",ABS(C256-D256))</f>
        <v/>
      </c>
      <c r="O256" s="1">
        <f>IF(OR(C256&lt;(-85000000),ISBLANK(C256)),"",IF(C256&lt;(-7000000),INT(ABS(C256/10)),IF(C256&lt;(-3200000),INT(ABS(C256/12)),IF(C256&lt;(-500000),INT(ABS((C256-P256)/14)),IF(C256&lt;(-13500),INT(ABS((C256-P256)/16)),IF(C256&lt;(-4000),INT(ABS((C256-P256)/18)),INT(ABS((C256-P256)/20))))))))</f>
        <v>26</v>
      </c>
      <c r="P256" s="1">
        <v>2023</v>
      </c>
    </row>
    <row r="257" spans="1:18" x14ac:dyDescent="0.4">
      <c r="A257" s="1" t="s">
        <v>1300</v>
      </c>
      <c r="C257" s="1">
        <v>1509</v>
      </c>
      <c r="D257" s="1">
        <v>1564</v>
      </c>
      <c r="E257" s="1" t="s">
        <v>1651</v>
      </c>
      <c r="F257" s="1" t="s">
        <v>930</v>
      </c>
      <c r="G257" s="1" t="s">
        <v>1927</v>
      </c>
      <c r="L257" s="58">
        <f>IF(ISBLANK(C257),"",IF(C257&lt;=(-350000),ABS(C257),IF(C257&lt;=(-900),FLOOR(ABS(C257-P257),100),ABS(C257-P257))))</f>
        <v>514</v>
      </c>
      <c r="M257" s="58">
        <f>IF(ISBLANK(D257),"",IF(C257&lt;=(-350000),ABS(D257),IF(C257&lt;=(-900),FLOOR(ABS(D257-P257),100),ABS(D257-P257))))</f>
        <v>459</v>
      </c>
      <c r="N257" s="1">
        <f>IF(OR(ISBLANK(D257),J257=1),"",ABS(C257-D257))</f>
        <v>55</v>
      </c>
      <c r="O257" s="1">
        <f>IF(OR(C257&lt;(-85000000),ISBLANK(C257)),"",IF(C257&lt;(-7000000),INT(ABS(C257/10)),IF(C257&lt;(-3200000),INT(ABS(C257/12)),IF(C257&lt;(-500000),INT(ABS((C257-P257)/14)),IF(C257&lt;(-13500),INT(ABS((C257-P257)/16)),IF(C257&lt;(-4000),INT(ABS((C257-P257)/18)),INT(ABS((C257-P257)/20))))))))</f>
        <v>25</v>
      </c>
      <c r="P257" s="1">
        <v>2023</v>
      </c>
      <c r="Q257" s="1" t="s">
        <v>1652</v>
      </c>
      <c r="R257" s="1" t="s">
        <v>1653</v>
      </c>
    </row>
    <row r="258" spans="1:18" x14ac:dyDescent="0.4">
      <c r="A258" s="1" t="s">
        <v>1614</v>
      </c>
      <c r="C258" s="1">
        <v>1517</v>
      </c>
      <c r="D258" s="1">
        <v>1648</v>
      </c>
      <c r="F258" s="1" t="s">
        <v>1056</v>
      </c>
      <c r="G258" s="1" t="s">
        <v>1927</v>
      </c>
      <c r="L258" s="58">
        <f>IF(ISBLANK(C258),"",IF(C258&lt;=(-350000),ABS(C258),IF(C258&lt;=(-900),FLOOR(ABS(C258-P258),100),ABS(C258-P258))))</f>
        <v>506</v>
      </c>
      <c r="M258" s="58">
        <f>IF(ISBLANK(D258),"",IF(C258&lt;=(-350000),ABS(D258),IF(C258&lt;=(-900),FLOOR(ABS(D258-P258),100),ABS(D258-P258))))</f>
        <v>375</v>
      </c>
      <c r="N258" s="1">
        <f>IF(OR(ISBLANK(D258),J258=1),"",ABS(C258-D258))</f>
        <v>131</v>
      </c>
      <c r="O258" s="1">
        <f>IF(OR(C258&lt;(-85000000),ISBLANK(C258)),"",IF(C258&lt;(-7000000),INT(ABS(C258/10)),IF(C258&lt;(-3200000),INT(ABS(C258/12)),IF(C258&lt;(-500000),INT(ABS((C258-P258)/14)),IF(C258&lt;(-13500),INT(ABS((C258-P258)/16)),IF(C258&lt;(-4000),INT(ABS((C258-P258)/18)),INT(ABS((C258-P258)/20))))))))</f>
        <v>25</v>
      </c>
      <c r="P258" s="1">
        <v>2023</v>
      </c>
      <c r="Q258" s="1" t="s">
        <v>1615</v>
      </c>
      <c r="R258" s="1" t="s">
        <v>1616</v>
      </c>
    </row>
    <row r="259" spans="1:18" x14ac:dyDescent="0.4">
      <c r="A259" s="1" t="s">
        <v>1633</v>
      </c>
      <c r="C259" s="1">
        <v>1517</v>
      </c>
      <c r="E259" s="1" t="s">
        <v>1138</v>
      </c>
      <c r="F259" s="1" t="s">
        <v>926</v>
      </c>
      <c r="G259" s="1" t="s">
        <v>1927</v>
      </c>
      <c r="L259" s="58">
        <f>IF(ISBLANK(C259),"",IF(C259&lt;=(-350000),ABS(C259),IF(C259&lt;=(-900),FLOOR(ABS(C259-P259),100),ABS(C259-P259))))</f>
        <v>506</v>
      </c>
      <c r="M259" s="58" t="str">
        <f>IF(ISBLANK(D259),"",IF(C259&lt;=(-350000),ABS(D259),IF(C259&lt;=(-900),FLOOR(ABS(D259-P259),100),ABS(D259-P259))))</f>
        <v/>
      </c>
      <c r="N259" s="1" t="str">
        <f>IF(OR(ISBLANK(D259),J259=1),"",ABS(C259-D259))</f>
        <v/>
      </c>
      <c r="O259" s="1">
        <f>IF(OR(C259&lt;(-85000000),ISBLANK(C259)),"",IF(C259&lt;(-7000000),INT(ABS(C259/10)),IF(C259&lt;(-3200000),INT(ABS(C259/12)),IF(C259&lt;(-500000),INT(ABS((C259-P259)/14)),IF(C259&lt;(-13500),INT(ABS((C259-P259)/16)),IF(C259&lt;(-4000),INT(ABS((C259-P259)/18)),INT(ABS((C259-P259)/20))))))))</f>
        <v>25</v>
      </c>
      <c r="P259" s="1">
        <v>2023</v>
      </c>
      <c r="Q259" s="1" t="s">
        <v>1634</v>
      </c>
      <c r="R259" s="1" t="s">
        <v>1635</v>
      </c>
    </row>
    <row r="260" spans="1:18" x14ac:dyDescent="0.4">
      <c r="A260" s="1" t="s">
        <v>1881</v>
      </c>
      <c r="C260" s="1">
        <v>1517</v>
      </c>
      <c r="D260" s="1">
        <f>P260</f>
        <v>2023</v>
      </c>
      <c r="F260" s="1" t="s">
        <v>1636</v>
      </c>
      <c r="G260" s="1" t="s">
        <v>1927</v>
      </c>
      <c r="L260" s="58">
        <f>IF(ISBLANK(C260),"",IF(C260&lt;=(-350000),ABS(C260),IF(C260&lt;=(-900),FLOOR(ABS(C260-P260),100),ABS(C260-P260))))</f>
        <v>506</v>
      </c>
      <c r="M260" s="58">
        <f>IF(ISBLANK(D260),"",IF(C260&lt;=(-350000),ABS(D260),IF(C260&lt;=(-900),FLOOR(ABS(D260-P260),100),ABS(D260-P260))))</f>
        <v>0</v>
      </c>
      <c r="N260" s="1">
        <f>IF(OR(ISBLANK(D260),J260=1),"",ABS(C260-D260))</f>
        <v>506</v>
      </c>
      <c r="O260" s="1">
        <f>IF(OR(C260&lt;(-85000000),ISBLANK(C260)),"",IF(C260&lt;(-7000000),INT(ABS(C260/10)),IF(C260&lt;(-3200000),INT(ABS(C260/12)),IF(C260&lt;(-500000),INT(ABS((C260-P260)/14)),IF(C260&lt;(-13500),INT(ABS((C260-P260)/16)),IF(C260&lt;(-4000),INT(ABS((C260-P260)/18)),INT(ABS((C260-P260)/20))))))))</f>
        <v>25</v>
      </c>
      <c r="P260" s="1">
        <v>2023</v>
      </c>
      <c r="Q260" s="1" t="s">
        <v>1883</v>
      </c>
      <c r="R260" s="1" t="s">
        <v>1884</v>
      </c>
    </row>
    <row r="261" spans="1:18" x14ac:dyDescent="0.4">
      <c r="A261" s="1" t="s">
        <v>1204</v>
      </c>
      <c r="B261" s="1" t="s">
        <v>1299</v>
      </c>
      <c r="C261" s="1">
        <v>1519</v>
      </c>
      <c r="D261" s="1">
        <v>1522</v>
      </c>
      <c r="E261" s="1" t="s">
        <v>314</v>
      </c>
      <c r="F261" s="1" t="s">
        <v>926</v>
      </c>
      <c r="G261" s="1" t="s">
        <v>1927</v>
      </c>
      <c r="L261" s="58">
        <f>IF(ISBLANK(C261),"",IF(C261&lt;=(-350000),ABS(C261),IF(C261&lt;=(-900),FLOOR(ABS(C261-P261),100),ABS(C261-P261))))</f>
        <v>504</v>
      </c>
      <c r="M261" s="58">
        <f>IF(ISBLANK(D261),"",IF(C261&lt;=(-350000),ABS(D261),IF(C261&lt;=(-900),FLOOR(ABS(D261-P261),100),ABS(D261-P261))))</f>
        <v>501</v>
      </c>
      <c r="N261" s="1">
        <f>IF(OR(ISBLANK(D261),J261=1),"",ABS(C261-D261))</f>
        <v>3</v>
      </c>
      <c r="O261" s="1">
        <f>IF(OR(C261&lt;(-85000000),ISBLANK(C261)),"",IF(C261&lt;(-7000000),INT(ABS(C261/10)),IF(C261&lt;(-3200000),INT(ABS(C261/12)),IF(C261&lt;(-500000),INT(ABS((C261-P261)/14)),IF(C261&lt;(-13500),INT(ABS((C261-P261)/16)),IF(C261&lt;(-4000),INT(ABS((C261-P261)/18)),INT(ABS((C261-P261)/20))))))))</f>
        <v>25</v>
      </c>
      <c r="P261" s="1">
        <v>2023</v>
      </c>
      <c r="Q261" s="1" t="s">
        <v>1205</v>
      </c>
      <c r="R261" s="1" t="s">
        <v>1206</v>
      </c>
    </row>
    <row r="262" spans="1:18" x14ac:dyDescent="0.4">
      <c r="A262" s="1" t="s">
        <v>1654</v>
      </c>
      <c r="C262" s="1">
        <v>1519</v>
      </c>
      <c r="E262" s="1" t="s">
        <v>1655</v>
      </c>
      <c r="F262" s="1" t="s">
        <v>1636</v>
      </c>
      <c r="G262" s="1" t="s">
        <v>1927</v>
      </c>
      <c r="L262" s="58">
        <f>IF(ISBLANK(C262),"",IF(C262&lt;=(-350000),ABS(C262),IF(C262&lt;=(-900),FLOOR(ABS(C262-P262),100),ABS(C262-P262))))</f>
        <v>504</v>
      </c>
      <c r="M262" s="58" t="str">
        <f>IF(ISBLANK(D262),"",IF(C262&lt;=(-350000),ABS(D262),IF(C262&lt;=(-900),FLOOR(ABS(D262-P262),100),ABS(D262-P262))))</f>
        <v/>
      </c>
      <c r="N262" s="1" t="str">
        <f>IF(OR(ISBLANK(D262),J262=1),"",ABS(C262-D262))</f>
        <v/>
      </c>
      <c r="O262" s="1">
        <f>IF(OR(C262&lt;(-85000000),ISBLANK(C262)),"",IF(C262&lt;(-7000000),INT(ABS(C262/10)),IF(C262&lt;(-3200000),INT(ABS(C262/12)),IF(C262&lt;(-500000),INT(ABS((C262-P262)/14)),IF(C262&lt;(-13500),INT(ABS((C262-P262)/16)),IF(C262&lt;(-4000),INT(ABS((C262-P262)/18)),INT(ABS((C262-P262)/20))))))))</f>
        <v>25</v>
      </c>
      <c r="P262" s="1">
        <v>2023</v>
      </c>
      <c r="Q262" s="1" t="s">
        <v>1656</v>
      </c>
      <c r="R262" s="1" t="s">
        <v>1657</v>
      </c>
    </row>
    <row r="263" spans="1:18" x14ac:dyDescent="0.4">
      <c r="A263" s="1" t="s">
        <v>1127</v>
      </c>
      <c r="C263" s="1">
        <v>1520</v>
      </c>
      <c r="D263" s="1">
        <v>1566</v>
      </c>
      <c r="E263" s="1" t="s">
        <v>1128</v>
      </c>
      <c r="F263" s="1" t="s">
        <v>930</v>
      </c>
      <c r="G263" s="1" t="s">
        <v>1927</v>
      </c>
      <c r="L263" s="58">
        <f>IF(ISBLANK(C263),"",IF(C263&lt;=(-350000),ABS(C263),IF(C263&lt;=(-900),FLOOR(ABS(C263-P263),100),ABS(C263-P263))))</f>
        <v>503</v>
      </c>
      <c r="M263" s="58">
        <f>IF(ISBLANK(D263),"",IF(C263&lt;=(-350000),ABS(D263),IF(C263&lt;=(-900),FLOOR(ABS(D263-P263),100),ABS(D263-P263))))</f>
        <v>457</v>
      </c>
      <c r="N263" s="1">
        <f>IF(OR(ISBLANK(D263),J263=1),"",ABS(C263-D263))</f>
        <v>46</v>
      </c>
      <c r="O263" s="1">
        <f>IF(OR(C263&lt;(-85000000),ISBLANK(C263)),"",IF(C263&lt;(-7000000),INT(ABS(C263/10)),IF(C263&lt;(-3200000),INT(ABS(C263/12)),IF(C263&lt;(-500000),INT(ABS((C263-P263)/14)),IF(C263&lt;(-13500),INT(ABS((C263-P263)/16)),IF(C263&lt;(-4000),INT(ABS((C263-P263)/18)),INT(ABS((C263-P263)/20))))))))</f>
        <v>25</v>
      </c>
      <c r="P263" s="1">
        <v>2023</v>
      </c>
      <c r="Q263" s="1" t="s">
        <v>1129</v>
      </c>
      <c r="R263" s="1" t="s">
        <v>1130</v>
      </c>
    </row>
    <row r="264" spans="1:18" x14ac:dyDescent="0.4">
      <c r="A264" s="1" t="s">
        <v>1016</v>
      </c>
      <c r="C264" s="1">
        <v>1525</v>
      </c>
      <c r="D264" s="1">
        <v>1947</v>
      </c>
      <c r="E264" s="1" t="s">
        <v>1278</v>
      </c>
      <c r="F264" s="1" t="s">
        <v>949</v>
      </c>
      <c r="G264" s="1" t="s">
        <v>1927</v>
      </c>
      <c r="L264" s="58">
        <f>IF(ISBLANK(C264),"",IF(C264&lt;=(-350000),ABS(C264),IF(C264&lt;=(-900),FLOOR(ABS(C264-P264),100),ABS(C264-P264))))</f>
        <v>498</v>
      </c>
      <c r="M264" s="58">
        <f>IF(ISBLANK(D264),"",IF(C264&lt;=(-350000),ABS(D264),IF(C264&lt;=(-900),FLOOR(ABS(D264-P264),100),ABS(D264-P264))))</f>
        <v>76</v>
      </c>
      <c r="N264" s="1">
        <f>IF(OR(ISBLANK(D264),J264=1),"",ABS(C264-D264))</f>
        <v>422</v>
      </c>
      <c r="O264" s="1">
        <f>IF(OR(C264&lt;(-85000000),ISBLANK(C264)),"",IF(C264&lt;(-7000000),INT(ABS(C264/10)),IF(C264&lt;(-3200000),INT(ABS(C264/12)),IF(C264&lt;(-500000),INT(ABS((C264-P264)/14)),IF(C264&lt;(-13500),INT(ABS((C264-P264)/16)),IF(C264&lt;(-4000),INT(ABS((C264-P264)/18)),INT(ABS((C264-P264)/20))))))))</f>
        <v>24</v>
      </c>
      <c r="P264" s="1">
        <v>2023</v>
      </c>
      <c r="Q264" s="1" t="s">
        <v>1279</v>
      </c>
      <c r="R264" s="1" t="s">
        <v>1280</v>
      </c>
    </row>
    <row r="265" spans="1:18" x14ac:dyDescent="0.4">
      <c r="A265" s="1" t="s">
        <v>1341</v>
      </c>
      <c r="C265" s="1">
        <v>1526</v>
      </c>
      <c r="D265" s="1">
        <v>1808</v>
      </c>
      <c r="E265" s="1" t="s">
        <v>314</v>
      </c>
      <c r="F265" s="1" t="s">
        <v>1056</v>
      </c>
      <c r="G265" s="1" t="s">
        <v>1927</v>
      </c>
      <c r="L265" s="58">
        <f>IF(ISBLANK(C265),"",IF(C265&lt;=(-350000),ABS(C265),IF(C265&lt;=(-900),FLOOR(ABS(C265-P265),100),ABS(C265-P265))))</f>
        <v>497</v>
      </c>
      <c r="M265" s="58">
        <f>IF(ISBLANK(D265),"",IF(C265&lt;=(-350000),ABS(D265),IF(C265&lt;=(-900),FLOOR(ABS(D265-P265),100),ABS(D265-P265))))</f>
        <v>215</v>
      </c>
      <c r="N265" s="1">
        <f>IF(OR(ISBLANK(D265),J265=1),"",ABS(C265-D265))</f>
        <v>282</v>
      </c>
      <c r="O265" s="1">
        <f>IF(OR(C265&lt;(-85000000),ISBLANK(C265)),"",IF(C265&lt;(-7000000),INT(ABS(C265/10)),IF(C265&lt;(-3200000),INT(ABS(C265/12)),IF(C265&lt;(-500000),INT(ABS((C265-P265)/14)),IF(C265&lt;(-13500),INT(ABS((C265-P265)/16)),IF(C265&lt;(-4000),INT(ABS((C265-P265)/18)),INT(ABS((C265-P265)/20))))))))</f>
        <v>24</v>
      </c>
      <c r="P265" s="1">
        <v>2023</v>
      </c>
      <c r="Q265" s="1" t="s">
        <v>1342</v>
      </c>
      <c r="R265" s="1" t="s">
        <v>1343</v>
      </c>
    </row>
    <row r="266" spans="1:18" x14ac:dyDescent="0.4">
      <c r="A266" s="1" t="s">
        <v>1863</v>
      </c>
      <c r="C266" s="1">
        <v>1526</v>
      </c>
      <c r="D266" s="1">
        <v>1857</v>
      </c>
      <c r="F266" s="1" t="s">
        <v>949</v>
      </c>
      <c r="G266" s="1" t="s">
        <v>1927</v>
      </c>
      <c r="L266" s="58">
        <f>IF(ISBLANK(C266),"",IF(C266&lt;=(-350000),ABS(C266),IF(C266&lt;=(-900),FLOOR(ABS(C266-P266),100),ABS(C266-P266))))</f>
        <v>497</v>
      </c>
      <c r="M266" s="58">
        <f>IF(ISBLANK(D266),"",IF(C266&lt;=(-350000),ABS(D266),IF(C266&lt;=(-900),FLOOR(ABS(D266-P266),100),ABS(D266-P266))))</f>
        <v>166</v>
      </c>
      <c r="N266" s="1">
        <f>IF(OR(ISBLANK(D266),J266=1),"",ABS(C266-D266))</f>
        <v>331</v>
      </c>
      <c r="O266" s="1">
        <f>IF(OR(C266&lt;(-85000000),ISBLANK(C266)),"",IF(C266&lt;(-7000000),INT(ABS(C266/10)),IF(C266&lt;(-3200000),INT(ABS(C266/12)),IF(C266&lt;(-500000),INT(ABS((C266-P266)/14)),IF(C266&lt;(-13500),INT(ABS((C266-P266)/16)),IF(C266&lt;(-4000),INT(ABS((C266-P266)/18)),INT(ABS((C266-P266)/20))))))))</f>
        <v>24</v>
      </c>
      <c r="P266" s="1">
        <v>2023</v>
      </c>
      <c r="Q266" s="1" t="s">
        <v>1864</v>
      </c>
      <c r="R266" s="1" t="s">
        <v>1865</v>
      </c>
    </row>
    <row r="267" spans="1:18" x14ac:dyDescent="0.4">
      <c r="A267" s="1" t="s">
        <v>1186</v>
      </c>
      <c r="C267" s="1">
        <v>1529</v>
      </c>
      <c r="E267" s="1" t="s">
        <v>1100</v>
      </c>
      <c r="F267" s="1" t="s">
        <v>926</v>
      </c>
      <c r="G267" s="1" t="s">
        <v>1927</v>
      </c>
      <c r="L267" s="58">
        <f>IF(ISBLANK(C267),"",IF(C267&lt;=(-350000),ABS(C267),IF(C267&lt;=(-900),FLOOR(ABS(C267-P267),100),ABS(C267-P267))))</f>
        <v>494</v>
      </c>
      <c r="M267" s="58" t="str">
        <f>IF(ISBLANK(D267),"",IF(C267&lt;=(-350000),ABS(D267),IF(C267&lt;=(-900),FLOOR(ABS(D267-P267),100),ABS(D267-P267))))</f>
        <v/>
      </c>
      <c r="N267" s="1" t="str">
        <f>IF(OR(ISBLANK(D267),J267=1),"",ABS(C267-D267))</f>
        <v/>
      </c>
      <c r="O267" s="1">
        <f>IF(OR(C267&lt;(-85000000),ISBLANK(C267)),"",IF(C267&lt;(-7000000),INT(ABS(C267/10)),IF(C267&lt;(-3200000),INT(ABS(C267/12)),IF(C267&lt;(-500000),INT(ABS((C267-P267)/14)),IF(C267&lt;(-13500),INT(ABS((C267-P267)/16)),IF(C267&lt;(-4000),INT(ABS((C267-P267)/18)),INT(ABS((C267-P267)/20))))))))</f>
        <v>24</v>
      </c>
      <c r="P267" s="1">
        <v>2023</v>
      </c>
      <c r="Q267" s="1" t="s">
        <v>1187</v>
      </c>
      <c r="R267" s="1" t="s">
        <v>1188</v>
      </c>
    </row>
    <row r="268" spans="1:18" x14ac:dyDescent="0.4">
      <c r="A268" s="1" t="s">
        <v>1298</v>
      </c>
      <c r="C268" s="1">
        <v>1534</v>
      </c>
      <c r="D268" s="1">
        <f>P268</f>
        <v>2023</v>
      </c>
      <c r="E268" s="1" t="s">
        <v>1047</v>
      </c>
      <c r="F268" s="1" t="s">
        <v>1636</v>
      </c>
      <c r="G268" s="1" t="s">
        <v>1927</v>
      </c>
      <c r="L268" s="58">
        <f>IF(ISBLANK(C268),"",IF(C268&lt;=(-350000),ABS(C268),IF(C268&lt;=(-900),FLOOR(ABS(C268-P268),100),ABS(C268-P268))))</f>
        <v>489</v>
      </c>
      <c r="M268" s="58">
        <f>IF(ISBLANK(D268),"",IF(C268&lt;=(-350000),ABS(D268),IF(C268&lt;=(-900),FLOOR(ABS(D268-P268),100),ABS(D268-P268))))</f>
        <v>0</v>
      </c>
      <c r="N268" s="1">
        <f>IF(OR(ISBLANK(D268),J268=1),"",ABS(C268-D268))</f>
        <v>489</v>
      </c>
      <c r="O268" s="1">
        <f>IF(OR(C268&lt;(-85000000),ISBLANK(C268)),"",IF(C268&lt;(-7000000),INT(ABS(C268/10)),IF(C268&lt;(-3200000),INT(ABS(C268/12)),IF(C268&lt;(-500000),INT(ABS((C268-P268)/14)),IF(C268&lt;(-13500),INT(ABS((C268-P268)/16)),IF(C268&lt;(-4000),INT(ABS((C268-P268)/18)),INT(ABS((C268-P268)/20))))))))</f>
        <v>24</v>
      </c>
      <c r="P268" s="1">
        <v>2023</v>
      </c>
      <c r="Q268" s="1" t="s">
        <v>1637</v>
      </c>
      <c r="R268" s="1" t="s">
        <v>1638</v>
      </c>
    </row>
    <row r="269" spans="1:18" x14ac:dyDescent="0.4">
      <c r="A269" s="1" t="s">
        <v>1323</v>
      </c>
      <c r="C269" s="1">
        <v>1543</v>
      </c>
      <c r="D269" s="1">
        <v>1687</v>
      </c>
      <c r="F269" s="1" t="s">
        <v>1056</v>
      </c>
      <c r="G269" s="1" t="s">
        <v>1927</v>
      </c>
      <c r="L269" s="58">
        <f>IF(ISBLANK(C269),"",IF(C269&lt;=(-350000),ABS(C269),IF(C269&lt;=(-900),FLOOR(ABS(C269-P269),100),ABS(C269-P269))))</f>
        <v>480</v>
      </c>
      <c r="M269" s="58">
        <f>IF(ISBLANK(D269),"",IF(C269&lt;=(-350000),ABS(D269),IF(C269&lt;=(-900),FLOOR(ABS(D269-P269),100),ABS(D269-P269))))</f>
        <v>336</v>
      </c>
      <c r="N269" s="1">
        <f>IF(OR(ISBLANK(D269),J269=1),"",ABS(C269-D269))</f>
        <v>144</v>
      </c>
      <c r="O269" s="1">
        <f>IF(OR(C269&lt;(-85000000),ISBLANK(C269)),"",IF(C269&lt;(-7000000),INT(ABS(C269/10)),IF(C269&lt;(-3200000),INT(ABS(C269/12)),IF(C269&lt;(-500000),INT(ABS((C269-P269)/14)),IF(C269&lt;(-13500),INT(ABS((C269-P269)/16)),IF(C269&lt;(-4000),INT(ABS((C269-P269)/18)),INT(ABS((C269-P269)/20))))))))</f>
        <v>24</v>
      </c>
      <c r="P269" s="1">
        <v>2023</v>
      </c>
      <c r="Q269" s="1" t="s">
        <v>1324</v>
      </c>
      <c r="R269" s="1" t="s">
        <v>1325</v>
      </c>
    </row>
    <row r="270" spans="1:18" x14ac:dyDescent="0.4">
      <c r="A270" s="1" t="s">
        <v>1354</v>
      </c>
      <c r="C270" s="1">
        <v>1558</v>
      </c>
      <c r="D270" s="1">
        <v>1740</v>
      </c>
      <c r="E270" s="1" t="s">
        <v>1365</v>
      </c>
      <c r="G270" s="1" t="s">
        <v>1927</v>
      </c>
      <c r="L270" s="58">
        <f>IF(ISBLANK(C270),"",IF(C270&lt;=(-350000),ABS(C270),IF(C270&lt;=(-900),FLOOR(ABS(C270-P270),100),ABS(C270-P270))))</f>
        <v>465</v>
      </c>
      <c r="M270" s="58">
        <f>IF(ISBLANK(D270),"",IF(C270&lt;=(-350000),ABS(D270),IF(C270&lt;=(-900),FLOOR(ABS(D270-P270),100),ABS(D270-P270))))</f>
        <v>283</v>
      </c>
      <c r="N270" s="1">
        <f>IF(OR(ISBLANK(D270),J270=1),"",ABS(C270-D270))</f>
        <v>182</v>
      </c>
      <c r="O270" s="1">
        <f>IF(OR(C270&lt;(-85000000),ISBLANK(C270)),"",IF(C270&lt;(-7000000),INT(ABS(C270/10)),IF(C270&lt;(-3200000),INT(ABS(C270/12)),IF(C270&lt;(-500000),INT(ABS((C270-P270)/14)),IF(C270&lt;(-13500),INT(ABS((C270-P270)/16)),IF(C270&lt;(-4000),INT(ABS((C270-P270)/18)),INT(ABS((C270-P270)/20))))))))</f>
        <v>23</v>
      </c>
      <c r="P270" s="1">
        <v>2023</v>
      </c>
      <c r="Q270" s="1" t="s">
        <v>1355</v>
      </c>
      <c r="R270" s="1" t="s">
        <v>1356</v>
      </c>
    </row>
    <row r="271" spans="1:18" x14ac:dyDescent="0.4">
      <c r="A271" s="1" t="s">
        <v>1326</v>
      </c>
      <c r="C271" s="1">
        <v>1564</v>
      </c>
      <c r="D271" s="1">
        <v>1642</v>
      </c>
      <c r="E271" s="1" t="s">
        <v>1732</v>
      </c>
      <c r="F271" s="1" t="s">
        <v>930</v>
      </c>
      <c r="G271" s="1" t="s">
        <v>1927</v>
      </c>
      <c r="L271" s="58">
        <f>IF(ISBLANK(C271),"",IF(C271&lt;=(-350000),ABS(C271),IF(C271&lt;=(-900),FLOOR(ABS(C271-P271),100),ABS(C271-P271))))</f>
        <v>459</v>
      </c>
      <c r="M271" s="58">
        <f>IF(ISBLANK(D271),"",IF(C271&lt;=(-350000),ABS(D271),IF(C271&lt;=(-900),FLOOR(ABS(D271-P271),100),ABS(D271-P271))))</f>
        <v>381</v>
      </c>
      <c r="N271" s="1">
        <f>IF(OR(ISBLANK(D271),J271=1),"",ABS(C271-D271))</f>
        <v>78</v>
      </c>
      <c r="O271" s="1">
        <f>IF(OR(C271&lt;(-85000000),ISBLANK(C271)),"",IF(C271&lt;(-7000000),INT(ABS(C271/10)),IF(C271&lt;(-3200000),INT(ABS(C271/12)),IF(C271&lt;(-500000),INT(ABS((C271-P271)/14)),IF(C271&lt;(-13500),INT(ABS((C271-P271)/16)),IF(C271&lt;(-4000),INT(ABS((C271-P271)/18)),INT(ABS((C271-P271)/20))))))))</f>
        <v>22</v>
      </c>
      <c r="P271" s="1">
        <v>2023</v>
      </c>
      <c r="Q271" s="1" t="s">
        <v>1733</v>
      </c>
      <c r="R271" s="1" t="s">
        <v>1734</v>
      </c>
    </row>
    <row r="272" spans="1:18" x14ac:dyDescent="0.4">
      <c r="A272" s="1" t="s">
        <v>1319</v>
      </c>
      <c r="C272" s="1">
        <v>1569</v>
      </c>
      <c r="D272" s="1">
        <v>1795</v>
      </c>
      <c r="E272" s="1" t="s">
        <v>1193</v>
      </c>
      <c r="F272" s="1" t="s">
        <v>949</v>
      </c>
      <c r="G272" s="1" t="s">
        <v>1927</v>
      </c>
      <c r="L272" s="58">
        <f>IF(ISBLANK(C272),"",IF(C272&lt;=(-350000),ABS(C272),IF(C272&lt;=(-900),FLOOR(ABS(C272-P272),100),ABS(C272-P272))))</f>
        <v>454</v>
      </c>
      <c r="M272" s="58">
        <f>IF(ISBLANK(D272),"",IF(C272&lt;=(-350000),ABS(D272),IF(C272&lt;=(-900),FLOOR(ABS(D272-P272),100),ABS(D272-P272))))</f>
        <v>228</v>
      </c>
      <c r="N272" s="1">
        <f>IF(OR(ISBLANK(D272),J272=1),"",ABS(C272-D272))</f>
        <v>226</v>
      </c>
      <c r="O272" s="1">
        <f>IF(OR(C272&lt;(-85000000),ISBLANK(C272)),"",IF(C272&lt;(-7000000),INT(ABS(C272/10)),IF(C272&lt;(-3200000),INT(ABS(C272/12)),IF(C272&lt;(-500000),INT(ABS((C272-P272)/14)),IF(C272&lt;(-13500),INT(ABS((C272-P272)/16)),IF(C272&lt;(-4000),INT(ABS((C272-P272)/18)),INT(ABS((C272-P272)/20))))))))</f>
        <v>22</v>
      </c>
      <c r="P272" s="1">
        <v>2023</v>
      </c>
      <c r="Q272" s="1" t="s">
        <v>1718</v>
      </c>
      <c r="R272" s="1" t="s">
        <v>1719</v>
      </c>
    </row>
    <row r="273" spans="1:19" x14ac:dyDescent="0.4">
      <c r="A273" s="1" t="s">
        <v>1075</v>
      </c>
      <c r="C273" s="1">
        <v>1580</v>
      </c>
      <c r="D273" s="1">
        <v>1750</v>
      </c>
      <c r="F273" s="1" t="s">
        <v>1056</v>
      </c>
      <c r="G273" s="1" t="s">
        <v>1927</v>
      </c>
      <c r="L273" s="58">
        <f>IF(ISBLANK(C273),"",IF(C273&lt;=(-350000),ABS(C273),IF(C273&lt;=(-900),FLOOR(ABS(C273-P273),100),ABS(C273-P273))))</f>
        <v>443</v>
      </c>
      <c r="M273" s="58">
        <f>IF(ISBLANK(D273),"",IF(C273&lt;=(-350000),ABS(D273),IF(C273&lt;=(-900),FLOOR(ABS(D273-P273),100),ABS(D273-P273))))</f>
        <v>273</v>
      </c>
      <c r="N273" s="1">
        <f>IF(OR(ISBLANK(D273),J273=1),"",ABS(C273-D273))</f>
        <v>170</v>
      </c>
      <c r="O273" s="1">
        <f>IF(OR(C273&lt;(-85000000),ISBLANK(C273)),"",IF(C273&lt;(-7000000),INT(ABS(C273/10)),IF(C273&lt;(-3200000),INT(ABS(C273/12)),IF(C273&lt;(-500000),INT(ABS((C273-P273)/14)),IF(C273&lt;(-13500),INT(ABS((C273-P273)/16)),IF(C273&lt;(-4000),INT(ABS((C273-P273)/18)),INT(ABS((C273-P273)/20))))))))</f>
        <v>22</v>
      </c>
      <c r="P273" s="1">
        <v>2023</v>
      </c>
      <c r="Q273" s="1" t="s">
        <v>1076</v>
      </c>
      <c r="R273" s="1" t="s">
        <v>1077</v>
      </c>
    </row>
    <row r="274" spans="1:19" x14ac:dyDescent="0.4">
      <c r="A274" s="1" t="s">
        <v>1094</v>
      </c>
      <c r="C274" s="1">
        <v>1580</v>
      </c>
      <c r="D274" s="1">
        <v>1910</v>
      </c>
      <c r="F274" s="1" t="s">
        <v>1056</v>
      </c>
      <c r="G274" s="1" t="s">
        <v>1927</v>
      </c>
      <c r="L274" s="58">
        <f>IF(ISBLANK(C274),"",IF(C274&lt;=(-350000),ABS(C274),IF(C274&lt;=(-900),FLOOR(ABS(C274-P274),100),ABS(C274-P274))))</f>
        <v>443</v>
      </c>
      <c r="M274" s="58">
        <f>IF(ISBLANK(D274),"",IF(C274&lt;=(-350000),ABS(D274),IF(C274&lt;=(-900),FLOOR(ABS(D274-P274),100),ABS(D274-P274))))</f>
        <v>113</v>
      </c>
      <c r="N274" s="1">
        <f>IF(OR(ISBLANK(D274),J274=1),"",ABS(C274-D274))</f>
        <v>330</v>
      </c>
      <c r="O274" s="1">
        <f>IF(OR(C274&lt;(-85000000),ISBLANK(C274)),"",IF(C274&lt;(-7000000),INT(ABS(C274/10)),IF(C274&lt;(-3200000),INT(ABS(C274/12)),IF(C274&lt;(-500000),INT(ABS((C274-P274)/14)),IF(C274&lt;(-13500),INT(ABS((C274-P274)/16)),IF(C274&lt;(-4000),INT(ABS((C274-P274)/18)),INT(ABS((C274-P274)/20))))))))</f>
        <v>22</v>
      </c>
      <c r="P274" s="1">
        <v>2023</v>
      </c>
    </row>
    <row r="275" spans="1:19" x14ac:dyDescent="0.4">
      <c r="A275" s="1" t="s">
        <v>1725</v>
      </c>
      <c r="C275" s="1">
        <v>1582</v>
      </c>
      <c r="D275" s="1">
        <f>P275</f>
        <v>2023</v>
      </c>
      <c r="F275" s="1" t="s">
        <v>926</v>
      </c>
      <c r="G275" s="1" t="s">
        <v>1927</v>
      </c>
      <c r="L275" s="58">
        <f>IF(ISBLANK(C275),"",IF(C275&lt;=(-350000),ABS(C275),IF(C275&lt;=(-900),FLOOR(ABS(C275-P275),100),ABS(C275-P275))))</f>
        <v>441</v>
      </c>
      <c r="M275" s="58">
        <f>IF(ISBLANK(D275),"",IF(C275&lt;=(-350000),ABS(D275),IF(C275&lt;=(-900),FLOOR(ABS(D275-P275),100),ABS(D275-P275))))</f>
        <v>0</v>
      </c>
      <c r="N275" s="1">
        <f>IF(OR(ISBLANK(D275),J275=1),"",ABS(C275-D275))</f>
        <v>441</v>
      </c>
      <c r="O275" s="1">
        <f>IF(OR(C275&lt;(-85000000),ISBLANK(C275)),"",IF(C275&lt;(-7000000),INT(ABS(C275/10)),IF(C275&lt;(-3200000),INT(ABS(C275/12)),IF(C275&lt;(-500000),INT(ABS((C275-P275)/14)),IF(C275&lt;(-13500),INT(ABS((C275-P275)/16)),IF(C275&lt;(-4000),INT(ABS((C275-P275)/18)),INT(ABS((C275-P275)/20))))))))</f>
        <v>22</v>
      </c>
      <c r="P275" s="1">
        <v>2023</v>
      </c>
      <c r="Q275" s="1" t="s">
        <v>1779</v>
      </c>
      <c r="R275" s="1" t="s">
        <v>1780</v>
      </c>
    </row>
    <row r="276" spans="1:19" x14ac:dyDescent="0.4">
      <c r="A276" s="1" t="s">
        <v>1314</v>
      </c>
      <c r="C276" s="1">
        <v>1596</v>
      </c>
      <c r="D276" s="1">
        <v>1650</v>
      </c>
      <c r="E276" s="1" t="s">
        <v>1057</v>
      </c>
      <c r="F276" s="1" t="s">
        <v>930</v>
      </c>
      <c r="G276" s="1" t="s">
        <v>1927</v>
      </c>
      <c r="L276" s="58">
        <f>IF(ISBLANK(C276),"",IF(C276&lt;=(-350000),ABS(C276),IF(C276&lt;=(-900),FLOOR(ABS(C276-P276),100),ABS(C276-P276))))</f>
        <v>427</v>
      </c>
      <c r="M276" s="58">
        <f>IF(ISBLANK(D276),"",IF(C276&lt;=(-350000),ABS(D276),IF(C276&lt;=(-900),FLOOR(ABS(D276-P276),100),ABS(D276-P276))))</f>
        <v>373</v>
      </c>
      <c r="N276" s="1">
        <f>IF(OR(ISBLANK(D276),J276=1),"",ABS(C276-D276))</f>
        <v>54</v>
      </c>
      <c r="O276" s="1">
        <f>IF(OR(C276&lt;(-85000000),ISBLANK(C276)),"",IF(C276&lt;(-7000000),INT(ABS(C276/10)),IF(C276&lt;(-3200000),INT(ABS(C276/12)),IF(C276&lt;(-500000),INT(ABS((C276-P276)/14)),IF(C276&lt;(-13500),INT(ABS((C276-P276)/16)),IF(C276&lt;(-4000),INT(ABS((C276-P276)/18)),INT(ABS((C276-P276)/20))))))))</f>
        <v>21</v>
      </c>
      <c r="P276" s="1">
        <v>2023</v>
      </c>
      <c r="Q276" s="1" t="s">
        <v>1689</v>
      </c>
      <c r="R276" s="1" t="s">
        <v>1690</v>
      </c>
    </row>
    <row r="277" spans="1:19" x14ac:dyDescent="0.4">
      <c r="A277" s="1" t="s">
        <v>1543</v>
      </c>
      <c r="C277" s="1">
        <v>1600</v>
      </c>
      <c r="D277" s="1">
        <v>1750</v>
      </c>
      <c r="E277" s="1" t="s">
        <v>318</v>
      </c>
      <c r="F277" s="1" t="s">
        <v>926</v>
      </c>
      <c r="G277" s="1" t="s">
        <v>1927</v>
      </c>
      <c r="L277" s="58">
        <f>IF(ISBLANK(C277),"",IF(C277&lt;=(-350000),ABS(C277),IF(C277&lt;=(-900),FLOOR(ABS(C277-P277),100),ABS(C277-P277))))</f>
        <v>423</v>
      </c>
      <c r="M277" s="58">
        <f>IF(ISBLANK(D277),"",IF(C277&lt;=(-350000),ABS(D277),IF(C277&lt;=(-900),FLOOR(ABS(D277-P277),100),ABS(D277-P277))))</f>
        <v>273</v>
      </c>
      <c r="N277" s="1">
        <f>IF(OR(ISBLANK(D277),J277=1),"",ABS(C277-D277))</f>
        <v>150</v>
      </c>
      <c r="O277" s="1">
        <f>IF(OR(C277&lt;(-85000000),ISBLANK(C277)),"",IF(C277&lt;(-7000000),INT(ABS(C277/10)),IF(C277&lt;(-3200000),INT(ABS(C277/12)),IF(C277&lt;(-500000),INT(ABS((C277-P277)/14)),IF(C277&lt;(-13500),INT(ABS((C277-P277)/16)),IF(C277&lt;(-4000),INT(ABS((C277-P277)/18)),INT(ABS((C277-P277)/20))))))))</f>
        <v>21</v>
      </c>
      <c r="P277" s="1">
        <v>2023</v>
      </c>
      <c r="Q277" s="1" t="s">
        <v>1544</v>
      </c>
      <c r="R277" s="1" t="s">
        <v>1545</v>
      </c>
    </row>
    <row r="278" spans="1:19" x14ac:dyDescent="0.4">
      <c r="A278" s="1" t="s">
        <v>1623</v>
      </c>
      <c r="C278" s="1">
        <v>1600</v>
      </c>
      <c r="D278" s="1">
        <v>1874</v>
      </c>
      <c r="E278" s="1" t="s">
        <v>314</v>
      </c>
      <c r="F278" s="1" t="s">
        <v>1763</v>
      </c>
      <c r="G278" s="1" t="s">
        <v>1927</v>
      </c>
      <c r="L278" s="58">
        <f>IF(ISBLANK(C278),"",IF(C278&lt;=(-350000),ABS(C278),IF(C278&lt;=(-900),FLOOR(ABS(C278-P278),100),ABS(C278-P278))))</f>
        <v>423</v>
      </c>
      <c r="M278" s="58">
        <f>IF(ISBLANK(D278),"",IF(C278&lt;=(-350000),ABS(D278),IF(C278&lt;=(-900),FLOOR(ABS(D278-P278),100),ABS(D278-P278))))</f>
        <v>149</v>
      </c>
      <c r="N278" s="1">
        <f>IF(OR(ISBLANK(D278),J278=1),"",ABS(C278-D278))</f>
        <v>274</v>
      </c>
      <c r="O278" s="1">
        <f>IF(OR(C278&lt;(-85000000),ISBLANK(C278)),"",IF(C278&lt;(-7000000),INT(ABS(C278/10)),IF(C278&lt;(-3200000),INT(ABS(C278/12)),IF(C278&lt;(-500000),INT(ABS((C278-P278)/14)),IF(C278&lt;(-13500),INT(ABS((C278-P278)/16)),IF(C278&lt;(-4000),INT(ABS((C278-P278)/18)),INT(ABS((C278-P278)/20))))))))</f>
        <v>21</v>
      </c>
      <c r="P278" s="1">
        <v>2023</v>
      </c>
      <c r="Q278" s="1" t="s">
        <v>1773</v>
      </c>
      <c r="R278" s="1" t="s">
        <v>1774</v>
      </c>
    </row>
    <row r="279" spans="1:19" x14ac:dyDescent="0.4">
      <c r="A279" s="1" t="s">
        <v>1792</v>
      </c>
      <c r="B279" s="1" t="s">
        <v>425</v>
      </c>
      <c r="C279" s="1">
        <v>1603</v>
      </c>
      <c r="D279" s="1">
        <v>1867</v>
      </c>
      <c r="E279" s="1" t="s">
        <v>423</v>
      </c>
      <c r="F279" s="1" t="s">
        <v>1056</v>
      </c>
      <c r="G279" s="1" t="s">
        <v>1927</v>
      </c>
      <c r="L279" s="58">
        <f>IF(ISBLANK(C279),"",IF(C279&lt;=(-350000),ABS(C279),IF(C279&lt;=(-900),FLOOR(ABS(C279-P279),100),ABS(C279-P279))))</f>
        <v>420</v>
      </c>
      <c r="M279" s="58">
        <f>IF(ISBLANK(D279),"",IF(C279&lt;=(-350000),ABS(D279),IF(C279&lt;=(-900),FLOOR(ABS(D279-P279),100),ABS(D279-P279))))</f>
        <v>156</v>
      </c>
      <c r="N279" s="1">
        <f>IF(OR(ISBLANK(D279),J279=1),"",ABS(C279-D279))</f>
        <v>264</v>
      </c>
      <c r="O279" s="1">
        <f>IF(OR(C279&lt;(-85000000),ISBLANK(C279)),"",IF(C279&lt;(-7000000),INT(ABS(C279/10)),IF(C279&lt;(-3200000),INT(ABS(C279/12)),IF(C279&lt;(-500000),INT(ABS((C279-P279)/14)),IF(C279&lt;(-13500),INT(ABS((C279-P279)/16)),IF(C279&lt;(-4000),INT(ABS((C279-P279)/18)),INT(ABS((C279-P279)/20))))))))</f>
        <v>21</v>
      </c>
      <c r="P279" s="1">
        <v>2023</v>
      </c>
    </row>
    <row r="280" spans="1:19" x14ac:dyDescent="0.4">
      <c r="A280" s="1" t="s">
        <v>1003</v>
      </c>
      <c r="C280" s="1">
        <v>1606</v>
      </c>
      <c r="F280" s="1" t="s">
        <v>926</v>
      </c>
      <c r="G280" s="1" t="s">
        <v>1927</v>
      </c>
      <c r="L280" s="58">
        <f>IF(ISBLANK(C280),"",IF(C280&lt;=(-350000),ABS(C280),IF(C280&lt;=(-900),FLOOR(ABS(C280-P280),100),ABS(C280-P280))))</f>
        <v>417</v>
      </c>
      <c r="M280" s="58" t="str">
        <f>IF(ISBLANK(D280),"",IF(C280&lt;=(-350000),ABS(D280),IF(C280&lt;=(-900),FLOOR(ABS(D280-P280),100),ABS(D280-P280))))</f>
        <v/>
      </c>
      <c r="N280" s="1" t="str">
        <f>IF(OR(ISBLANK(D280),J280=1),"",ABS(C280-D280))</f>
        <v/>
      </c>
      <c r="O280" s="1">
        <f>IF(OR(C280&lt;(-85000000),ISBLANK(C280)),"",IF(C280&lt;(-7000000),INT(ABS(C280/10)),IF(C280&lt;(-3200000),INT(ABS(C280/12)),IF(C280&lt;(-500000),INT(ABS((C280-P280)/14)),IF(C280&lt;(-13500),INT(ABS((C280-P280)/16)),IF(C280&lt;(-4000),INT(ABS((C280-P280)/18)),INT(ABS((C280-P280)/20))))))))</f>
        <v>20</v>
      </c>
      <c r="P280" s="1">
        <v>2023</v>
      </c>
    </row>
    <row r="281" spans="1:19" x14ac:dyDescent="0.4">
      <c r="A281" s="1" t="s">
        <v>1338</v>
      </c>
      <c r="C281" s="1">
        <v>1607</v>
      </c>
      <c r="D281" s="1">
        <v>1776</v>
      </c>
      <c r="E281" s="1" t="s">
        <v>1304</v>
      </c>
      <c r="F281" s="1" t="s">
        <v>949</v>
      </c>
      <c r="G281" s="1" t="s">
        <v>1927</v>
      </c>
      <c r="L281" s="58">
        <f>IF(ISBLANK(C281),"",IF(C281&lt;=(-350000),ABS(C281),IF(C281&lt;=(-900),FLOOR(ABS(C281-P281),100),ABS(C281-P281))))</f>
        <v>416</v>
      </c>
      <c r="M281" s="58">
        <f>IF(ISBLANK(D281),"",IF(C281&lt;=(-350000),ABS(D281),IF(C281&lt;=(-900),FLOOR(ABS(D281-P281),100),ABS(D281-P281))))</f>
        <v>247</v>
      </c>
      <c r="N281" s="1">
        <f>IF(OR(ISBLANK(D281),J281=1),"",ABS(C281-D281))</f>
        <v>169</v>
      </c>
      <c r="O281" s="1">
        <f>IF(OR(C281&lt;(-85000000),ISBLANK(C281)),"",IF(C281&lt;(-7000000),INT(ABS(C281/10)),IF(C281&lt;(-3200000),INT(ABS(C281/12)),IF(C281&lt;(-500000),INT(ABS((C281-P281)/14)),IF(C281&lt;(-13500),INT(ABS((C281-P281)/16)),IF(C281&lt;(-4000),INT(ABS((C281-P281)/18)),INT(ABS((C281-P281)/20))))))))</f>
        <v>20</v>
      </c>
      <c r="P281" s="1">
        <v>2023</v>
      </c>
      <c r="Q281" s="1" t="s">
        <v>1339</v>
      </c>
      <c r="R281" s="1" t="s">
        <v>1340</v>
      </c>
    </row>
    <row r="282" spans="1:19" x14ac:dyDescent="0.4">
      <c r="A282" s="1" t="s">
        <v>1376</v>
      </c>
      <c r="B282" s="1" t="s">
        <v>1377</v>
      </c>
      <c r="C282" s="1">
        <v>1607</v>
      </c>
      <c r="E282" s="1" t="s">
        <v>1378</v>
      </c>
      <c r="F282" s="1" t="s">
        <v>926</v>
      </c>
      <c r="G282" s="1" t="s">
        <v>1927</v>
      </c>
      <c r="L282" s="58">
        <f>IF(ISBLANK(C282),"",IF(C282&lt;=(-350000),ABS(C282),IF(C282&lt;=(-900),FLOOR(ABS(C282-P282),100),ABS(C282-P282))))</f>
        <v>416</v>
      </c>
      <c r="M282" s="58" t="str">
        <f>IF(ISBLANK(D282),"",IF(C282&lt;=(-350000),ABS(D282),IF(C282&lt;=(-900),FLOOR(ABS(D282-P282),100),ABS(D282-P282))))</f>
        <v/>
      </c>
      <c r="N282" s="1" t="str">
        <f>IF(OR(ISBLANK(D282),J282=1),"",ABS(C282-D282))</f>
        <v/>
      </c>
      <c r="O282" s="1">
        <f>IF(OR(C282&lt;(-85000000),ISBLANK(C282)),"",IF(C282&lt;(-7000000),INT(ABS(C282/10)),IF(C282&lt;(-3200000),INT(ABS(C282/12)),IF(C282&lt;(-500000),INT(ABS((C282-P282)/14)),IF(C282&lt;(-13500),INT(ABS((C282-P282)/16)),IF(C282&lt;(-4000),INT(ABS((C282-P282)/18)),INT(ABS((C282-P282)/20))))))))</f>
        <v>20</v>
      </c>
      <c r="P282" s="1">
        <v>2023</v>
      </c>
      <c r="Q282" s="1" t="s">
        <v>1379</v>
      </c>
      <c r="R282" s="1" t="s">
        <v>1380</v>
      </c>
      <c r="S282" s="58" t="s">
        <v>1951</v>
      </c>
    </row>
    <row r="283" spans="1:19" x14ac:dyDescent="0.4">
      <c r="A283" s="1" t="s">
        <v>1303</v>
      </c>
      <c r="C283" s="1">
        <v>1607</v>
      </c>
      <c r="D283" s="1">
        <v>1912</v>
      </c>
      <c r="E283" s="1" t="s">
        <v>1304</v>
      </c>
      <c r="F283" s="1" t="s">
        <v>1056</v>
      </c>
      <c r="G283" s="1" t="s">
        <v>1927</v>
      </c>
      <c r="L283" s="58">
        <f>IF(ISBLANK(C283),"",IF(C283&lt;=(-350000),ABS(C283),IF(C283&lt;=(-900),FLOOR(ABS(C283-P283),100),ABS(C283-P283))))</f>
        <v>416</v>
      </c>
      <c r="M283" s="58">
        <f>IF(ISBLANK(D283),"",IF(C283&lt;=(-350000),ABS(D283),IF(C283&lt;=(-900),FLOOR(ABS(D283-P283),100),ABS(D283-P283))))</f>
        <v>111</v>
      </c>
      <c r="N283" s="1">
        <f>IF(OR(ISBLANK(D283),J283=1),"",ABS(C283-D283))</f>
        <v>305</v>
      </c>
      <c r="O283" s="1">
        <f>IF(OR(C283&lt;(-85000000),ISBLANK(C283)),"",IF(C283&lt;(-7000000),INT(ABS(C283/10)),IF(C283&lt;(-3200000),INT(ABS(C283/12)),IF(C283&lt;(-500000),INT(ABS((C283-P283)/14)),IF(C283&lt;(-13500),INT(ABS((C283-P283)/16)),IF(C283&lt;(-4000),INT(ABS((C283-P283)/18)),INT(ABS((C283-P283)/20))))))))</f>
        <v>20</v>
      </c>
      <c r="P283" s="1">
        <v>2023</v>
      </c>
      <c r="Q283" s="1" t="s">
        <v>1305</v>
      </c>
      <c r="R283" s="1" t="s">
        <v>1306</v>
      </c>
    </row>
    <row r="284" spans="1:19" x14ac:dyDescent="0.4">
      <c r="A284" s="1" t="s">
        <v>1366</v>
      </c>
      <c r="B284" s="1" t="s">
        <v>1367</v>
      </c>
      <c r="C284" s="1">
        <v>1620</v>
      </c>
      <c r="E284" s="1" t="s">
        <v>1368</v>
      </c>
      <c r="F284" s="1" t="s">
        <v>926</v>
      </c>
      <c r="G284" s="1" t="s">
        <v>1927</v>
      </c>
      <c r="L284" s="58">
        <f>IF(ISBLANK(C284),"",IF(C284&lt;=(-350000),ABS(C284),IF(C284&lt;=(-900),FLOOR(ABS(C284-P284),100),ABS(C284-P284))))</f>
        <v>403</v>
      </c>
      <c r="M284" s="58" t="str">
        <f>IF(ISBLANK(D284),"",IF(C284&lt;=(-350000),ABS(D284),IF(C284&lt;=(-900),FLOOR(ABS(D284-P284),100),ABS(D284-P284))))</f>
        <v/>
      </c>
      <c r="N284" s="1" t="str">
        <f>IF(OR(ISBLANK(D284),J284=1),"",ABS(C284-D284))</f>
        <v/>
      </c>
      <c r="O284" s="1">
        <f>IF(OR(C284&lt;(-85000000),ISBLANK(C284)),"",IF(C284&lt;(-7000000),INT(ABS(C284/10)),IF(C284&lt;(-3200000),INT(ABS(C284/12)),IF(C284&lt;(-500000),INT(ABS((C284-P284)/14)),IF(C284&lt;(-13500),INT(ABS((C284-P284)/16)),IF(C284&lt;(-4000),INT(ABS((C284-P284)/18)),INT(ABS((C284-P284)/20))))))))</f>
        <v>20</v>
      </c>
      <c r="P284" s="1">
        <v>2023</v>
      </c>
      <c r="Q284" s="1" t="s">
        <v>1369</v>
      </c>
      <c r="R284" s="1" t="s">
        <v>1370</v>
      </c>
    </row>
    <row r="285" spans="1:19" x14ac:dyDescent="0.4">
      <c r="A285" s="1" t="s">
        <v>1371</v>
      </c>
      <c r="B285" s="1" t="s">
        <v>1373</v>
      </c>
      <c r="C285" s="1">
        <v>1620</v>
      </c>
      <c r="D285" s="1">
        <v>1691</v>
      </c>
      <c r="E285" s="1" t="s">
        <v>1372</v>
      </c>
      <c r="F285" s="1" t="s">
        <v>926</v>
      </c>
      <c r="G285" s="1" t="s">
        <v>1927</v>
      </c>
      <c r="L285" s="58">
        <f>IF(ISBLANK(C285),"",IF(C285&lt;=(-350000),ABS(C285),IF(C285&lt;=(-900),FLOOR(ABS(C285-P285),100),ABS(C285-P285))))</f>
        <v>403</v>
      </c>
      <c r="M285" s="58">
        <f>IF(ISBLANK(D285),"",IF(C285&lt;=(-350000),ABS(D285),IF(C285&lt;=(-900),FLOOR(ABS(D285-P285),100),ABS(D285-P285))))</f>
        <v>332</v>
      </c>
      <c r="N285" s="1">
        <f>IF(OR(ISBLANK(D285),J285=1),"",ABS(C285-D285))</f>
        <v>71</v>
      </c>
      <c r="O285" s="1">
        <f>IF(OR(C285&lt;(-85000000),ISBLANK(C285)),"",IF(C285&lt;(-7000000),INT(ABS(C285/10)),IF(C285&lt;(-3200000),INT(ABS(C285/12)),IF(C285&lt;(-500000),INT(ABS((C285-P285)/14)),IF(C285&lt;(-13500),INT(ABS((C285-P285)/16)),IF(C285&lt;(-4000),INT(ABS((C285-P285)/18)),INT(ABS((C285-P285)/20))))))))</f>
        <v>20</v>
      </c>
      <c r="P285" s="1">
        <v>2023</v>
      </c>
      <c r="Q285" s="1" t="s">
        <v>1374</v>
      </c>
      <c r="R285" s="1" t="s">
        <v>1375</v>
      </c>
    </row>
    <row r="286" spans="1:19" x14ac:dyDescent="0.4">
      <c r="A286" s="1" t="s">
        <v>1361</v>
      </c>
      <c r="C286" s="1">
        <v>1630</v>
      </c>
      <c r="E286" s="1" t="s">
        <v>1362</v>
      </c>
      <c r="F286" s="1" t="s">
        <v>926</v>
      </c>
      <c r="G286" s="1" t="s">
        <v>1927</v>
      </c>
      <c r="L286" s="58">
        <f>IF(ISBLANK(C286),"",IF(C286&lt;=(-350000),ABS(C286),IF(C286&lt;=(-900),FLOOR(ABS(C286-P286),100),ABS(C286-P286))))</f>
        <v>393</v>
      </c>
      <c r="M286" s="58" t="str">
        <f>IF(ISBLANK(D286),"",IF(C286&lt;=(-350000),ABS(D286),IF(C286&lt;=(-900),FLOOR(ABS(D286-P286),100),ABS(D286-P286))))</f>
        <v/>
      </c>
      <c r="N286" s="1" t="str">
        <f>IF(OR(ISBLANK(D286),J286=1),"",ABS(C286-D286))</f>
        <v/>
      </c>
      <c r="O286" s="1">
        <f>IF(OR(C286&lt;(-85000000),ISBLANK(C286)),"",IF(C286&lt;(-7000000),INT(ABS(C286/10)),IF(C286&lt;(-3200000),INT(ABS(C286/12)),IF(C286&lt;(-500000),INT(ABS((C286-P286)/14)),IF(C286&lt;(-13500),INT(ABS((C286-P286)/16)),IF(C286&lt;(-4000),INT(ABS((C286-P286)/18)),INT(ABS((C286-P286)/20))))))))</f>
        <v>19</v>
      </c>
      <c r="P286" s="1">
        <v>2023</v>
      </c>
      <c r="Q286" s="1" t="s">
        <v>1363</v>
      </c>
      <c r="R286" s="1" t="s">
        <v>1364</v>
      </c>
    </row>
    <row r="287" spans="1:19" x14ac:dyDescent="0.4">
      <c r="A287" s="1" t="s">
        <v>1311</v>
      </c>
      <c r="C287" s="1">
        <v>1632</v>
      </c>
      <c r="D287" s="1">
        <v>1704</v>
      </c>
      <c r="E287" s="1" t="s">
        <v>1677</v>
      </c>
      <c r="F287" s="1" t="s">
        <v>930</v>
      </c>
      <c r="G287" s="1" t="s">
        <v>1927</v>
      </c>
      <c r="L287" s="58">
        <f>IF(ISBLANK(C287),"",IF(C287&lt;=(-350000),ABS(C287),IF(C287&lt;=(-900),FLOOR(ABS(C287-P287),100),ABS(C287-P287))))</f>
        <v>391</v>
      </c>
      <c r="M287" s="58">
        <f>IF(ISBLANK(D287),"",IF(C287&lt;=(-350000),ABS(D287),IF(C287&lt;=(-900),FLOOR(ABS(D287-P287),100),ABS(D287-P287))))</f>
        <v>319</v>
      </c>
      <c r="N287" s="1">
        <f>IF(OR(ISBLANK(D287),J287=1),"",ABS(C287-D287))</f>
        <v>72</v>
      </c>
      <c r="O287" s="1">
        <f>IF(OR(C287&lt;(-85000000),ISBLANK(C287)),"",IF(C287&lt;(-7000000),INT(ABS(C287/10)),IF(C287&lt;(-3200000),INT(ABS(C287/12)),IF(C287&lt;(-500000),INT(ABS((C287-P287)/14)),IF(C287&lt;(-13500),INT(ABS((C287-P287)/16)),IF(C287&lt;(-4000),INT(ABS((C287-P287)/18)),INT(ABS((C287-P287)/20))))))))</f>
        <v>19</v>
      </c>
      <c r="P287" s="1">
        <v>2023</v>
      </c>
      <c r="Q287" s="1" t="s">
        <v>1678</v>
      </c>
      <c r="R287" s="1" t="s">
        <v>1679</v>
      </c>
    </row>
    <row r="288" spans="1:19" x14ac:dyDescent="0.4">
      <c r="A288" s="1" t="s">
        <v>993</v>
      </c>
      <c r="C288" s="1">
        <v>1636</v>
      </c>
      <c r="D288" s="1">
        <v>1912</v>
      </c>
      <c r="E288" s="1" t="s">
        <v>383</v>
      </c>
      <c r="F288" s="1" t="s">
        <v>949</v>
      </c>
      <c r="G288" s="1" t="s">
        <v>1927</v>
      </c>
      <c r="L288" s="58">
        <f>IF(ISBLANK(C288),"",IF(C288&lt;=(-350000),ABS(C288),IF(C288&lt;=(-900),FLOOR(ABS(C288-P288),100),ABS(C288-P288))))</f>
        <v>387</v>
      </c>
      <c r="M288" s="58">
        <f>IF(ISBLANK(D288),"",IF(C288&lt;=(-350000),ABS(D288),IF(C288&lt;=(-900),FLOOR(ABS(D288-P288),100),ABS(D288-P288))))</f>
        <v>111</v>
      </c>
      <c r="N288" s="1">
        <f>IF(OR(ISBLANK(D288),J288=1),"",ABS(C288-D288))</f>
        <v>276</v>
      </c>
      <c r="O288" s="1">
        <f>IF(OR(C288&lt;(-85000000),ISBLANK(C288)),"",IF(C288&lt;(-7000000),INT(ABS(C288/10)),IF(C288&lt;(-3200000),INT(ABS(C288/12)),IF(C288&lt;(-500000),INT(ABS((C288-P288)/14)),IF(C288&lt;(-13500),INT(ABS((C288-P288)/16)),IF(C288&lt;(-4000),INT(ABS((C288-P288)/18)),INT(ABS((C288-P288)/20))))))))</f>
        <v>19</v>
      </c>
      <c r="P288" s="1">
        <v>2023</v>
      </c>
      <c r="Q288" s="1" t="s">
        <v>1042</v>
      </c>
      <c r="R288" s="1" t="s">
        <v>1043</v>
      </c>
    </row>
    <row r="289" spans="1:18" x14ac:dyDescent="0.4">
      <c r="A289" s="1" t="s">
        <v>1357</v>
      </c>
      <c r="B289" s="1" t="s">
        <v>1358</v>
      </c>
      <c r="C289" s="1">
        <v>1636</v>
      </c>
      <c r="D289" s="1">
        <f>P289</f>
        <v>2023</v>
      </c>
      <c r="E289" s="1" t="s">
        <v>1746</v>
      </c>
      <c r="F289" s="1" t="s">
        <v>926</v>
      </c>
      <c r="G289" s="1" t="s">
        <v>1927</v>
      </c>
      <c r="L289" s="58">
        <f>IF(ISBLANK(C289),"",IF(C289&lt;=(-350000),ABS(C289),IF(C289&lt;=(-900),FLOOR(ABS(C289-P289),100),ABS(C289-P289))))</f>
        <v>387</v>
      </c>
      <c r="M289" s="58">
        <f>IF(ISBLANK(D289),"",IF(C289&lt;=(-350000),ABS(D289),IF(C289&lt;=(-900),FLOOR(ABS(D289-P289),100),ABS(D289-P289))))</f>
        <v>0</v>
      </c>
      <c r="N289" s="1">
        <f>IF(OR(ISBLANK(D289),J289=1),"",ABS(C289-D289))</f>
        <v>387</v>
      </c>
      <c r="O289" s="1">
        <f>IF(OR(C289&lt;(-85000000),ISBLANK(C289)),"",IF(C289&lt;(-7000000),INT(ABS(C289/10)),IF(C289&lt;(-3200000),INT(ABS(C289/12)),IF(C289&lt;(-500000),INT(ABS((C289-P289)/14)),IF(C289&lt;(-13500),INT(ABS((C289-P289)/16)),IF(C289&lt;(-4000),INT(ABS((C289-P289)/18)),INT(ABS((C289-P289)/20))))))))</f>
        <v>19</v>
      </c>
      <c r="P289" s="1">
        <v>2023</v>
      </c>
      <c r="Q289" s="1" t="s">
        <v>1359</v>
      </c>
      <c r="R289" s="1" t="s">
        <v>1360</v>
      </c>
    </row>
    <row r="290" spans="1:18" x14ac:dyDescent="0.4">
      <c r="A290" s="1" t="s">
        <v>1289</v>
      </c>
      <c r="C290" s="1">
        <v>1643</v>
      </c>
      <c r="D290" s="1">
        <v>1727</v>
      </c>
      <c r="E290" s="1" t="s">
        <v>1047</v>
      </c>
      <c r="F290" s="1" t="s">
        <v>930</v>
      </c>
      <c r="G290" s="1" t="s">
        <v>1927</v>
      </c>
      <c r="L290" s="58">
        <f>IF(ISBLANK(C290),"",IF(C290&lt;=(-350000),ABS(C290),IF(C290&lt;=(-900),FLOOR(ABS(C290-P290),100),ABS(C290-P290))))</f>
        <v>380</v>
      </c>
      <c r="M290" s="58">
        <f>IF(ISBLANK(D290),"",IF(C290&lt;=(-350000),ABS(D290),IF(C290&lt;=(-900),FLOOR(ABS(D290-P290),100),ABS(D290-P290))))</f>
        <v>296</v>
      </c>
      <c r="N290" s="1">
        <f>IF(OR(ISBLANK(D290),J290=1),"",ABS(C290-D290))</f>
        <v>84</v>
      </c>
      <c r="O290" s="1">
        <f>IF(OR(C290&lt;(-85000000),ISBLANK(C290)),"",IF(C290&lt;(-7000000),INT(ABS(C290/10)),IF(C290&lt;(-3200000),INT(ABS(C290/12)),IF(C290&lt;(-500000),INT(ABS((C290-P290)/14)),IF(C290&lt;(-13500),INT(ABS((C290-P290)/16)),IF(C290&lt;(-4000),INT(ABS((C290-P290)/18)),INT(ABS((C290-P290)/20))))))))</f>
        <v>19</v>
      </c>
      <c r="P290" s="1">
        <v>2023</v>
      </c>
      <c r="Q290" s="1" t="s">
        <v>1575</v>
      </c>
      <c r="R290" s="1" t="s">
        <v>1576</v>
      </c>
    </row>
    <row r="291" spans="1:18" x14ac:dyDescent="0.4">
      <c r="A291" s="1" t="s">
        <v>1645</v>
      </c>
      <c r="C291" s="1">
        <v>1650</v>
      </c>
      <c r="D291" s="1">
        <f>P291</f>
        <v>2023</v>
      </c>
      <c r="E291" s="1" t="s">
        <v>1047</v>
      </c>
      <c r="F291" s="1" t="s">
        <v>1636</v>
      </c>
      <c r="G291" s="1" t="s">
        <v>1927</v>
      </c>
      <c r="L291" s="58">
        <f>IF(ISBLANK(C291),"",IF(C291&lt;=(-350000),ABS(C291),IF(C291&lt;=(-900),FLOOR(ABS(C291-P291),100),ABS(C291-P291))))</f>
        <v>373</v>
      </c>
      <c r="M291" s="58">
        <f>IF(ISBLANK(D291),"",IF(C291&lt;=(-350000),ABS(D291),IF(C291&lt;=(-900),FLOOR(ABS(D291-P291),100),ABS(D291-P291))))</f>
        <v>0</v>
      </c>
      <c r="N291" s="1">
        <f>IF(OR(ISBLANK(D291),J291=1),"",ABS(C291-D291))</f>
        <v>373</v>
      </c>
      <c r="O291" s="1">
        <f>IF(OR(C291&lt;(-85000000),ISBLANK(C291)),"",IF(C291&lt;(-7000000),INT(ABS(C291/10)),IF(C291&lt;(-3200000),INT(ABS(C291/12)),IF(C291&lt;(-500000),INT(ABS((C291-P291)/14)),IF(C291&lt;(-13500),INT(ABS((C291-P291)/16)),IF(C291&lt;(-4000),INT(ABS((C291-P291)/18)),INT(ABS((C291-P291)/20))))))))</f>
        <v>18</v>
      </c>
      <c r="P291" s="1">
        <v>2023</v>
      </c>
      <c r="Q291" s="1" t="s">
        <v>1646</v>
      </c>
      <c r="R291" s="1" t="s">
        <v>1647</v>
      </c>
    </row>
    <row r="292" spans="1:18" x14ac:dyDescent="0.4">
      <c r="A292" s="1" t="s">
        <v>1245</v>
      </c>
      <c r="C292" s="1">
        <v>1682</v>
      </c>
      <c r="D292" s="1">
        <v>1725</v>
      </c>
      <c r="E292" s="1" t="s">
        <v>1024</v>
      </c>
      <c r="F292" s="1" t="s">
        <v>930</v>
      </c>
      <c r="G292" s="1" t="s">
        <v>1927</v>
      </c>
      <c r="L292" s="58">
        <f>IF(ISBLANK(C292),"",IF(C292&lt;=(-350000),ABS(C292),IF(C292&lt;=(-900),FLOOR(ABS(C292-P292),100),ABS(C292-P292))))</f>
        <v>341</v>
      </c>
      <c r="M292" s="58">
        <f>IF(ISBLANK(D292),"",IF(C292&lt;=(-350000),ABS(D292),IF(C292&lt;=(-900),FLOOR(ABS(D292-P292),100),ABS(D292-P292))))</f>
        <v>298</v>
      </c>
      <c r="N292" s="1">
        <f>IF(OR(ISBLANK(D292),J292=1),"",ABS(C292-D292))</f>
        <v>43</v>
      </c>
      <c r="O292" s="1">
        <f>IF(OR(C292&lt;(-85000000),ISBLANK(C292)),"",IF(C292&lt;(-7000000),INT(ABS(C292/10)),IF(C292&lt;(-3200000),INT(ABS(C292/12)),IF(C292&lt;(-500000),INT(ABS((C292-P292)/14)),IF(C292&lt;(-13500),INT(ABS((C292-P292)/16)),IF(C292&lt;(-4000),INT(ABS((C292-P292)/18)),INT(ABS((C292-P292)/20))))))))</f>
        <v>17</v>
      </c>
      <c r="P292" s="1">
        <v>2023</v>
      </c>
      <c r="Q292" s="1" t="s">
        <v>1246</v>
      </c>
      <c r="R292" s="1" t="s">
        <v>1247</v>
      </c>
    </row>
    <row r="293" spans="1:18" x14ac:dyDescent="0.4">
      <c r="A293" s="1" t="s">
        <v>1291</v>
      </c>
      <c r="C293" s="1">
        <v>1685</v>
      </c>
      <c r="D293" s="1">
        <v>1815</v>
      </c>
      <c r="E293" s="1" t="s">
        <v>318</v>
      </c>
      <c r="F293" s="1" t="s">
        <v>1056</v>
      </c>
      <c r="G293" s="1" t="s">
        <v>1927</v>
      </c>
      <c r="L293" s="58">
        <f>IF(ISBLANK(C293),"",IF(C293&lt;=(-350000),ABS(C293),IF(C293&lt;=(-900),FLOOR(ABS(C293-P293),100),ABS(C293-P293))))</f>
        <v>338</v>
      </c>
      <c r="M293" s="58">
        <f>IF(ISBLANK(D293),"",IF(C293&lt;=(-350000),ABS(D293),IF(C293&lt;=(-900),FLOOR(ABS(D293-P293),100),ABS(D293-P293))))</f>
        <v>208</v>
      </c>
      <c r="N293" s="1">
        <f>IF(OR(ISBLANK(D293),J293=1),"",ABS(C293-D293))</f>
        <v>130</v>
      </c>
      <c r="O293" s="1">
        <f>IF(OR(C293&lt;(-85000000),ISBLANK(C293)),"",IF(C293&lt;(-7000000),INT(ABS(C293/10)),IF(C293&lt;(-3200000),INT(ABS(C293/12)),IF(C293&lt;(-500000),INT(ABS((C293-P293)/14)),IF(C293&lt;(-13500),INT(ABS((C293-P293)/16)),IF(C293&lt;(-4000),INT(ABS((C293-P293)/18)),INT(ABS((C293-P293)/20))))))))</f>
        <v>16</v>
      </c>
      <c r="P293" s="1">
        <v>2023</v>
      </c>
      <c r="Q293" s="1" t="s">
        <v>1330</v>
      </c>
      <c r="R293" s="1" t="s">
        <v>1331</v>
      </c>
    </row>
    <row r="294" spans="1:18" x14ac:dyDescent="0.4">
      <c r="A294" s="1" t="s">
        <v>1585</v>
      </c>
      <c r="C294" s="1">
        <v>1685</v>
      </c>
      <c r="D294" s="1">
        <v>1750</v>
      </c>
      <c r="E294" s="1" t="s">
        <v>1586</v>
      </c>
      <c r="F294" s="1" t="s">
        <v>930</v>
      </c>
      <c r="G294" s="1" t="s">
        <v>1927</v>
      </c>
      <c r="L294" s="58">
        <f>IF(ISBLANK(C294),"",IF(C294&lt;=(-350000),ABS(C294),IF(C294&lt;=(-900),FLOOR(ABS(C294-P294),100),ABS(C294-P294))))</f>
        <v>338</v>
      </c>
      <c r="M294" s="58">
        <f>IF(ISBLANK(D294),"",IF(C294&lt;=(-350000),ABS(D294),IF(C294&lt;=(-900),FLOOR(ABS(D294-P294),100),ABS(D294-P294))))</f>
        <v>273</v>
      </c>
      <c r="N294" s="1">
        <f>IF(OR(ISBLANK(D294),J294=1),"",ABS(C294-D294))</f>
        <v>65</v>
      </c>
      <c r="O294" s="1">
        <f>IF(OR(C294&lt;(-85000000),ISBLANK(C294)),"",IF(C294&lt;(-7000000),INT(ABS(C294/10)),IF(C294&lt;(-3200000),INT(ABS(C294/12)),IF(C294&lt;(-500000),INT(ABS((C294-P294)/14)),IF(C294&lt;(-13500),INT(ABS((C294-P294)/16)),IF(C294&lt;(-4000),INT(ABS((C294-P294)/18)),INT(ABS((C294-P294)/20))))))))</f>
        <v>16</v>
      </c>
      <c r="P294" s="1">
        <v>2023</v>
      </c>
      <c r="Q294" s="1" t="s">
        <v>1587</v>
      </c>
      <c r="R294" s="1" t="s">
        <v>1588</v>
      </c>
    </row>
    <row r="295" spans="1:18" x14ac:dyDescent="0.4">
      <c r="A295" s="1" t="s">
        <v>1322</v>
      </c>
      <c r="C295" s="1">
        <v>1685</v>
      </c>
      <c r="D295" s="1">
        <v>1759</v>
      </c>
      <c r="E295" s="1" t="s">
        <v>1722</v>
      </c>
      <c r="F295" s="1" t="s">
        <v>930</v>
      </c>
      <c r="G295" s="1" t="s">
        <v>1927</v>
      </c>
      <c r="L295" s="58">
        <f>IF(ISBLANK(C295),"",IF(C295&lt;=(-350000),ABS(C295),IF(C295&lt;=(-900),FLOOR(ABS(C295-P295),100),ABS(C295-P295))))</f>
        <v>338</v>
      </c>
      <c r="M295" s="58">
        <f>IF(ISBLANK(D295),"",IF(C295&lt;=(-350000),ABS(D295),IF(C295&lt;=(-900),FLOOR(ABS(D295-P295),100),ABS(D295-P295))))</f>
        <v>264</v>
      </c>
      <c r="N295" s="1">
        <f>IF(OR(ISBLANK(D295),J295=1),"",ABS(C295-D295))</f>
        <v>74</v>
      </c>
      <c r="O295" s="1">
        <f>IF(OR(C295&lt;(-85000000),ISBLANK(C295)),"",IF(C295&lt;(-7000000),INT(ABS(C295/10)),IF(C295&lt;(-3200000),INT(ABS(C295/12)),IF(C295&lt;(-500000),INT(ABS((C295-P295)/14)),IF(C295&lt;(-13500),INT(ABS((C295-P295)/16)),IF(C295&lt;(-4000),INT(ABS((C295-P295)/18)),INT(ABS((C295-P295)/20))))))))</f>
        <v>16</v>
      </c>
      <c r="P295" s="1">
        <v>2023</v>
      </c>
      <c r="Q295" s="1" t="s">
        <v>1723</v>
      </c>
      <c r="R295" s="1" t="s">
        <v>1724</v>
      </c>
    </row>
    <row r="296" spans="1:18" x14ac:dyDescent="0.4">
      <c r="A296" s="1" t="s">
        <v>1313</v>
      </c>
      <c r="C296" s="1">
        <v>1694</v>
      </c>
      <c r="D296" s="1">
        <v>1778</v>
      </c>
      <c r="E296" s="1" t="s">
        <v>1683</v>
      </c>
      <c r="F296" s="1" t="s">
        <v>930</v>
      </c>
      <c r="G296" s="1" t="s">
        <v>1927</v>
      </c>
      <c r="L296" s="58">
        <f>IF(ISBLANK(C296),"",IF(C296&lt;=(-350000),ABS(C296),IF(C296&lt;=(-900),FLOOR(ABS(C296-P296),100),ABS(C296-P296))))</f>
        <v>329</v>
      </c>
      <c r="M296" s="58">
        <f>IF(ISBLANK(D296),"",IF(C296&lt;=(-350000),ABS(D296),IF(C296&lt;=(-900),FLOOR(ABS(D296-P296),100),ABS(D296-P296))))</f>
        <v>245</v>
      </c>
      <c r="N296" s="1">
        <f>IF(OR(ISBLANK(D296),J296=1),"",ABS(C296-D296))</f>
        <v>84</v>
      </c>
      <c r="O296" s="1">
        <f>IF(OR(C296&lt;(-85000000),ISBLANK(C296)),"",IF(C296&lt;(-7000000),INT(ABS(C296/10)),IF(C296&lt;(-3200000),INT(ABS(C296/12)),IF(C296&lt;(-500000),INT(ABS((C296-P296)/14)),IF(C296&lt;(-13500),INT(ABS((C296-P296)/16)),IF(C296&lt;(-4000),INT(ABS((C296-P296)/18)),INT(ABS((C296-P296)/20))))))))</f>
        <v>16</v>
      </c>
      <c r="P296" s="1">
        <v>2023</v>
      </c>
      <c r="Q296" s="1" t="s">
        <v>1684</v>
      </c>
      <c r="R296" s="1" t="s">
        <v>1685</v>
      </c>
    </row>
    <row r="297" spans="1:18" x14ac:dyDescent="0.4">
      <c r="A297" s="1" t="s">
        <v>1424</v>
      </c>
      <c r="B297" s="1" t="s">
        <v>1546</v>
      </c>
      <c r="C297" s="1">
        <v>1700</v>
      </c>
      <c r="D297" s="1">
        <f>P297</f>
        <v>2023</v>
      </c>
      <c r="E297" s="1" t="s">
        <v>1547</v>
      </c>
      <c r="F297" s="1" t="s">
        <v>926</v>
      </c>
      <c r="G297" s="1" t="s">
        <v>1927</v>
      </c>
      <c r="L297" s="58">
        <f>IF(ISBLANK(C297),"",IF(C297&lt;=(-350000),ABS(C297),IF(C297&lt;=(-900),FLOOR(ABS(C297-P297),100),ABS(C297-P297))))</f>
        <v>323</v>
      </c>
      <c r="M297" s="58">
        <f>IF(ISBLANK(D297),"",IF(C297&lt;=(-350000),ABS(D297),IF(C297&lt;=(-900),FLOOR(ABS(D297-P297),100),ABS(D297-P297))))</f>
        <v>0</v>
      </c>
      <c r="N297" s="1">
        <f>IF(OR(ISBLANK(D297),J297=1),"",ABS(C297-D297))</f>
        <v>323</v>
      </c>
      <c r="O297" s="1">
        <f>IF(OR(C297&lt;(-85000000),ISBLANK(C297)),"",IF(C297&lt;(-7000000),INT(ABS(C297/10)),IF(C297&lt;(-3200000),INT(ABS(C297/12)),IF(C297&lt;(-500000),INT(ABS((C297-P297)/14)),IF(C297&lt;(-13500),INT(ABS((C297-P297)/16)),IF(C297&lt;(-4000),INT(ABS((C297-P297)/18)),INT(ABS((C297-P297)/20))))))))</f>
        <v>16</v>
      </c>
      <c r="P297" s="1">
        <v>2023</v>
      </c>
      <c r="Q297" s="1" t="s">
        <v>1548</v>
      </c>
      <c r="R297" s="1" t="s">
        <v>1549</v>
      </c>
    </row>
    <row r="298" spans="1:18" x14ac:dyDescent="0.4">
      <c r="A298" s="1" t="s">
        <v>1242</v>
      </c>
      <c r="C298" s="1">
        <v>1703</v>
      </c>
      <c r="E298" s="1" t="s">
        <v>1239</v>
      </c>
      <c r="F298" s="1" t="s">
        <v>926</v>
      </c>
      <c r="G298" s="1" t="s">
        <v>1927</v>
      </c>
      <c r="L298" s="58">
        <f>IF(ISBLANK(C298),"",IF(C298&lt;=(-350000),ABS(C298),IF(C298&lt;=(-900),FLOOR(ABS(C298-P298),100),ABS(C298-P298))))</f>
        <v>320</v>
      </c>
      <c r="M298" s="58" t="str">
        <f>IF(ISBLANK(D298),"",IF(C298&lt;=(-350000),ABS(D298),IF(C298&lt;=(-900),FLOOR(ABS(D298-P298),100),ABS(D298-P298))))</f>
        <v/>
      </c>
      <c r="N298" s="1" t="str">
        <f>IF(OR(ISBLANK(D298),J298=1),"",ABS(C298-D298))</f>
        <v/>
      </c>
      <c r="O298" s="1">
        <f>IF(OR(C298&lt;(-85000000),ISBLANK(C298)),"",IF(C298&lt;(-7000000),INT(ABS(C298/10)),IF(C298&lt;(-3200000),INT(ABS(C298/12)),IF(C298&lt;(-500000),INT(ABS((C298-P298)/14)),IF(C298&lt;(-13500),INT(ABS((C298-P298)/16)),IF(C298&lt;(-4000),INT(ABS((C298-P298)/18)),INT(ABS((C298-P298)/20))))))))</f>
        <v>16</v>
      </c>
      <c r="P298" s="1">
        <v>2023</v>
      </c>
      <c r="Q298" s="1" t="s">
        <v>1243</v>
      </c>
      <c r="R298" s="1" t="s">
        <v>1244</v>
      </c>
    </row>
    <row r="299" spans="1:18" x14ac:dyDescent="0.4">
      <c r="A299" s="1" t="s">
        <v>1318</v>
      </c>
      <c r="C299" s="1">
        <v>1706</v>
      </c>
      <c r="D299" s="1">
        <v>1790</v>
      </c>
      <c r="E299" s="1" t="s">
        <v>1703</v>
      </c>
      <c r="F299" s="1" t="s">
        <v>930</v>
      </c>
      <c r="G299" s="1" t="s">
        <v>1927</v>
      </c>
      <c r="L299" s="58">
        <f>IF(ISBLANK(C299),"",IF(C299&lt;=(-350000),ABS(C299),IF(C299&lt;=(-900),FLOOR(ABS(C299-P299),100),ABS(C299-P299))))</f>
        <v>317</v>
      </c>
      <c r="M299" s="58">
        <f>IF(ISBLANK(D299),"",IF(C299&lt;=(-350000),ABS(D299),IF(C299&lt;=(-900),FLOOR(ABS(D299-P299),100),ABS(D299-P299))))</f>
        <v>233</v>
      </c>
      <c r="N299" s="1">
        <f>IF(OR(ISBLANK(D299),J299=1),"",ABS(C299-D299))</f>
        <v>84</v>
      </c>
      <c r="O299" s="1">
        <f>IF(OR(C299&lt;(-85000000),ISBLANK(C299)),"",IF(C299&lt;(-7000000),INT(ABS(C299/10)),IF(C299&lt;(-3200000),INT(ABS(C299/12)),IF(C299&lt;(-500000),INT(ABS((C299-P299)/14)),IF(C299&lt;(-13500),INT(ABS((C299-P299)/16)),IF(C299&lt;(-4000),INT(ABS((C299-P299)/18)),INT(ABS((C299-P299)/20))))))))</f>
        <v>15</v>
      </c>
      <c r="P299" s="1">
        <v>2023</v>
      </c>
      <c r="Q299" s="1" t="s">
        <v>1704</v>
      </c>
      <c r="R299" s="1" t="s">
        <v>1705</v>
      </c>
    </row>
    <row r="300" spans="1:18" x14ac:dyDescent="0.4">
      <c r="A300" s="1" t="s">
        <v>1316</v>
      </c>
      <c r="C300" s="1">
        <v>1707</v>
      </c>
      <c r="D300" s="1">
        <v>1783</v>
      </c>
      <c r="E300" s="1" t="s">
        <v>1694</v>
      </c>
      <c r="F300" s="1" t="s">
        <v>930</v>
      </c>
      <c r="G300" s="1" t="s">
        <v>1927</v>
      </c>
      <c r="L300" s="58">
        <f>IF(ISBLANK(C300),"",IF(C300&lt;=(-350000),ABS(C300),IF(C300&lt;=(-900),FLOOR(ABS(C300-P300),100),ABS(C300-P300))))</f>
        <v>316</v>
      </c>
      <c r="M300" s="58">
        <f>IF(ISBLANK(D300),"",IF(C300&lt;=(-350000),ABS(D300),IF(C300&lt;=(-900),FLOOR(ABS(D300-P300),100),ABS(D300-P300))))</f>
        <v>240</v>
      </c>
      <c r="N300" s="1">
        <f>IF(OR(ISBLANK(D300),J300=1),"",ABS(C300-D300))</f>
        <v>76</v>
      </c>
      <c r="O300" s="1">
        <f>IF(OR(C300&lt;(-85000000),ISBLANK(C300)),"",IF(C300&lt;(-7000000),INT(ABS(C300/10)),IF(C300&lt;(-3200000),INT(ABS(C300/12)),IF(C300&lt;(-500000),INT(ABS((C300-P300)/14)),IF(C300&lt;(-13500),INT(ABS((C300-P300)/16)),IF(C300&lt;(-4000),INT(ABS((C300-P300)/18)),INT(ABS((C300-P300)/20))))))))</f>
        <v>15</v>
      </c>
      <c r="P300" s="1">
        <v>2023</v>
      </c>
      <c r="Q300" s="1" t="s">
        <v>1695</v>
      </c>
      <c r="R300" s="52" t="s">
        <v>1696</v>
      </c>
    </row>
    <row r="301" spans="1:18" x14ac:dyDescent="0.4">
      <c r="A301" s="1" t="s">
        <v>1315</v>
      </c>
      <c r="C301" s="1">
        <v>1711</v>
      </c>
      <c r="D301" s="1">
        <v>1776</v>
      </c>
      <c r="E301" s="1" t="s">
        <v>1691</v>
      </c>
      <c r="F301" s="1" t="s">
        <v>930</v>
      </c>
      <c r="G301" s="1" t="s">
        <v>1927</v>
      </c>
      <c r="L301" s="58">
        <f>IF(ISBLANK(C301),"",IF(C301&lt;=(-350000),ABS(C301),IF(C301&lt;=(-900),FLOOR(ABS(C301-P301),100),ABS(C301-P301))))</f>
        <v>312</v>
      </c>
      <c r="M301" s="58">
        <f>IF(ISBLANK(D301),"",IF(C301&lt;=(-350000),ABS(D301),IF(C301&lt;=(-900),FLOOR(ABS(D301-P301),100),ABS(D301-P301))))</f>
        <v>247</v>
      </c>
      <c r="N301" s="1">
        <f>IF(OR(ISBLANK(D301),J301=1),"",ABS(C301-D301))</f>
        <v>65</v>
      </c>
      <c r="O301" s="1">
        <f>IF(OR(C301&lt;(-85000000),ISBLANK(C301)),"",IF(C301&lt;(-7000000),INT(ABS(C301/10)),IF(C301&lt;(-3200000),INT(ABS(C301/12)),IF(C301&lt;(-500000),INT(ABS((C301-P301)/14)),IF(C301&lt;(-13500),INT(ABS((C301-P301)/16)),IF(C301&lt;(-4000),INT(ABS((C301-P301)/18)),INT(ABS((C301-P301)/20))))))))</f>
        <v>15</v>
      </c>
      <c r="P301" s="1">
        <v>2023</v>
      </c>
      <c r="Q301" s="1" t="s">
        <v>1692</v>
      </c>
      <c r="R301" s="1" t="s">
        <v>1693</v>
      </c>
    </row>
    <row r="302" spans="1:18" x14ac:dyDescent="0.4">
      <c r="A302" s="1" t="s">
        <v>1312</v>
      </c>
      <c r="C302" s="1">
        <v>1712</v>
      </c>
      <c r="D302" s="1">
        <v>1778</v>
      </c>
      <c r="E302" s="1" t="s">
        <v>1680</v>
      </c>
      <c r="F302" s="1" t="s">
        <v>930</v>
      </c>
      <c r="G302" s="1" t="s">
        <v>1927</v>
      </c>
      <c r="L302" s="58">
        <f>IF(ISBLANK(C302),"",IF(C302&lt;=(-350000),ABS(C302),IF(C302&lt;=(-900),FLOOR(ABS(C302-P302),100),ABS(C302-P302))))</f>
        <v>311</v>
      </c>
      <c r="M302" s="58">
        <f>IF(ISBLANK(D302),"",IF(C302&lt;=(-350000),ABS(D302),IF(C302&lt;=(-900),FLOOR(ABS(D302-P302),100),ABS(D302-P302))))</f>
        <v>245</v>
      </c>
      <c r="N302" s="1">
        <f>IF(OR(ISBLANK(D302),J302=1),"",ABS(C302-D302))</f>
        <v>66</v>
      </c>
      <c r="O302" s="1">
        <f>IF(OR(C302&lt;(-85000000),ISBLANK(C302)),"",IF(C302&lt;(-7000000),INT(ABS(C302/10)),IF(C302&lt;(-3200000),INT(ABS(C302/12)),IF(C302&lt;(-500000),INT(ABS((C302-P302)/14)),IF(C302&lt;(-13500),INT(ABS((C302-P302)/16)),IF(C302&lt;(-4000),INT(ABS((C302-P302)/18)),INT(ABS((C302-P302)/20))))))))</f>
        <v>15</v>
      </c>
      <c r="P302" s="1">
        <v>2023</v>
      </c>
      <c r="Q302" s="1" t="s">
        <v>1681</v>
      </c>
      <c r="R302" s="1" t="s">
        <v>1682</v>
      </c>
    </row>
    <row r="303" spans="1:18" x14ac:dyDescent="0.4">
      <c r="A303" s="1" t="s">
        <v>1294</v>
      </c>
      <c r="C303" s="1">
        <v>1717</v>
      </c>
      <c r="D303" s="1">
        <f>P303</f>
        <v>2023</v>
      </c>
      <c r="E303" s="1" t="s">
        <v>314</v>
      </c>
      <c r="F303" s="1" t="s">
        <v>926</v>
      </c>
      <c r="G303" s="1" t="s">
        <v>1927</v>
      </c>
      <c r="L303" s="58">
        <f>IF(ISBLANK(C303),"",IF(C303&lt;=(-350000),ABS(C303),IF(C303&lt;=(-900),FLOOR(ABS(C303-P303),100),ABS(C303-P303))))</f>
        <v>306</v>
      </c>
      <c r="M303" s="58">
        <f>IF(ISBLANK(D303),"",IF(C303&lt;=(-350000),ABS(D303),IF(C303&lt;=(-900),FLOOR(ABS(D303-P303),100),ABS(D303-P303))))</f>
        <v>0</v>
      </c>
      <c r="N303" s="1">
        <f>IF(OR(ISBLANK(D303),J303=1),"",ABS(C303-D303))</f>
        <v>306</v>
      </c>
      <c r="O303" s="1">
        <f>IF(OR(C303&lt;(-85000000),ISBLANK(C303)),"",IF(C303&lt;(-7000000),INT(ABS(C303/10)),IF(C303&lt;(-3200000),INT(ABS(C303/12)),IF(C303&lt;(-500000),INT(ABS((C303-P303)/14)),IF(C303&lt;(-13500),INT(ABS((C303-P303)/16)),IF(C303&lt;(-4000),INT(ABS((C303-P303)/18)),INT(ABS((C303-P303)/20))))))))</f>
        <v>15</v>
      </c>
      <c r="P303" s="1">
        <v>2023</v>
      </c>
      <c r="Q303" s="1" t="s">
        <v>1583</v>
      </c>
      <c r="R303" s="1" t="s">
        <v>1584</v>
      </c>
    </row>
    <row r="304" spans="1:18" x14ac:dyDescent="0.4">
      <c r="A304" s="1" t="s">
        <v>1310</v>
      </c>
      <c r="C304" s="1">
        <v>1723</v>
      </c>
      <c r="D304" s="1">
        <v>1790</v>
      </c>
      <c r="E304" s="1" t="s">
        <v>1674</v>
      </c>
      <c r="F304" s="1" t="s">
        <v>930</v>
      </c>
      <c r="G304" s="1" t="s">
        <v>1927</v>
      </c>
      <c r="L304" s="58">
        <f>IF(ISBLANK(C304),"",IF(C304&lt;=(-350000),ABS(C304),IF(C304&lt;=(-900),FLOOR(ABS(C304-P304),100),ABS(C304-P304))))</f>
        <v>300</v>
      </c>
      <c r="M304" s="58">
        <f>IF(ISBLANK(D304),"",IF(C304&lt;=(-350000),ABS(D304),IF(C304&lt;=(-900),FLOOR(ABS(D304-P304),100),ABS(D304-P304))))</f>
        <v>233</v>
      </c>
      <c r="N304" s="1">
        <f>IF(OR(ISBLANK(D304),J304=1),"",ABS(C304-D304))</f>
        <v>67</v>
      </c>
      <c r="O304" s="1">
        <f>IF(OR(C304&lt;(-85000000),ISBLANK(C304)),"",IF(C304&lt;(-7000000),INT(ABS(C304/10)),IF(C304&lt;(-3200000),INT(ABS(C304/12)),IF(C304&lt;(-500000),INT(ABS((C304-P304)/14)),IF(C304&lt;(-13500),INT(ABS((C304-P304)/16)),IF(C304&lt;(-4000),INT(ABS((C304-P304)/18)),INT(ABS((C304-P304)/20))))))))</f>
        <v>15</v>
      </c>
      <c r="P304" s="1">
        <v>2023</v>
      </c>
      <c r="Q304" s="1" t="s">
        <v>1675</v>
      </c>
      <c r="R304" s="1" t="s">
        <v>1676</v>
      </c>
    </row>
    <row r="305" spans="1:18" x14ac:dyDescent="0.4">
      <c r="A305" s="1" t="s">
        <v>1060</v>
      </c>
      <c r="C305" s="1">
        <v>1724</v>
      </c>
      <c r="D305" s="1">
        <v>1804</v>
      </c>
      <c r="E305" s="1" t="s">
        <v>1016</v>
      </c>
      <c r="F305" s="1" t="s">
        <v>930</v>
      </c>
      <c r="G305" s="1" t="s">
        <v>1927</v>
      </c>
      <c r="L305" s="58">
        <f>IF(ISBLANK(C305),"",IF(C305&lt;=(-350000),ABS(C305),IF(C305&lt;=(-900),FLOOR(ABS(C305-P305),100),ABS(C305-P305))))</f>
        <v>299</v>
      </c>
      <c r="M305" s="58">
        <f>IF(ISBLANK(D305),"",IF(C305&lt;=(-350000),ABS(D305),IF(C305&lt;=(-900),FLOOR(ABS(D305-P305),100),ABS(D305-P305))))</f>
        <v>219</v>
      </c>
      <c r="N305" s="1">
        <f>IF(OR(ISBLANK(D305),J305=1),"",ABS(C305-D305))</f>
        <v>80</v>
      </c>
      <c r="O305" s="1">
        <f>IF(OR(C305&lt;(-85000000),ISBLANK(C305)),"",IF(C305&lt;(-7000000),INT(ABS(C305/10)),IF(C305&lt;(-3200000),INT(ABS(C305/12)),IF(C305&lt;(-500000),INT(ABS((C305-P305)/14)),IF(C305&lt;(-13500),INT(ABS((C305-P305)/16)),IF(C305&lt;(-4000),INT(ABS((C305-P305)/18)),INT(ABS((C305-P305)/20))))))))</f>
        <v>14</v>
      </c>
      <c r="P305" s="1">
        <v>2023</v>
      </c>
      <c r="Q305" s="1" t="s">
        <v>1061</v>
      </c>
      <c r="R305" s="1" t="s">
        <v>1062</v>
      </c>
    </row>
    <row r="306" spans="1:18" x14ac:dyDescent="0.4">
      <c r="A306" s="1" t="s">
        <v>1386</v>
      </c>
      <c r="B306" s="1" t="s">
        <v>1387</v>
      </c>
      <c r="C306" s="1">
        <v>1730</v>
      </c>
      <c r="D306" s="1">
        <v>1980</v>
      </c>
      <c r="E306" s="1" t="s">
        <v>1304</v>
      </c>
      <c r="F306" s="1" t="s">
        <v>926</v>
      </c>
      <c r="G306" s="1" t="s">
        <v>1927</v>
      </c>
      <c r="L306" s="58">
        <f>IF(ISBLANK(C306),"",IF(C306&lt;=(-350000),ABS(C306),IF(C306&lt;=(-900),FLOOR(ABS(C306-P306),100),ABS(C306-P306))))</f>
        <v>293</v>
      </c>
      <c r="M306" s="58">
        <f>IF(ISBLANK(D306),"",IF(C306&lt;=(-350000),ABS(D306),IF(C306&lt;=(-900),FLOOR(ABS(D306-P306),100),ABS(D306-P306))))</f>
        <v>43</v>
      </c>
      <c r="N306" s="1">
        <f>IF(OR(ISBLANK(D306),J306=1),"",ABS(C306-D306))</f>
        <v>250</v>
      </c>
      <c r="O306" s="1">
        <f>IF(OR(C306&lt;(-85000000),ISBLANK(C306)),"",IF(C306&lt;(-7000000),INT(ABS(C306/10)),IF(C306&lt;(-3200000),INT(ABS(C306/12)),IF(C306&lt;(-500000),INT(ABS((C306-P306)/14)),IF(C306&lt;(-13500),INT(ABS((C306-P306)/16)),IF(C306&lt;(-4000),INT(ABS((C306-P306)/18)),INT(ABS((C306-P306)/20))))))))</f>
        <v>14</v>
      </c>
      <c r="P306" s="1">
        <v>2023</v>
      </c>
      <c r="Q306" s="1" t="s">
        <v>1388</v>
      </c>
      <c r="R306" s="1" t="s">
        <v>1389</v>
      </c>
    </row>
    <row r="307" spans="1:18" x14ac:dyDescent="0.4">
      <c r="A307" s="1" t="s">
        <v>1556</v>
      </c>
      <c r="C307" s="1">
        <v>1736</v>
      </c>
      <c r="D307" s="1">
        <v>1819</v>
      </c>
      <c r="E307" s="1" t="s">
        <v>1557</v>
      </c>
      <c r="F307" s="1" t="s">
        <v>930</v>
      </c>
      <c r="G307" s="1" t="s">
        <v>1927</v>
      </c>
      <c r="L307" s="58">
        <f>IF(ISBLANK(C307),"",IF(C307&lt;=(-350000),ABS(C307),IF(C307&lt;=(-900),FLOOR(ABS(C307-P307),100),ABS(C307-P307))))</f>
        <v>287</v>
      </c>
      <c r="M307" s="58">
        <f>IF(ISBLANK(D307),"",IF(C307&lt;=(-350000),ABS(D307),IF(C307&lt;=(-900),FLOOR(ABS(D307-P307),100),ABS(D307-P307))))</f>
        <v>204</v>
      </c>
      <c r="N307" s="1">
        <f>IF(OR(ISBLANK(D307),J307=1),"",ABS(C307-D307))</f>
        <v>83</v>
      </c>
      <c r="O307" s="1">
        <f>IF(OR(C307&lt;(-85000000),ISBLANK(C307)),"",IF(C307&lt;(-7000000),INT(ABS(C307/10)),IF(C307&lt;(-3200000),INT(ABS(C307/12)),IF(C307&lt;(-500000),INT(ABS((C307-P307)/14)),IF(C307&lt;(-13500),INT(ABS((C307-P307)/16)),IF(C307&lt;(-4000),INT(ABS((C307-P307)/18)),INT(ABS((C307-P307)/20))))))))</f>
        <v>14</v>
      </c>
      <c r="P307" s="1">
        <v>2023</v>
      </c>
      <c r="Q307" s="1" t="s">
        <v>1558</v>
      </c>
      <c r="R307" s="1" t="s">
        <v>1559</v>
      </c>
    </row>
    <row r="308" spans="1:18" x14ac:dyDescent="0.4">
      <c r="A308" s="1" t="s">
        <v>1084</v>
      </c>
      <c r="C308" s="1">
        <v>1750</v>
      </c>
      <c r="D308" s="1">
        <v>1820</v>
      </c>
      <c r="E308" s="1" t="s">
        <v>318</v>
      </c>
      <c r="F308" s="1" t="s">
        <v>1056</v>
      </c>
      <c r="G308" s="1" t="s">
        <v>1927</v>
      </c>
      <c r="L308" s="58">
        <f>IF(ISBLANK(C308),"",IF(C308&lt;=(-350000),ABS(C308),IF(C308&lt;=(-900),FLOOR(ABS(C308-P308),100),ABS(C308-P308))))</f>
        <v>273</v>
      </c>
      <c r="M308" s="58">
        <f>IF(ISBLANK(D308),"",IF(C308&lt;=(-350000),ABS(D308),IF(C308&lt;=(-900),FLOOR(ABS(D308-P308),100),ABS(D308-P308))))</f>
        <v>203</v>
      </c>
      <c r="N308" s="1">
        <f>IF(OR(ISBLANK(D308),J308=1),"",ABS(C308-D308))</f>
        <v>70</v>
      </c>
      <c r="O308" s="1">
        <f>IF(OR(C308&lt;(-85000000),ISBLANK(C308)),"",IF(C308&lt;(-7000000),INT(ABS(C308/10)),IF(C308&lt;(-3200000),INT(ABS(C308/12)),IF(C308&lt;(-500000),INT(ABS((C308-P308)/14)),IF(C308&lt;(-13500),INT(ABS((C308-P308)/16)),IF(C308&lt;(-4000),INT(ABS((C308-P308)/18)),INT(ABS((C308-P308)/20))))))))</f>
        <v>13</v>
      </c>
      <c r="P308" s="1">
        <v>2023</v>
      </c>
    </row>
    <row r="309" spans="1:18" x14ac:dyDescent="0.4">
      <c r="A309" s="1" t="s">
        <v>1589</v>
      </c>
      <c r="C309" s="1">
        <v>1756</v>
      </c>
      <c r="D309" s="1">
        <v>1791</v>
      </c>
      <c r="E309" s="1" t="s">
        <v>1590</v>
      </c>
      <c r="F309" s="1" t="s">
        <v>930</v>
      </c>
      <c r="G309" s="1" t="s">
        <v>1927</v>
      </c>
      <c r="L309" s="58">
        <f>IF(ISBLANK(C309),"",IF(C309&lt;=(-350000),ABS(C309),IF(C309&lt;=(-900),FLOOR(ABS(C309-P309),100),ABS(C309-P309))))</f>
        <v>267</v>
      </c>
      <c r="M309" s="58">
        <f>IF(ISBLANK(D309),"",IF(C309&lt;=(-350000),ABS(D309),IF(C309&lt;=(-900),FLOOR(ABS(D309-P309),100),ABS(D309-P309))))</f>
        <v>232</v>
      </c>
      <c r="N309" s="1">
        <f>IF(OR(ISBLANK(D309),J309=1),"",ABS(C309-D309))</f>
        <v>35</v>
      </c>
      <c r="O309" s="1">
        <f>IF(OR(C309&lt;(-85000000),ISBLANK(C309)),"",IF(C309&lt;(-7000000),INT(ABS(C309/10)),IF(C309&lt;(-3200000),INT(ABS(C309/12)),IF(C309&lt;(-500000),INT(ABS((C309-P309)/14)),IF(C309&lt;(-13500),INT(ABS((C309-P309)/16)),IF(C309&lt;(-4000),INT(ABS((C309-P309)/18)),INT(ABS((C309-P309)/20))))))))</f>
        <v>13</v>
      </c>
      <c r="P309" s="1">
        <v>2023</v>
      </c>
      <c r="Q309" s="1" t="s">
        <v>1591</v>
      </c>
      <c r="R309" s="1" t="s">
        <v>1592</v>
      </c>
    </row>
    <row r="310" spans="1:18" x14ac:dyDescent="0.4">
      <c r="A310" s="1" t="s">
        <v>1137</v>
      </c>
      <c r="C310" s="1">
        <v>1760</v>
      </c>
      <c r="D310" s="1">
        <f>P310</f>
        <v>2023</v>
      </c>
      <c r="E310" s="1" t="s">
        <v>1138</v>
      </c>
      <c r="F310" s="1" t="s">
        <v>1134</v>
      </c>
      <c r="G310" s="1" t="s">
        <v>1927</v>
      </c>
      <c r="L310" s="58">
        <f>IF(ISBLANK(C310),"",IF(C310&lt;=(-350000),ABS(C310),IF(C310&lt;=(-900),FLOOR(ABS(C310-P310),100),ABS(C310-P310))))</f>
        <v>263</v>
      </c>
      <c r="M310" s="58">
        <f>IF(ISBLANK(D310),"",IF(C310&lt;=(-350000),ABS(D310),IF(C310&lt;=(-900),FLOOR(ABS(D310-P310),100),ABS(D310-P310))))</f>
        <v>0</v>
      </c>
      <c r="N310" s="1">
        <f>IF(OR(ISBLANK(D310),J310=1),"",ABS(C310-D310))</f>
        <v>263</v>
      </c>
      <c r="O310" s="1">
        <f>IF(OR(C310&lt;(-85000000),ISBLANK(C310)),"",IF(C310&lt;(-7000000),INT(ABS(C310/10)),IF(C310&lt;(-3200000),INT(ABS(C310/12)),IF(C310&lt;(-500000),INT(ABS((C310-P310)/14)),IF(C310&lt;(-13500),INT(ABS((C310-P310)/16)),IF(C310&lt;(-4000),INT(ABS((C310-P310)/18)),INT(ABS((C310-P310)/20))))))))</f>
        <v>13</v>
      </c>
      <c r="P310" s="1">
        <v>2023</v>
      </c>
      <c r="Q310" s="1" t="s">
        <v>1139</v>
      </c>
      <c r="R310" s="1" t="s">
        <v>1140</v>
      </c>
    </row>
    <row r="311" spans="1:18" x14ac:dyDescent="0.4">
      <c r="A311" s="1" t="s">
        <v>1552</v>
      </c>
      <c r="C311" s="1">
        <v>1760</v>
      </c>
      <c r="D311" s="1">
        <v>1840</v>
      </c>
      <c r="E311" s="1" t="s">
        <v>1553</v>
      </c>
      <c r="F311" s="1" t="s">
        <v>1056</v>
      </c>
      <c r="G311" s="1" t="s">
        <v>1927</v>
      </c>
      <c r="L311" s="58">
        <f>IF(ISBLANK(C311),"",IF(C311&lt;=(-350000),ABS(C311),IF(C311&lt;=(-900),FLOOR(ABS(C311-P311),100),ABS(C311-P311))))</f>
        <v>263</v>
      </c>
      <c r="M311" s="58">
        <f>IF(ISBLANK(D311),"",IF(C311&lt;=(-350000),ABS(D311),IF(C311&lt;=(-900),FLOOR(ABS(D311-P311),100),ABS(D311-P311))))</f>
        <v>183</v>
      </c>
      <c r="N311" s="1">
        <f>IF(OR(ISBLANK(D311),J311=1),"",ABS(C311-D311))</f>
        <v>80</v>
      </c>
      <c r="O311" s="1">
        <f>IF(OR(C311&lt;(-85000000),ISBLANK(C311)),"",IF(C311&lt;(-7000000),INT(ABS(C311/10)),IF(C311&lt;(-3200000),INT(ABS(C311/12)),IF(C311&lt;(-500000),INT(ABS((C311-P311)/14)),IF(C311&lt;(-13500),INT(ABS((C311-P311)/16)),IF(C311&lt;(-4000),INT(ABS((C311-P311)/18)),INT(ABS((C311-P311)/20))))))))</f>
        <v>13</v>
      </c>
      <c r="P311" s="1">
        <v>2023</v>
      </c>
      <c r="Q311" s="1" t="s">
        <v>1554</v>
      </c>
      <c r="R311" s="1" t="s">
        <v>1555</v>
      </c>
    </row>
    <row r="312" spans="1:18" x14ac:dyDescent="0.4">
      <c r="A312" s="1" t="s">
        <v>994</v>
      </c>
      <c r="C312" s="1">
        <v>1762</v>
      </c>
      <c r="D312" s="1">
        <v>1796</v>
      </c>
      <c r="E312" s="1" t="s">
        <v>1024</v>
      </c>
      <c r="F312" s="1" t="s">
        <v>930</v>
      </c>
      <c r="G312" s="1" t="s">
        <v>1927</v>
      </c>
      <c r="L312" s="58">
        <f>IF(ISBLANK(C312),"",IF(C312&lt;=(-350000),ABS(C312),IF(C312&lt;=(-900),FLOOR(ABS(C312-P312),100),ABS(C312-P312))))</f>
        <v>261</v>
      </c>
      <c r="M312" s="58">
        <f>IF(ISBLANK(D312),"",IF(C312&lt;=(-350000),ABS(D312),IF(C312&lt;=(-900),FLOOR(ABS(D312-P312),100),ABS(D312-P312))))</f>
        <v>227</v>
      </c>
      <c r="N312" s="1">
        <f>IF(OR(ISBLANK(D312),J312=1),"",ABS(C312-D312))</f>
        <v>34</v>
      </c>
      <c r="O312" s="1">
        <f>IF(OR(C312&lt;(-85000000),ISBLANK(C312)),"",IF(C312&lt;(-7000000),INT(ABS(C312/10)),IF(C312&lt;(-3200000),INT(ABS(C312/12)),IF(C312&lt;(-500000),INT(ABS((C312-P312)/14)),IF(C312&lt;(-13500),INT(ABS((C312-P312)/16)),IF(C312&lt;(-4000),INT(ABS((C312-P312)/18)),INT(ABS((C312-P312)/20))))))))</f>
        <v>13</v>
      </c>
      <c r="P312" s="1">
        <v>2023</v>
      </c>
      <c r="Q312" s="1" t="s">
        <v>1044</v>
      </c>
      <c r="R312" s="1" t="s">
        <v>1045</v>
      </c>
    </row>
    <row r="313" spans="1:18" x14ac:dyDescent="0.4">
      <c r="A313" s="1" t="s">
        <v>1332</v>
      </c>
      <c r="C313" s="1">
        <v>1765</v>
      </c>
      <c r="D313" s="1">
        <v>1791</v>
      </c>
      <c r="E313" s="1" t="s">
        <v>1304</v>
      </c>
      <c r="F313" s="1" t="s">
        <v>926</v>
      </c>
      <c r="G313" s="1" t="s">
        <v>1927</v>
      </c>
      <c r="L313" s="58">
        <f>IF(ISBLANK(C313),"",IF(C313&lt;=(-350000),ABS(C313),IF(C313&lt;=(-900),FLOOR(ABS(C313-P313),100),ABS(C313-P313))))</f>
        <v>258</v>
      </c>
      <c r="M313" s="58">
        <f>IF(ISBLANK(D313),"",IF(C313&lt;=(-350000),ABS(D313),IF(C313&lt;=(-900),FLOOR(ABS(D313-P313),100),ABS(D313-P313))))</f>
        <v>232</v>
      </c>
      <c r="N313" s="1">
        <f>IF(OR(ISBLANK(D313),J313=1),"",ABS(C313-D313))</f>
        <v>26</v>
      </c>
      <c r="O313" s="1">
        <f>IF(OR(C313&lt;(-85000000),ISBLANK(C313)),"",IF(C313&lt;(-7000000),INT(ABS(C313/10)),IF(C313&lt;(-3200000),INT(ABS(C313/12)),IF(C313&lt;(-500000),INT(ABS((C313-P313)/14)),IF(C313&lt;(-13500),INT(ABS((C313-P313)/16)),IF(C313&lt;(-4000),INT(ABS((C313-P313)/18)),INT(ABS((C313-P313)/20))))))))</f>
        <v>12</v>
      </c>
      <c r="P313" s="1">
        <v>2023</v>
      </c>
      <c r="Q313" s="1" t="s">
        <v>1333</v>
      </c>
      <c r="R313" s="1" t="s">
        <v>1334</v>
      </c>
    </row>
    <row r="314" spans="1:18" x14ac:dyDescent="0.4">
      <c r="A314" s="1" t="s">
        <v>1212</v>
      </c>
      <c r="C314" s="1">
        <v>1769</v>
      </c>
      <c r="D314" s="1">
        <v>1821</v>
      </c>
      <c r="E314" s="1" t="s">
        <v>1213</v>
      </c>
      <c r="F314" s="1" t="s">
        <v>930</v>
      </c>
      <c r="G314" s="1" t="s">
        <v>1927</v>
      </c>
      <c r="L314" s="58">
        <f>IF(ISBLANK(C314),"",IF(C314&lt;=(-350000),ABS(C314),IF(C314&lt;=(-900),FLOOR(ABS(C314-P314),100),ABS(C314-P314))))</f>
        <v>254</v>
      </c>
      <c r="M314" s="58">
        <f>IF(ISBLANK(D314),"",IF(C314&lt;=(-350000),ABS(D314),IF(C314&lt;=(-900),FLOOR(ABS(D314-P314),100),ABS(D314-P314))))</f>
        <v>202</v>
      </c>
      <c r="N314" s="1">
        <f>IF(OR(ISBLANK(D314),J314=1),"",ABS(C314-D314))</f>
        <v>52</v>
      </c>
      <c r="O314" s="1">
        <f>IF(OR(C314&lt;(-85000000),ISBLANK(C314)),"",IF(C314&lt;(-7000000),INT(ABS(C314/10)),IF(C314&lt;(-3200000),INT(ABS(C314/12)),IF(C314&lt;(-500000),INT(ABS((C314-P314)/14)),IF(C314&lt;(-13500),INT(ABS((C314-P314)/16)),IF(C314&lt;(-4000),INT(ABS((C314-P314)/18)),INT(ABS((C314-P314)/20))))))))</f>
        <v>12</v>
      </c>
      <c r="P314" s="1">
        <v>2023</v>
      </c>
      <c r="Q314" s="1" t="s">
        <v>1214</v>
      </c>
      <c r="R314" s="1" t="s">
        <v>1215</v>
      </c>
    </row>
    <row r="315" spans="1:18" x14ac:dyDescent="0.4">
      <c r="A315" s="1" t="s">
        <v>1593</v>
      </c>
      <c r="C315" s="1">
        <v>1770</v>
      </c>
      <c r="D315" s="1">
        <v>1827</v>
      </c>
      <c r="E315" s="1" t="s">
        <v>1594</v>
      </c>
      <c r="F315" s="1" t="s">
        <v>930</v>
      </c>
      <c r="G315" s="1" t="s">
        <v>1927</v>
      </c>
      <c r="L315" s="58">
        <f>IF(ISBLANK(C315),"",IF(C315&lt;=(-350000),ABS(C315),IF(C315&lt;=(-900),FLOOR(ABS(C315-P315),100),ABS(C315-P315))))</f>
        <v>253</v>
      </c>
      <c r="M315" s="58">
        <f>IF(ISBLANK(D315),"",IF(C315&lt;=(-350000),ABS(D315),IF(C315&lt;=(-900),FLOOR(ABS(D315-P315),100),ABS(D315-P315))))</f>
        <v>196</v>
      </c>
      <c r="N315" s="1">
        <f>IF(OR(ISBLANK(D315),J315=1),"",ABS(C315-D315))</f>
        <v>57</v>
      </c>
      <c r="O315" s="1">
        <f>IF(OR(C315&lt;(-85000000),ISBLANK(C315)),"",IF(C315&lt;(-7000000),INT(ABS(C315/10)),IF(C315&lt;(-3200000),INT(ABS(C315/12)),IF(C315&lt;(-500000),INT(ABS((C315-P315)/14)),IF(C315&lt;(-13500),INT(ABS((C315-P315)/16)),IF(C315&lt;(-4000),INT(ABS((C315-P315)/18)),INT(ABS((C315-P315)/20))))))))</f>
        <v>12</v>
      </c>
      <c r="P315" s="1">
        <v>2023</v>
      </c>
      <c r="Q315" s="1" t="s">
        <v>1595</v>
      </c>
      <c r="R315" s="1" t="s">
        <v>1596</v>
      </c>
    </row>
    <row r="316" spans="1:18" x14ac:dyDescent="0.4">
      <c r="A316" s="1" t="s">
        <v>1403</v>
      </c>
      <c r="C316" s="1">
        <v>1772</v>
      </c>
      <c r="D316" s="1">
        <v>1823</v>
      </c>
      <c r="E316" s="1" t="s">
        <v>1508</v>
      </c>
      <c r="F316" s="1" t="s">
        <v>930</v>
      </c>
      <c r="G316" s="1" t="s">
        <v>1927</v>
      </c>
      <c r="L316" s="58">
        <f>IF(ISBLANK(C316),"",IF(C316&lt;=(-350000),ABS(C316),IF(C316&lt;=(-900),FLOOR(ABS(C316-P316),100),ABS(C316-P316))))</f>
        <v>251</v>
      </c>
      <c r="M316" s="58">
        <f>IF(ISBLANK(D316),"",IF(C316&lt;=(-350000),ABS(D316),IF(C316&lt;=(-900),FLOOR(ABS(D316-P316),100),ABS(D316-P316))))</f>
        <v>200</v>
      </c>
      <c r="N316" s="1">
        <f>IF(OR(ISBLANK(D316),J316=1),"",ABS(C316-D316))</f>
        <v>51</v>
      </c>
      <c r="O316" s="1">
        <f>IF(OR(C316&lt;(-85000000),ISBLANK(C316)),"",IF(C316&lt;(-7000000),INT(ABS(C316/10)),IF(C316&lt;(-3200000),INT(ABS(C316/12)),IF(C316&lt;(-500000),INT(ABS((C316-P316)/14)),IF(C316&lt;(-13500),INT(ABS((C316-P316)/16)),IF(C316&lt;(-4000),INT(ABS((C316-P316)/18)),INT(ABS((C316-P316)/20))))))))</f>
        <v>12</v>
      </c>
      <c r="P316" s="1">
        <v>2023</v>
      </c>
      <c r="Q316" s="1" t="s">
        <v>1752</v>
      </c>
      <c r="R316" s="1" t="s">
        <v>1753</v>
      </c>
    </row>
    <row r="317" spans="1:18" x14ac:dyDescent="0.4">
      <c r="A317" s="1" t="s">
        <v>1335</v>
      </c>
      <c r="C317" s="1">
        <v>1775</v>
      </c>
      <c r="D317" s="1">
        <v>1783</v>
      </c>
      <c r="E317" s="1" t="s">
        <v>1304</v>
      </c>
      <c r="F317" s="1" t="s">
        <v>926</v>
      </c>
      <c r="G317" s="1" t="s">
        <v>1927</v>
      </c>
      <c r="L317" s="58">
        <f>IF(ISBLANK(C317),"",IF(C317&lt;=(-350000),ABS(C317),IF(C317&lt;=(-900),FLOOR(ABS(C317-P317),100),ABS(C317-P317))))</f>
        <v>248</v>
      </c>
      <c r="M317" s="58">
        <f>IF(ISBLANK(D317),"",IF(C317&lt;=(-350000),ABS(D317),IF(C317&lt;=(-900),FLOOR(ABS(D317-P317),100),ABS(D317-P317))))</f>
        <v>240</v>
      </c>
      <c r="N317" s="1">
        <f>IF(OR(ISBLANK(D317),J317=1),"",ABS(C317-D317))</f>
        <v>8</v>
      </c>
      <c r="O317" s="1">
        <f>IF(OR(C317&lt;(-85000000),ISBLANK(C317)),"",IF(C317&lt;(-7000000),INT(ABS(C317/10)),IF(C317&lt;(-3200000),INT(ABS(C317/12)),IF(C317&lt;(-500000),INT(ABS((C317-P317)/14)),IF(C317&lt;(-13500),INT(ABS((C317-P317)/16)),IF(C317&lt;(-4000),INT(ABS((C317-P317)/18)),INT(ABS((C317-P317)/20))))))))</f>
        <v>12</v>
      </c>
      <c r="P317" s="1">
        <v>2023</v>
      </c>
      <c r="Q317" s="1" t="s">
        <v>1336</v>
      </c>
      <c r="R317" s="1" t="s">
        <v>1337</v>
      </c>
    </row>
    <row r="318" spans="1:18" x14ac:dyDescent="0.4">
      <c r="A318" s="1" t="s">
        <v>1706</v>
      </c>
      <c r="C318" s="1">
        <v>1776</v>
      </c>
      <c r="E318" s="1" t="s">
        <v>1304</v>
      </c>
      <c r="F318" s="1" t="s">
        <v>926</v>
      </c>
      <c r="G318" s="1" t="s">
        <v>1927</v>
      </c>
      <c r="L318" s="58">
        <f>IF(ISBLANK(C318),"",IF(C318&lt;=(-350000),ABS(C318),IF(C318&lt;=(-900),FLOOR(ABS(C318-P318),100),ABS(C318-P318))))</f>
        <v>247</v>
      </c>
      <c r="M318" s="58" t="str">
        <f>IF(ISBLANK(D318),"",IF(C318&lt;=(-350000),ABS(D318),IF(C318&lt;=(-900),FLOOR(ABS(D318-P318),100),ABS(D318-P318))))</f>
        <v/>
      </c>
      <c r="N318" s="1" t="str">
        <f>IF(OR(ISBLANK(D318),J318=1),"",ABS(C318-D318))</f>
        <v/>
      </c>
      <c r="O318" s="1">
        <f>IF(OR(C318&lt;(-85000000),ISBLANK(C318)),"",IF(C318&lt;(-7000000),INT(ABS(C318/10)),IF(C318&lt;(-3200000),INT(ABS(C318/12)),IF(C318&lt;(-500000),INT(ABS((C318-P318)/14)),IF(C318&lt;(-13500),INT(ABS((C318-P318)/16)),IF(C318&lt;(-4000),INT(ABS((C318-P318)/18)),INT(ABS((C318-P318)/20))))))))</f>
        <v>12</v>
      </c>
      <c r="P318" s="1">
        <v>2023</v>
      </c>
      <c r="Q318" s="1" t="s">
        <v>1707</v>
      </c>
      <c r="R318" s="1" t="s">
        <v>1708</v>
      </c>
    </row>
    <row r="319" spans="1:18" x14ac:dyDescent="0.4">
      <c r="A319" s="1" t="s">
        <v>1055</v>
      </c>
      <c r="C319" s="1">
        <v>1789</v>
      </c>
      <c r="D319" s="1">
        <v>1799</v>
      </c>
      <c r="E319" s="1" t="s">
        <v>1057</v>
      </c>
      <c r="F319" s="1" t="s">
        <v>926</v>
      </c>
      <c r="G319" s="1" t="s">
        <v>1927</v>
      </c>
      <c r="L319" s="58">
        <f>IF(ISBLANK(C319),"",IF(C319&lt;=(-350000),ABS(C319),IF(C319&lt;=(-900),FLOOR(ABS(C319-P319),100),ABS(C319-P319))))</f>
        <v>234</v>
      </c>
      <c r="M319" s="58">
        <f>IF(ISBLANK(D319),"",IF(C319&lt;=(-350000),ABS(D319),IF(C319&lt;=(-900),FLOOR(ABS(D319-P319),100),ABS(D319-P319))))</f>
        <v>224</v>
      </c>
      <c r="N319" s="1">
        <f>IF(OR(ISBLANK(D319),J319=1),"",ABS(C319-D319))</f>
        <v>10</v>
      </c>
      <c r="O319" s="1">
        <f>IF(OR(C319&lt;(-85000000),ISBLANK(C319)),"",IF(C319&lt;(-7000000),INT(ABS(C319/10)),IF(C319&lt;(-3200000),INT(ABS(C319/12)),IF(C319&lt;(-500000),INT(ABS((C319-P319)/14)),IF(C319&lt;(-13500),INT(ABS((C319-P319)/16)),IF(C319&lt;(-4000),INT(ABS((C319-P319)/18)),INT(ABS((C319-P319)/20))))))))</f>
        <v>11</v>
      </c>
      <c r="P319" s="1">
        <v>2023</v>
      </c>
      <c r="Q319" s="1" t="s">
        <v>1058</v>
      </c>
      <c r="R319" s="1" t="s">
        <v>1059</v>
      </c>
    </row>
    <row r="320" spans="1:18" x14ac:dyDescent="0.4">
      <c r="A320" s="1" t="s">
        <v>1712</v>
      </c>
      <c r="C320" s="1">
        <v>1789</v>
      </c>
      <c r="D320" s="1">
        <v>1797</v>
      </c>
      <c r="E320" s="1" t="s">
        <v>1304</v>
      </c>
      <c r="F320" s="1" t="s">
        <v>930</v>
      </c>
      <c r="G320" s="1" t="s">
        <v>1927</v>
      </c>
      <c r="L320" s="58">
        <f>IF(ISBLANK(C320),"",IF(C320&lt;=(-350000),ABS(C320),IF(C320&lt;=(-900),FLOOR(ABS(C320-P320),100),ABS(C320-P320))))</f>
        <v>234</v>
      </c>
      <c r="M320" s="58">
        <f>IF(ISBLANK(D320),"",IF(C320&lt;=(-350000),ABS(D320),IF(C320&lt;=(-900),FLOOR(ABS(D320-P320),100),ABS(D320-P320))))</f>
        <v>226</v>
      </c>
      <c r="N320" s="1">
        <f>IF(OR(ISBLANK(D320),J320=1),"",ABS(C320-D320))</f>
        <v>8</v>
      </c>
      <c r="O320" s="1">
        <f>IF(OR(C320&lt;(-85000000),ISBLANK(C320)),"",IF(C320&lt;(-7000000),INT(ABS(C320/10)),IF(C320&lt;(-3200000),INT(ABS(C320/12)),IF(C320&lt;(-500000),INT(ABS((C320-P320)/14)),IF(C320&lt;(-13500),INT(ABS((C320-P320)/16)),IF(C320&lt;(-4000),INT(ABS((C320-P320)/18)),INT(ABS((C320-P320)/20))))))))</f>
        <v>11</v>
      </c>
      <c r="P320" s="1">
        <v>2023</v>
      </c>
      <c r="Q320" s="1" t="s">
        <v>1713</v>
      </c>
      <c r="R320" s="1" t="s">
        <v>1714</v>
      </c>
    </row>
    <row r="321" spans="1:18" x14ac:dyDescent="0.4">
      <c r="A321" s="1" t="s">
        <v>1321</v>
      </c>
      <c r="B321" s="1" t="s">
        <v>1320</v>
      </c>
      <c r="C321" s="1">
        <v>1790</v>
      </c>
      <c r="D321" s="1">
        <v>1832</v>
      </c>
      <c r="E321" s="1" t="s">
        <v>1057</v>
      </c>
      <c r="F321" s="1" t="s">
        <v>930</v>
      </c>
      <c r="G321" s="1" t="s">
        <v>1927</v>
      </c>
      <c r="L321" s="58">
        <f>IF(ISBLANK(C321),"",IF(C321&lt;=(-350000),ABS(C321),IF(C321&lt;=(-900),FLOOR(ABS(C321-P321),100),ABS(C321-P321))))</f>
        <v>233</v>
      </c>
      <c r="M321" s="58">
        <f>IF(ISBLANK(D321),"",IF(C321&lt;=(-350000),ABS(D321),IF(C321&lt;=(-900),FLOOR(ABS(D321-P321),100),ABS(D321-P321))))</f>
        <v>191</v>
      </c>
      <c r="N321" s="1">
        <f>IF(OR(ISBLANK(D321),J321=1),"",ABS(C321-D321))</f>
        <v>42</v>
      </c>
      <c r="O321" s="1">
        <f>IF(OR(C321&lt;(-85000000),ISBLANK(C321)),"",IF(C321&lt;(-7000000),INT(ABS(C321/10)),IF(C321&lt;(-3200000),INT(ABS(C321/12)),IF(C321&lt;(-500000),INT(ABS((C321-P321)/14)),IF(C321&lt;(-13500),INT(ABS((C321-P321)/16)),IF(C321&lt;(-4000),INT(ABS((C321-P321)/18)),INT(ABS((C321-P321)/20))))))))</f>
        <v>11</v>
      </c>
      <c r="P321" s="1">
        <v>2023</v>
      </c>
      <c r="Q321" s="1" t="s">
        <v>1720</v>
      </c>
      <c r="R321" s="1" t="s">
        <v>1721</v>
      </c>
    </row>
    <row r="322" spans="1:18" x14ac:dyDescent="0.4">
      <c r="A322" s="1" t="s">
        <v>1222</v>
      </c>
      <c r="C322" s="1">
        <v>1791</v>
      </c>
      <c r="D322" s="1">
        <v>1804</v>
      </c>
      <c r="E322" s="1" t="s">
        <v>1223</v>
      </c>
      <c r="F322" s="1" t="s">
        <v>926</v>
      </c>
      <c r="G322" s="1" t="s">
        <v>1927</v>
      </c>
      <c r="L322" s="58">
        <f>IF(ISBLANK(C322),"",IF(C322&lt;=(-350000),ABS(C322),IF(C322&lt;=(-900),FLOOR(ABS(C322-P322),100),ABS(C322-P322))))</f>
        <v>232</v>
      </c>
      <c r="M322" s="58">
        <f>IF(ISBLANK(D322),"",IF(C322&lt;=(-350000),ABS(D322),IF(C322&lt;=(-900),FLOOR(ABS(D322-P322),100),ABS(D322-P322))))</f>
        <v>219</v>
      </c>
      <c r="N322" s="1">
        <f>IF(OR(ISBLANK(D322),J322=1),"",ABS(C322-D322))</f>
        <v>13</v>
      </c>
      <c r="O322" s="1">
        <f>IF(OR(C322&lt;(-85000000),ISBLANK(C322)),"",IF(C322&lt;(-7000000),INT(ABS(C322/10)),IF(C322&lt;(-3200000),INT(ABS(C322/12)),IF(C322&lt;(-500000),INT(ABS((C322-P322)/14)),IF(C322&lt;(-13500),INT(ABS((C322-P322)/16)),IF(C322&lt;(-4000),INT(ABS((C322-P322)/18)),INT(ABS((C322-P322)/20))))))))</f>
        <v>11</v>
      </c>
      <c r="P322" s="1">
        <v>2023</v>
      </c>
      <c r="Q322" s="1" t="s">
        <v>1224</v>
      </c>
      <c r="R322" s="1" t="s">
        <v>1225</v>
      </c>
    </row>
    <row r="323" spans="1:18" x14ac:dyDescent="0.4">
      <c r="A323" s="1" t="s">
        <v>1085</v>
      </c>
      <c r="C323" s="1">
        <v>1800</v>
      </c>
      <c r="D323" s="1">
        <v>1910</v>
      </c>
      <c r="E323" s="1" t="s">
        <v>318</v>
      </c>
      <c r="F323" s="1" t="s">
        <v>1056</v>
      </c>
      <c r="G323" s="1" t="s">
        <v>1927</v>
      </c>
      <c r="L323" s="58">
        <f>IF(ISBLANK(C323),"",IF(C323&lt;=(-350000),ABS(C323),IF(C323&lt;=(-900),FLOOR(ABS(C323-P323),100),ABS(C323-P323))))</f>
        <v>223</v>
      </c>
      <c r="M323" s="58">
        <f>IF(ISBLANK(D323),"",IF(C323&lt;=(-350000),ABS(D323),IF(C323&lt;=(-900),FLOOR(ABS(D323-P323),100),ABS(D323-P323))))</f>
        <v>113</v>
      </c>
      <c r="N323" s="1">
        <f>IF(OR(ISBLANK(D323),J323=1),"",ABS(C323-D323))</f>
        <v>110</v>
      </c>
      <c r="O323" s="1">
        <f>IF(OR(C323&lt;(-85000000),ISBLANK(C323)),"",IF(C323&lt;(-7000000),INT(ABS(C323/10)),IF(C323&lt;(-3200000),INT(ABS(C323/12)),IF(C323&lt;(-500000),INT(ABS((C323-P323)/14)),IF(C323&lt;(-13500),INT(ABS((C323-P323)/16)),IF(C323&lt;(-4000),INT(ABS((C323-P323)/18)),INT(ABS((C323-P323)/20))))))))</f>
        <v>11</v>
      </c>
      <c r="P323" s="1">
        <v>2023</v>
      </c>
    </row>
    <row r="324" spans="1:18" x14ac:dyDescent="0.4">
      <c r="A324" s="1" t="s">
        <v>1709</v>
      </c>
      <c r="C324" s="1">
        <v>1801</v>
      </c>
      <c r="D324" s="1">
        <v>1809</v>
      </c>
      <c r="E324" s="1" t="s">
        <v>1304</v>
      </c>
      <c r="F324" s="1" t="s">
        <v>930</v>
      </c>
      <c r="G324" s="1" t="s">
        <v>1927</v>
      </c>
      <c r="L324" s="58">
        <f>IF(ISBLANK(C324),"",IF(C324&lt;=(-350000),ABS(C324),IF(C324&lt;=(-900),FLOOR(ABS(C324-P324),100),ABS(C324-P324))))</f>
        <v>222</v>
      </c>
      <c r="M324" s="58">
        <f>IF(ISBLANK(D324),"",IF(C324&lt;=(-350000),ABS(D324),IF(C324&lt;=(-900),FLOOR(ABS(D324-P324),100),ABS(D324-P324))))</f>
        <v>214</v>
      </c>
      <c r="N324" s="1">
        <f>IF(OR(ISBLANK(D324),J324=1),"",ABS(C324-D324))</f>
        <v>8</v>
      </c>
      <c r="O324" s="1">
        <f>IF(OR(C324&lt;(-85000000),ISBLANK(C324)),"",IF(C324&lt;(-7000000),INT(ABS(C324/10)),IF(C324&lt;(-3200000),INT(ABS(C324/12)),IF(C324&lt;(-500000),INT(ABS((C324-P324)/14)),IF(C324&lt;(-13500),INT(ABS((C324-P324)/16)),IF(C324&lt;(-4000),INT(ABS((C324-P324)/18)),INT(ABS((C324-P324)/20))))))))</f>
        <v>11</v>
      </c>
      <c r="P324" s="1">
        <v>2023</v>
      </c>
      <c r="Q324" s="1" t="s">
        <v>1710</v>
      </c>
      <c r="R324" s="1" t="s">
        <v>1711</v>
      </c>
    </row>
    <row r="325" spans="1:18" x14ac:dyDescent="0.4">
      <c r="A325" s="1" t="s">
        <v>1216</v>
      </c>
      <c r="C325" s="1">
        <v>1804</v>
      </c>
      <c r="D325" s="1">
        <v>1815</v>
      </c>
      <c r="E325" s="1" t="s">
        <v>318</v>
      </c>
      <c r="F325" s="1" t="s">
        <v>949</v>
      </c>
      <c r="G325" s="1" t="s">
        <v>1927</v>
      </c>
      <c r="L325" s="58">
        <f>IF(ISBLANK(C325),"",IF(C325&lt;=(-350000),ABS(C325),IF(C325&lt;=(-900),FLOOR(ABS(C325-P325),100),ABS(C325-P325))))</f>
        <v>219</v>
      </c>
      <c r="M325" s="58">
        <f>IF(ISBLANK(D325),"",IF(C325&lt;=(-350000),ABS(D325),IF(C325&lt;=(-900),FLOOR(ABS(D325-P325),100),ABS(D325-P325))))</f>
        <v>208</v>
      </c>
      <c r="N325" s="1">
        <f>IF(OR(ISBLANK(D325),J325=1),"",ABS(C325-D325))</f>
        <v>11</v>
      </c>
      <c r="O325" s="1">
        <f>IF(OR(C325&lt;(-85000000),ISBLANK(C325)),"",IF(C325&lt;(-7000000),INT(ABS(C325/10)),IF(C325&lt;(-3200000),INT(ABS(C325/12)),IF(C325&lt;(-500000),INT(ABS((C325-P325)/14)),IF(C325&lt;(-13500),INT(ABS((C325-P325)/16)),IF(C325&lt;(-4000),INT(ABS((C325-P325)/18)),INT(ABS((C325-P325)/20))))))))</f>
        <v>10</v>
      </c>
      <c r="P325" s="1">
        <v>2023</v>
      </c>
      <c r="Q325" s="1" t="s">
        <v>1217</v>
      </c>
      <c r="R325" s="1" t="s">
        <v>1218</v>
      </c>
    </row>
    <row r="326" spans="1:18" x14ac:dyDescent="0.4">
      <c r="A326" s="1" t="s">
        <v>1293</v>
      </c>
      <c r="C326" s="1">
        <v>1809</v>
      </c>
      <c r="D326" s="1">
        <v>1865</v>
      </c>
      <c r="E326" s="1" t="s">
        <v>1580</v>
      </c>
      <c r="F326" s="1" t="s">
        <v>930</v>
      </c>
      <c r="G326" s="1" t="s">
        <v>1927</v>
      </c>
      <c r="L326" s="58">
        <f>IF(ISBLANK(C326),"",IF(C326&lt;=(-350000),ABS(C326),IF(C326&lt;=(-900),FLOOR(ABS(C326-P326),100),ABS(C326-P326))))</f>
        <v>214</v>
      </c>
      <c r="M326" s="58">
        <f>IF(ISBLANK(D326),"",IF(C326&lt;=(-350000),ABS(D326),IF(C326&lt;=(-900),FLOOR(ABS(D326-P326),100),ABS(D326-P326))))</f>
        <v>158</v>
      </c>
      <c r="N326" s="1">
        <f>IF(OR(ISBLANK(D326),J326=1),"",ABS(C326-D326))</f>
        <v>56</v>
      </c>
      <c r="O326" s="1">
        <f>IF(OR(C326&lt;(-85000000),ISBLANK(C326)),"",IF(C326&lt;(-7000000),INT(ABS(C326/10)),IF(C326&lt;(-3200000),INT(ABS(C326/12)),IF(C326&lt;(-500000),INT(ABS((C326-P326)/14)),IF(C326&lt;(-13500),INT(ABS((C326-P326)/16)),IF(C326&lt;(-4000),INT(ABS((C326-P326)/18)),INT(ABS((C326-P326)/20))))))))</f>
        <v>10</v>
      </c>
      <c r="P326" s="1">
        <v>2023</v>
      </c>
      <c r="Q326" s="1" t="s">
        <v>1581</v>
      </c>
      <c r="R326" s="1" t="s">
        <v>1582</v>
      </c>
    </row>
    <row r="327" spans="1:18" x14ac:dyDescent="0.4">
      <c r="A327" s="1" t="s">
        <v>1317</v>
      </c>
      <c r="C327" s="1">
        <v>1809</v>
      </c>
      <c r="D327" s="1">
        <v>1882</v>
      </c>
      <c r="E327" s="1" t="s">
        <v>1697</v>
      </c>
      <c r="F327" s="1" t="s">
        <v>930</v>
      </c>
      <c r="G327" s="1" t="s">
        <v>1927</v>
      </c>
      <c r="L327" s="58">
        <f>IF(ISBLANK(C327),"",IF(C327&lt;=(-350000),ABS(C327),IF(C327&lt;=(-900),FLOOR(ABS(C327-P327),100),ABS(C327-P327))))</f>
        <v>214</v>
      </c>
      <c r="M327" s="58">
        <f>IF(ISBLANK(D327),"",IF(C327&lt;=(-350000),ABS(D327),IF(C327&lt;=(-900),FLOOR(ABS(D327-P327),100),ABS(D327-P327))))</f>
        <v>141</v>
      </c>
      <c r="N327" s="1">
        <f>IF(OR(ISBLANK(D327),J327=1),"",ABS(C327-D327))</f>
        <v>73</v>
      </c>
      <c r="O327" s="1">
        <f>IF(OR(C327&lt;(-85000000),ISBLANK(C327)),"",IF(C327&lt;(-7000000),INT(ABS(C327/10)),IF(C327&lt;(-3200000),INT(ABS(C327/12)),IF(C327&lt;(-500000),INT(ABS((C327-P327)/14)),IF(C327&lt;(-13500),INT(ABS((C327-P327)/16)),IF(C327&lt;(-4000),INT(ABS((C327-P327)/18)),INT(ABS((C327-P327)/20))))))))</f>
        <v>10</v>
      </c>
      <c r="P327" s="1">
        <v>2023</v>
      </c>
      <c r="Q327" s="1" t="s">
        <v>1698</v>
      </c>
      <c r="R327" s="1" t="s">
        <v>1699</v>
      </c>
    </row>
    <row r="328" spans="1:18" x14ac:dyDescent="0.4">
      <c r="A328" s="1" t="s">
        <v>1219</v>
      </c>
      <c r="C328" s="1">
        <v>1812</v>
      </c>
      <c r="E328" s="1" t="s">
        <v>1024</v>
      </c>
      <c r="F328" s="1" t="s">
        <v>926</v>
      </c>
      <c r="G328" s="1" t="s">
        <v>1927</v>
      </c>
      <c r="L328" s="58">
        <f>IF(ISBLANK(C328),"",IF(C328&lt;=(-350000),ABS(C328),IF(C328&lt;=(-900),FLOOR(ABS(C328-P328),100),ABS(C328-P328))))</f>
        <v>211</v>
      </c>
      <c r="M328" s="58" t="str">
        <f>IF(ISBLANK(D328),"",IF(C328&lt;=(-350000),ABS(D328),IF(C328&lt;=(-900),FLOOR(ABS(D328-P328),100),ABS(D328-P328))))</f>
        <v/>
      </c>
      <c r="N328" s="1" t="str">
        <f>IF(OR(ISBLANK(D328),J328=1),"",ABS(C328-D328))</f>
        <v/>
      </c>
      <c r="O328" s="1">
        <f>IF(OR(C328&lt;(-85000000),ISBLANK(C328)),"",IF(C328&lt;(-7000000),INT(ABS(C328/10)),IF(C328&lt;(-3200000),INT(ABS(C328/12)),IF(C328&lt;(-500000),INT(ABS((C328-P328)/14)),IF(C328&lt;(-13500),INT(ABS((C328-P328)/16)),IF(C328&lt;(-4000),INT(ABS((C328-P328)/18)),INT(ABS((C328-P328)/20))))))))</f>
        <v>10</v>
      </c>
      <c r="P328" s="1">
        <v>2023</v>
      </c>
      <c r="Q328" s="1" t="s">
        <v>1220</v>
      </c>
      <c r="R328" s="1" t="s">
        <v>1221</v>
      </c>
    </row>
    <row r="329" spans="1:18" x14ac:dyDescent="0.4">
      <c r="A329" s="1" t="s">
        <v>1008</v>
      </c>
      <c r="C329" s="1">
        <v>1818</v>
      </c>
      <c r="D329" s="1">
        <v>1883</v>
      </c>
      <c r="E329" s="1" t="s">
        <v>1228</v>
      </c>
      <c r="F329" s="1" t="s">
        <v>930</v>
      </c>
      <c r="G329" s="1" t="s">
        <v>1927</v>
      </c>
      <c r="L329" s="58">
        <f>IF(ISBLANK(C329),"",IF(C329&lt;=(-350000),ABS(C329),IF(C329&lt;=(-900),FLOOR(ABS(C329-P329),100),ABS(C329-P329))))</f>
        <v>205</v>
      </c>
      <c r="M329" s="58">
        <f>IF(ISBLANK(D329),"",IF(C329&lt;=(-350000),ABS(D329),IF(C329&lt;=(-900),FLOOR(ABS(D329-P329),100),ABS(D329-P329))))</f>
        <v>140</v>
      </c>
      <c r="N329" s="1">
        <f>IF(OR(ISBLANK(D329),J329=1),"",ABS(C329-D329))</f>
        <v>65</v>
      </c>
      <c r="O329" s="1">
        <f>IF(OR(C329&lt;(-85000000),ISBLANK(C329)),"",IF(C329&lt;(-7000000),INT(ABS(C329/10)),IF(C329&lt;(-3200000),INT(ABS(C329/12)),IF(C329&lt;(-500000),INT(ABS((C329-P329)/14)),IF(C329&lt;(-13500),INT(ABS((C329-P329)/16)),IF(C329&lt;(-4000),INT(ABS((C329-P329)/18)),INT(ABS((C329-P329)/20))))))))</f>
        <v>10</v>
      </c>
      <c r="P329" s="1">
        <v>2023</v>
      </c>
      <c r="Q329" s="1" t="s">
        <v>1229</v>
      </c>
      <c r="R329" s="1" t="s">
        <v>1230</v>
      </c>
    </row>
    <row r="330" spans="1:18" x14ac:dyDescent="0.4">
      <c r="A330" s="1" t="s">
        <v>1231</v>
      </c>
      <c r="C330" s="1">
        <v>1821</v>
      </c>
      <c r="D330" s="1">
        <v>1881</v>
      </c>
      <c r="E330" s="1" t="s">
        <v>1232</v>
      </c>
      <c r="F330" s="1" t="s">
        <v>930</v>
      </c>
      <c r="G330" s="1" t="s">
        <v>1927</v>
      </c>
      <c r="L330" s="58">
        <f>IF(ISBLANK(C330),"",IF(C330&lt;=(-350000),ABS(C330),IF(C330&lt;=(-900),FLOOR(ABS(C330-P330),100),ABS(C330-P330))))</f>
        <v>202</v>
      </c>
      <c r="M330" s="58">
        <f>IF(ISBLANK(D330),"",IF(C330&lt;=(-350000),ABS(D330),IF(C330&lt;=(-900),FLOOR(ABS(D330-P330),100),ABS(D330-P330))))</f>
        <v>142</v>
      </c>
      <c r="N330" s="1">
        <f>IF(OR(ISBLANK(D330),J330=1),"",ABS(C330-D330))</f>
        <v>60</v>
      </c>
      <c r="O330" s="1">
        <f>IF(OR(C330&lt;(-85000000),ISBLANK(C330)),"",IF(C330&lt;(-7000000),INT(ABS(C330/10)),IF(C330&lt;(-3200000),INT(ABS(C330/12)),IF(C330&lt;(-500000),INT(ABS((C330-P330)/14)),IF(C330&lt;(-13500),INT(ABS((C330-P330)/16)),IF(C330&lt;(-4000),INT(ABS((C330-P330)/18)),INT(ABS((C330-P330)/20))))))))</f>
        <v>10</v>
      </c>
      <c r="P330" s="1">
        <v>2023</v>
      </c>
      <c r="Q330" s="1" t="s">
        <v>1233</v>
      </c>
      <c r="R330" s="1" t="s">
        <v>1234</v>
      </c>
    </row>
    <row r="331" spans="1:18" x14ac:dyDescent="0.4">
      <c r="A331" s="1" t="s">
        <v>1476</v>
      </c>
      <c r="C331" s="1">
        <v>1822</v>
      </c>
      <c r="D331" s="1">
        <v>1895</v>
      </c>
      <c r="E331" s="1" t="s">
        <v>1759</v>
      </c>
      <c r="F331" s="1" t="s">
        <v>930</v>
      </c>
      <c r="G331" s="1" t="s">
        <v>1927</v>
      </c>
      <c r="L331" s="58">
        <f>IF(ISBLANK(C331),"",IF(C331&lt;=(-350000),ABS(C331),IF(C331&lt;=(-900),FLOOR(ABS(C331-P331),100),ABS(C331-P331))))</f>
        <v>201</v>
      </c>
      <c r="M331" s="58">
        <f>IF(ISBLANK(D331),"",IF(C331&lt;=(-350000),ABS(D331),IF(C331&lt;=(-900),FLOOR(ABS(D331-P331),100),ABS(D331-P331))))</f>
        <v>128</v>
      </c>
      <c r="N331" s="1">
        <f>IF(OR(ISBLANK(D331),J331=1),"",ABS(C331-D331))</f>
        <v>73</v>
      </c>
      <c r="O331" s="1">
        <f>IF(OR(C331&lt;(-85000000),ISBLANK(C331)),"",IF(C331&lt;(-7000000),INT(ABS(C331/10)),IF(C331&lt;(-3200000),INT(ABS(C331/12)),IF(C331&lt;(-500000),INT(ABS((C331-P331)/14)),IF(C331&lt;(-13500),INT(ABS((C331-P331)/16)),IF(C331&lt;(-4000),INT(ABS((C331-P331)/18)),INT(ABS((C331-P331)/20))))))))</f>
        <v>10</v>
      </c>
      <c r="P331" s="1">
        <v>2023</v>
      </c>
      <c r="Q331" s="1" t="s">
        <v>1760</v>
      </c>
      <c r="R331" s="1" t="s">
        <v>1761</v>
      </c>
    </row>
    <row r="332" spans="1:18" x14ac:dyDescent="0.4">
      <c r="A332" s="1" t="s">
        <v>1381</v>
      </c>
      <c r="B332" s="1" t="s">
        <v>1382</v>
      </c>
      <c r="C332" s="1">
        <v>1830</v>
      </c>
      <c r="E332" s="1" t="s">
        <v>1383</v>
      </c>
      <c r="F332" s="1" t="s">
        <v>926</v>
      </c>
      <c r="G332" s="1" t="s">
        <v>1927</v>
      </c>
      <c r="L332" s="58">
        <f>IF(ISBLANK(C332),"",IF(C332&lt;=(-350000),ABS(C332),IF(C332&lt;=(-900),FLOOR(ABS(C332-P332),100),ABS(C332-P332))))</f>
        <v>193</v>
      </c>
      <c r="M332" s="58" t="str">
        <f>IF(ISBLANK(D332),"",IF(C332&lt;=(-350000),ABS(D332),IF(C332&lt;=(-900),FLOOR(ABS(D332-P332),100),ABS(D332-P332))))</f>
        <v/>
      </c>
      <c r="N332" s="1" t="str">
        <f>IF(OR(ISBLANK(D332),J332=1),"",ABS(C332-D332))</f>
        <v/>
      </c>
      <c r="O332" s="1">
        <f>IF(OR(C332&lt;(-85000000),ISBLANK(C332)),"",IF(C332&lt;(-7000000),INT(ABS(C332/10)),IF(C332&lt;(-3200000),INT(ABS(C332/12)),IF(C332&lt;(-500000),INT(ABS((C332-P332)/14)),IF(C332&lt;(-13500),INT(ABS((C332-P332)/16)),IF(C332&lt;(-4000),INT(ABS((C332-P332)/18)),INT(ABS((C332-P332)/20))))))))</f>
        <v>9</v>
      </c>
      <c r="P332" s="1">
        <v>2023</v>
      </c>
      <c r="Q332" s="1" t="s">
        <v>1384</v>
      </c>
      <c r="R332" s="1" t="s">
        <v>1385</v>
      </c>
    </row>
    <row r="333" spans="1:18" x14ac:dyDescent="0.4">
      <c r="A333" s="1" t="s">
        <v>1046</v>
      </c>
      <c r="C333" s="1">
        <v>1837</v>
      </c>
      <c r="D333" s="1">
        <v>1901</v>
      </c>
      <c r="E333" s="1" t="s">
        <v>1047</v>
      </c>
      <c r="F333" s="1" t="s">
        <v>1056</v>
      </c>
      <c r="G333" s="1" t="s">
        <v>1927</v>
      </c>
      <c r="L333" s="58">
        <f>IF(ISBLANK(C333),"",IF(C333&lt;=(-350000),ABS(C333),IF(C333&lt;=(-900),FLOOR(ABS(C333-P333),100),ABS(C333-P333))))</f>
        <v>186</v>
      </c>
      <c r="M333" s="58">
        <f>IF(ISBLANK(D333),"",IF(C333&lt;=(-350000),ABS(D333),IF(C333&lt;=(-900),FLOOR(ABS(D333-P333),100),ABS(D333-P333))))</f>
        <v>122</v>
      </c>
      <c r="N333" s="1">
        <f>IF(OR(ISBLANK(D333),J333=1),"",ABS(C333-D333))</f>
        <v>64</v>
      </c>
      <c r="O333" s="1">
        <f>IF(OR(C333&lt;(-85000000),ISBLANK(C333)),"",IF(C333&lt;(-7000000),INT(ABS(C333/10)),IF(C333&lt;(-3200000),INT(ABS(C333/12)),IF(C333&lt;(-500000),INT(ABS((C333-P333)/14)),IF(C333&lt;(-13500),INT(ABS((C333-P333)/16)),IF(C333&lt;(-4000),INT(ABS((C333-P333)/18)),INT(ABS((C333-P333)/20))))))))</f>
        <v>9</v>
      </c>
      <c r="P333" s="1">
        <v>2023</v>
      </c>
      <c r="Q333" s="1" t="s">
        <v>1048</v>
      </c>
      <c r="R333" s="1" t="s">
        <v>1049</v>
      </c>
    </row>
    <row r="334" spans="1:18" x14ac:dyDescent="0.4">
      <c r="A334" s="1" t="s">
        <v>1235</v>
      </c>
      <c r="C334" s="1">
        <v>1840</v>
      </c>
      <c r="D334" s="1">
        <v>1893</v>
      </c>
      <c r="E334" s="1" t="s">
        <v>1236</v>
      </c>
      <c r="F334" s="1" t="s">
        <v>930</v>
      </c>
      <c r="G334" s="1" t="s">
        <v>1927</v>
      </c>
      <c r="L334" s="58">
        <f>IF(ISBLANK(C334),"",IF(C334&lt;=(-350000),ABS(C334),IF(C334&lt;=(-900),FLOOR(ABS(C334-P334),100),ABS(C334-P334))))</f>
        <v>183</v>
      </c>
      <c r="M334" s="58">
        <f>IF(ISBLANK(D334),"",IF(C334&lt;=(-350000),ABS(D334),IF(C334&lt;=(-900),FLOOR(ABS(D334-P334),100),ABS(D334-P334))))</f>
        <v>130</v>
      </c>
      <c r="N334" s="1">
        <f>IF(OR(ISBLANK(D334),J334=1),"",ABS(C334-D334))</f>
        <v>53</v>
      </c>
      <c r="O334" s="1">
        <f>IF(OR(C334&lt;(-85000000),ISBLANK(C334)),"",IF(C334&lt;(-7000000),INT(ABS(C334/10)),IF(C334&lt;(-3200000),INT(ABS(C334/12)),IF(C334&lt;(-500000),INT(ABS((C334-P334)/14)),IF(C334&lt;(-13500),INT(ABS((C334-P334)/16)),IF(C334&lt;(-4000),INT(ABS((C334-P334)/18)),INT(ABS((C334-P334)/20))))))))</f>
        <v>9</v>
      </c>
      <c r="P334" s="1">
        <v>2023</v>
      </c>
      <c r="Q334" s="1" t="s">
        <v>1237</v>
      </c>
      <c r="R334" s="1" t="s">
        <v>1238</v>
      </c>
    </row>
    <row r="335" spans="1:18" x14ac:dyDescent="0.4">
      <c r="A335" s="1" t="s">
        <v>1015</v>
      </c>
      <c r="C335" s="1">
        <v>1844</v>
      </c>
      <c r="D335" s="1">
        <v>1900</v>
      </c>
      <c r="E335" s="1" t="s">
        <v>1275</v>
      </c>
      <c r="F335" s="1" t="s">
        <v>930</v>
      </c>
      <c r="G335" s="1" t="s">
        <v>1927</v>
      </c>
      <c r="L335" s="58">
        <f>IF(ISBLANK(C335),"",IF(C335&lt;=(-350000),ABS(C335),IF(C335&lt;=(-900),FLOOR(ABS(C335-P335),100),ABS(C335-P335))))</f>
        <v>179</v>
      </c>
      <c r="M335" s="58">
        <f>IF(ISBLANK(D335),"",IF(C335&lt;=(-350000),ABS(D335),IF(C335&lt;=(-900),FLOOR(ABS(D335-P335),100),ABS(D335-P335))))</f>
        <v>123</v>
      </c>
      <c r="N335" s="1">
        <f>IF(OR(ISBLANK(D335),J335=1),"",ABS(C335-D335))</f>
        <v>56</v>
      </c>
      <c r="O335" s="1">
        <f>IF(OR(C335&lt;(-85000000),ISBLANK(C335)),"",IF(C335&lt;(-7000000),INT(ABS(C335/10)),IF(C335&lt;(-3200000),INT(ABS(C335/12)),IF(C335&lt;(-500000),INT(ABS((C335-P335)/14)),IF(C335&lt;(-13500),INT(ABS((C335-P335)/16)),IF(C335&lt;(-4000),INT(ABS((C335-P335)/18)),INT(ABS((C335-P335)/20))))))))</f>
        <v>8</v>
      </c>
      <c r="P335" s="1">
        <v>2023</v>
      </c>
      <c r="Q335" s="1" t="s">
        <v>1276</v>
      </c>
      <c r="R335" s="1" t="s">
        <v>1277</v>
      </c>
    </row>
    <row r="336" spans="1:18" x14ac:dyDescent="0.4">
      <c r="A336" s="1" t="s">
        <v>1295</v>
      </c>
      <c r="C336" s="1">
        <v>1847</v>
      </c>
      <c r="D336" s="1">
        <v>1931</v>
      </c>
      <c r="E336" s="1" t="s">
        <v>1605</v>
      </c>
      <c r="F336" s="1" t="s">
        <v>930</v>
      </c>
      <c r="G336" s="1" t="s">
        <v>1927</v>
      </c>
      <c r="L336" s="58">
        <f>IF(ISBLANK(C336),"",IF(C336&lt;=(-350000),ABS(C336),IF(C336&lt;=(-900),FLOOR(ABS(C336-P336),100),ABS(C336-P336))))</f>
        <v>176</v>
      </c>
      <c r="M336" s="58">
        <f>IF(ISBLANK(D336),"",IF(C336&lt;=(-350000),ABS(D336),IF(C336&lt;=(-900),FLOOR(ABS(D336-P336),100),ABS(D336-P336))))</f>
        <v>92</v>
      </c>
      <c r="N336" s="1">
        <f>IF(OR(ISBLANK(D336),J336=1),"",ABS(C336-D336))</f>
        <v>84</v>
      </c>
      <c r="O336" s="1">
        <f>IF(OR(C336&lt;(-85000000),ISBLANK(C336)),"",IF(C336&lt;(-7000000),INT(ABS(C336/10)),IF(C336&lt;(-3200000),INT(ABS(C336/12)),IF(C336&lt;(-500000),INT(ABS((C336-P336)/14)),IF(C336&lt;(-13500),INT(ABS((C336-P336)/16)),IF(C336&lt;(-4000),INT(ABS((C336-P336)/18)),INT(ABS((C336-P336)/20))))))))</f>
        <v>8</v>
      </c>
      <c r="P336" s="1">
        <v>2023</v>
      </c>
      <c r="Q336" s="1" t="s">
        <v>1606</v>
      </c>
      <c r="R336" s="1" t="s">
        <v>1607</v>
      </c>
    </row>
    <row r="337" spans="1:18" x14ac:dyDescent="0.4">
      <c r="A337" s="1" t="s">
        <v>1427</v>
      </c>
      <c r="C337" s="1">
        <v>1848</v>
      </c>
      <c r="D337" s="1">
        <v>1920</v>
      </c>
      <c r="F337" s="1" t="s">
        <v>1422</v>
      </c>
      <c r="G337" s="1" t="s">
        <v>1923</v>
      </c>
      <c r="L337" s="58">
        <f>IF(ISBLANK(C337),"",IF(C337&lt;=(-350000),ABS(C337),IF(C337&lt;=(-900),FLOOR(ABS(C337-P337),100),ABS(C337-P337))))</f>
        <v>175</v>
      </c>
      <c r="M337" s="58">
        <f>IF(ISBLANK(D337),"",IF(C337&lt;=(-350000),ABS(D337),IF(C337&lt;=(-900),FLOOR(ABS(D337-P337),100),ABS(D337-P337))))</f>
        <v>103</v>
      </c>
      <c r="N337" s="1">
        <f>IF(OR(ISBLANK(D337),J337=1),"",ABS(C337-D337))</f>
        <v>72</v>
      </c>
      <c r="O337" s="1">
        <f>IF(OR(C337&lt;(-85000000),ISBLANK(C337)),"",IF(C337&lt;(-7000000),INT(ABS(C337/10)),IF(C337&lt;(-3200000),INT(ABS(C337/12)),IF(C337&lt;(-500000),INT(ABS((C337-P337)/14)),IF(C337&lt;(-13500),INT(ABS((C337-P337)/16)),IF(C337&lt;(-4000),INT(ABS((C337-P337)/18)),INT(ABS((C337-P337)/20))))))))</f>
        <v>8</v>
      </c>
      <c r="P337" s="1">
        <v>2023</v>
      </c>
    </row>
    <row r="338" spans="1:18" x14ac:dyDescent="0.4">
      <c r="A338" s="1" t="s">
        <v>1097</v>
      </c>
      <c r="C338" s="1">
        <v>1856</v>
      </c>
      <c r="D338" s="1">
        <v>1943</v>
      </c>
      <c r="E338" s="1" t="s">
        <v>1560</v>
      </c>
      <c r="F338" s="1" t="s">
        <v>930</v>
      </c>
      <c r="G338" s="1" t="s">
        <v>1927</v>
      </c>
      <c r="L338" s="58">
        <f>IF(ISBLANK(C338),"",IF(C338&lt;=(-350000),ABS(C338),IF(C338&lt;=(-900),FLOOR(ABS(C338-P338),100),ABS(C338-P338))))</f>
        <v>167</v>
      </c>
      <c r="M338" s="58">
        <f>IF(ISBLANK(D338),"",IF(C338&lt;=(-350000),ABS(D338),IF(C338&lt;=(-900),FLOOR(ABS(D338-P338),100),ABS(D338-P338))))</f>
        <v>80</v>
      </c>
      <c r="N338" s="1">
        <f>IF(OR(ISBLANK(D338),J338=1),"",ABS(C338-D338))</f>
        <v>87</v>
      </c>
      <c r="O338" s="1">
        <f>IF(OR(C338&lt;(-85000000),ISBLANK(C338)),"",IF(C338&lt;(-7000000),INT(ABS(C338/10)),IF(C338&lt;(-3200000),INT(ABS(C338/12)),IF(C338&lt;(-500000),INT(ABS((C338-P338)/14)),IF(C338&lt;(-13500),INT(ABS((C338-P338)/16)),IF(C338&lt;(-4000),INT(ABS((C338-P338)/18)),INT(ABS((C338-P338)/20))))))))</f>
        <v>8</v>
      </c>
      <c r="P338" s="1">
        <v>2023</v>
      </c>
      <c r="Q338" s="1" t="s">
        <v>1561</v>
      </c>
      <c r="R338" s="1" t="s">
        <v>1562</v>
      </c>
    </row>
    <row r="339" spans="1:18" x14ac:dyDescent="0.4">
      <c r="A339" s="1" t="s">
        <v>1658</v>
      </c>
      <c r="C339" s="1">
        <v>1856</v>
      </c>
      <c r="D339" s="1">
        <v>1939</v>
      </c>
      <c r="E339" s="1" t="s">
        <v>1659</v>
      </c>
      <c r="F339" s="1" t="s">
        <v>930</v>
      </c>
      <c r="G339" s="1" t="s">
        <v>1927</v>
      </c>
      <c r="L339" s="58">
        <f>IF(ISBLANK(C339),"",IF(C339&lt;=(-350000),ABS(C339),IF(C339&lt;=(-900),FLOOR(ABS(C339-P339),100),ABS(C339-P339))))</f>
        <v>167</v>
      </c>
      <c r="M339" s="58">
        <f>IF(ISBLANK(D339),"",IF(C339&lt;=(-350000),ABS(D339),IF(C339&lt;=(-900),FLOOR(ABS(D339-P339),100),ABS(D339-P339))))</f>
        <v>84</v>
      </c>
      <c r="N339" s="1">
        <f>IF(OR(ISBLANK(D339),J339=1),"",ABS(C339-D339))</f>
        <v>83</v>
      </c>
      <c r="O339" s="1">
        <f>IF(OR(C339&lt;(-85000000),ISBLANK(C339)),"",IF(C339&lt;(-7000000),INT(ABS(C339/10)),IF(C339&lt;(-3200000),INT(ABS(C339/12)),IF(C339&lt;(-500000),INT(ABS((C339-P339)/14)),IF(C339&lt;(-13500),INT(ABS((C339-P339)/16)),IF(C339&lt;(-4000),INT(ABS((C339-P339)/18)),INT(ABS((C339-P339)/20))))))))</f>
        <v>8</v>
      </c>
      <c r="P339" s="1">
        <v>2023</v>
      </c>
      <c r="Q339" s="1" t="s">
        <v>1660</v>
      </c>
      <c r="R339" s="1" t="s">
        <v>1661</v>
      </c>
    </row>
    <row r="340" spans="1:18" x14ac:dyDescent="0.4">
      <c r="A340" s="1" t="s">
        <v>1344</v>
      </c>
      <c r="C340" s="1">
        <v>1861</v>
      </c>
      <c r="D340" s="1">
        <v>1865</v>
      </c>
      <c r="E340" s="1" t="s">
        <v>1304</v>
      </c>
      <c r="F340" s="1" t="s">
        <v>926</v>
      </c>
      <c r="G340" s="1" t="s">
        <v>1927</v>
      </c>
      <c r="L340" s="58">
        <f>IF(ISBLANK(C340),"",IF(C340&lt;=(-350000),ABS(C340),IF(C340&lt;=(-900),FLOOR(ABS(C340-P340),100),ABS(C340-P340))))</f>
        <v>162</v>
      </c>
      <c r="M340" s="58">
        <f>IF(ISBLANK(D340),"",IF(C340&lt;=(-350000),ABS(D340),IF(C340&lt;=(-900),FLOOR(ABS(D340-P340),100),ABS(D340-P340))))</f>
        <v>158</v>
      </c>
      <c r="N340" s="1">
        <f>IF(OR(ISBLANK(D340),J340=1),"",ABS(C340-D340))</f>
        <v>4</v>
      </c>
      <c r="O340" s="1">
        <f>IF(OR(C340&lt;(-85000000),ISBLANK(C340)),"",IF(C340&lt;(-7000000),INT(ABS(C340/10)),IF(C340&lt;(-3200000),INT(ABS(C340/12)),IF(C340&lt;(-500000),INT(ABS((C340-P340)/14)),IF(C340&lt;(-13500),INT(ABS((C340-P340)/16)),IF(C340&lt;(-4000),INT(ABS((C340-P340)/18)),INT(ABS((C340-P340)/20))))))))</f>
        <v>8</v>
      </c>
      <c r="P340" s="1">
        <v>2023</v>
      </c>
      <c r="Q340" s="1" t="s">
        <v>1345</v>
      </c>
      <c r="R340" s="1" t="s">
        <v>1346</v>
      </c>
    </row>
    <row r="341" spans="1:18" x14ac:dyDescent="0.4">
      <c r="A341" s="61" t="s">
        <v>1473</v>
      </c>
      <c r="C341" s="1">
        <v>1865</v>
      </c>
      <c r="D341" s="1">
        <f>P341</f>
        <v>2023</v>
      </c>
      <c r="E341" s="1" t="s">
        <v>1304</v>
      </c>
      <c r="F341" s="1" t="s">
        <v>1436</v>
      </c>
      <c r="G341" s="1" t="s">
        <v>1927</v>
      </c>
      <c r="L341" s="58">
        <f>IF(ISBLANK(C341),"",IF(C341&lt;=(-350000),ABS(C341),IF(C341&lt;=(-900),FLOOR(ABS(C341-P341),100),ABS(C341-P341))))</f>
        <v>158</v>
      </c>
      <c r="M341" s="58">
        <f>IF(ISBLANK(D341),"",IF(C341&lt;=(-350000),ABS(D341),IF(C341&lt;=(-900),FLOOR(ABS(D341-P341),100),ABS(D341-P341))))</f>
        <v>0</v>
      </c>
      <c r="N341" s="1">
        <f>IF(OR(ISBLANK(D341),J341=1),"",ABS(C341-D341))</f>
        <v>158</v>
      </c>
      <c r="O341" s="1">
        <f>IF(OR(C341&lt;(-85000000),ISBLANK(C341)),"",IF(C341&lt;(-7000000),INT(ABS(C341/10)),IF(C341&lt;(-3200000),INT(ABS(C341/12)),IF(C341&lt;(-500000),INT(ABS((C341-P341)/14)),IF(C341&lt;(-13500),INT(ABS((C341-P341)/16)),IF(C341&lt;(-4000),INT(ABS((C341-P341)/18)),INT(ABS((C341-P341)/20))))))))</f>
        <v>7</v>
      </c>
      <c r="P341" s="1">
        <v>2023</v>
      </c>
      <c r="Q341" s="1" t="s">
        <v>1474</v>
      </c>
      <c r="R341" s="1" t="s">
        <v>1475</v>
      </c>
    </row>
    <row r="342" spans="1:18" x14ac:dyDescent="0.4">
      <c r="A342" s="1" t="s">
        <v>1511</v>
      </c>
      <c r="B342" s="1" t="s">
        <v>1512</v>
      </c>
      <c r="C342" s="1">
        <v>1866</v>
      </c>
      <c r="D342" s="1">
        <v>1925</v>
      </c>
      <c r="E342" s="1" t="s">
        <v>419</v>
      </c>
      <c r="F342" s="1" t="s">
        <v>930</v>
      </c>
      <c r="G342" s="1" t="s">
        <v>1927</v>
      </c>
      <c r="L342" s="58">
        <f>IF(ISBLANK(C342),"",IF(C342&lt;=(-350000),ABS(C342),IF(C342&lt;=(-900),FLOOR(ABS(C342-P342),100),ABS(C342-P342))))</f>
        <v>157</v>
      </c>
      <c r="M342" s="58">
        <f>IF(ISBLANK(D342),"",IF(C342&lt;=(-350000),ABS(D342),IF(C342&lt;=(-900),FLOOR(ABS(D342-P342),100),ABS(D342-P342))))</f>
        <v>98</v>
      </c>
      <c r="N342" s="1">
        <f>IF(OR(ISBLANK(D342),J342=1),"",ABS(C342-D342))</f>
        <v>59</v>
      </c>
      <c r="O342" s="1">
        <f>IF(OR(C342&lt;(-85000000),ISBLANK(C342)),"",IF(C342&lt;(-7000000),INT(ABS(C342/10)),IF(C342&lt;(-3200000),INT(ABS(C342/12)),IF(C342&lt;(-500000),INT(ABS((C342-P342)/14)),IF(C342&lt;(-13500),INT(ABS((C342-P342)/16)),IF(C342&lt;(-4000),INT(ABS((C342-P342)/18)),INT(ABS((C342-P342)/20))))))))</f>
        <v>7</v>
      </c>
      <c r="P342" s="1">
        <v>2023</v>
      </c>
    </row>
    <row r="343" spans="1:18" x14ac:dyDescent="0.4">
      <c r="A343" s="1" t="s">
        <v>1001</v>
      </c>
      <c r="C343" s="1">
        <v>1867</v>
      </c>
      <c r="D343" s="1">
        <v>1918</v>
      </c>
      <c r="E343" s="1" t="s">
        <v>340</v>
      </c>
      <c r="F343" s="1" t="s">
        <v>949</v>
      </c>
      <c r="G343" s="1" t="s">
        <v>1927</v>
      </c>
      <c r="L343" s="58">
        <f>IF(ISBLANK(C343),"",IF(C343&lt;=(-350000),ABS(C343),IF(C343&lt;=(-900),FLOOR(ABS(C343-P343),100),ABS(C343-P343))))</f>
        <v>156</v>
      </c>
      <c r="M343" s="58">
        <f>IF(ISBLANK(D343),"",IF(C343&lt;=(-350000),ABS(D343),IF(C343&lt;=(-900),FLOOR(ABS(D343-P343),100),ABS(D343-P343))))</f>
        <v>105</v>
      </c>
      <c r="N343" s="1">
        <f>IF(OR(ISBLANK(D343),J343=1),"",ABS(C343-D343))</f>
        <v>51</v>
      </c>
      <c r="O343" s="1">
        <f>IF(OR(C343&lt;(-85000000),ISBLANK(C343)),"",IF(C343&lt;(-7000000),INT(ABS(C343/10)),IF(C343&lt;(-3200000),INT(ABS(C343/12)),IF(C343&lt;(-500000),INT(ABS((C343-P343)/14)),IF(C343&lt;(-13500),INT(ABS((C343-P343)/16)),IF(C343&lt;(-4000),INT(ABS((C343-P343)/18)),INT(ABS((C343-P343)/20))))))))</f>
        <v>7</v>
      </c>
      <c r="P343" s="1">
        <v>2023</v>
      </c>
      <c r="Q343" s="1" t="s">
        <v>1131</v>
      </c>
      <c r="R343" s="1" t="s">
        <v>1132</v>
      </c>
    </row>
    <row r="344" spans="1:18" x14ac:dyDescent="0.4">
      <c r="A344" s="1" t="s">
        <v>1477</v>
      </c>
      <c r="C344" s="1">
        <v>1867</v>
      </c>
      <c r="D344" s="1">
        <v>1934</v>
      </c>
      <c r="E344" s="1" t="s">
        <v>1686</v>
      </c>
      <c r="F344" s="1" t="s">
        <v>930</v>
      </c>
      <c r="G344" s="1" t="s">
        <v>1927</v>
      </c>
      <c r="L344" s="58">
        <f>IF(ISBLANK(C344),"",IF(C344&lt;=(-350000),ABS(C344),IF(C344&lt;=(-900),FLOOR(ABS(C344-P344),100),ABS(C344-P344))))</f>
        <v>156</v>
      </c>
      <c r="M344" s="58">
        <f>IF(ISBLANK(D344),"",IF(C344&lt;=(-350000),ABS(D344),IF(C344&lt;=(-900),FLOOR(ABS(D344-P344),100),ABS(D344-P344))))</f>
        <v>89</v>
      </c>
      <c r="N344" s="1">
        <f>IF(OR(ISBLANK(D344),J344=1),"",ABS(C344-D344))</f>
        <v>67</v>
      </c>
      <c r="O344" s="1">
        <f>IF(OR(C344&lt;(-85000000),ISBLANK(C344)),"",IF(C344&lt;(-7000000),INT(ABS(C344/10)),IF(C344&lt;(-3200000),INT(ABS(C344/12)),IF(C344&lt;(-500000),INT(ABS((C344-P344)/14)),IF(C344&lt;(-13500),INT(ABS((C344-P344)/16)),IF(C344&lt;(-4000),INT(ABS((C344-P344)/18)),INT(ABS((C344-P344)/20))))))))</f>
        <v>7</v>
      </c>
      <c r="P344" s="1">
        <v>2023</v>
      </c>
      <c r="Q344" s="1" t="s">
        <v>1687</v>
      </c>
      <c r="R344" s="1" t="s">
        <v>1688</v>
      </c>
    </row>
    <row r="345" spans="1:18" x14ac:dyDescent="0.4">
      <c r="A345" s="1" t="s">
        <v>2311</v>
      </c>
      <c r="B345" s="1" t="s">
        <v>427</v>
      </c>
      <c r="C345" s="1">
        <v>1868</v>
      </c>
      <c r="E345" s="1" t="s">
        <v>423</v>
      </c>
      <c r="F345" s="1" t="s">
        <v>926</v>
      </c>
      <c r="G345" s="1" t="s">
        <v>1927</v>
      </c>
      <c r="L345" s="58">
        <f>IF(ISBLANK(C345),"",IF(C345&lt;=(-350000),ABS(C345),IF(C345&lt;=(-900),FLOOR(ABS(C345-P345),100),ABS(C345-P345))))</f>
        <v>155</v>
      </c>
      <c r="M345" s="58" t="str">
        <f>IF(ISBLANK(D345),"",IF(C345&lt;=(-350000),ABS(D345),IF(C345&lt;=(-900),FLOOR(ABS(D345-P345),100),ABS(D345-P345))))</f>
        <v/>
      </c>
      <c r="N345" s="1" t="str">
        <f>IF(OR(ISBLANK(D345),J345=1),"",ABS(C345-D345))</f>
        <v/>
      </c>
      <c r="O345" s="1">
        <f>IF(OR(C345&lt;(-85000000),ISBLANK(C345)),"",IF(C345&lt;(-7000000),INT(ABS(C345/10)),IF(C345&lt;(-3200000),INT(ABS(C345/12)),IF(C345&lt;(-500000),INT(ABS((C345-P345)/14)),IF(C345&lt;(-13500),INT(ABS((C345-P345)/16)),IF(C345&lt;(-4000),INT(ABS((C345-P345)/18)),INT(ABS((C345-P345)/20))))))))</f>
        <v>7</v>
      </c>
      <c r="P345" s="1">
        <v>2023</v>
      </c>
    </row>
    <row r="346" spans="1:18" x14ac:dyDescent="0.4">
      <c r="A346" s="1" t="s">
        <v>2312</v>
      </c>
      <c r="B346" s="1" t="s">
        <v>426</v>
      </c>
      <c r="C346" s="1">
        <v>1868</v>
      </c>
      <c r="D346" s="1">
        <v>1912</v>
      </c>
      <c r="E346" s="1" t="s">
        <v>423</v>
      </c>
      <c r="F346" s="1" t="s">
        <v>926</v>
      </c>
      <c r="G346" s="1" t="s">
        <v>1927</v>
      </c>
      <c r="L346" s="58">
        <f>IF(ISBLANK(C346),"",IF(C346&lt;=(-350000),ABS(C346),IF(C346&lt;=(-900),FLOOR(ABS(C346-P346),100),ABS(C346-P346))))</f>
        <v>155</v>
      </c>
      <c r="M346" s="58">
        <f>IF(ISBLANK(D346),"",IF(C346&lt;=(-350000),ABS(D346),IF(C346&lt;=(-900),FLOOR(ABS(D346-P346),100),ABS(D346-P346))))</f>
        <v>111</v>
      </c>
      <c r="N346" s="1">
        <f>IF(OR(ISBLANK(D346),J346=1),"",ABS(C346-D346))</f>
        <v>44</v>
      </c>
      <c r="O346" s="1">
        <f>IF(OR(C346&lt;(-85000000),ISBLANK(C346)),"",IF(C346&lt;(-7000000),INT(ABS(C346/10)),IF(C346&lt;(-3200000),INT(ABS(C346/12)),IF(C346&lt;(-500000),INT(ABS((C346-P346)/14)),IF(C346&lt;(-13500),INT(ABS((C346-P346)/16)),IF(C346&lt;(-4000),INT(ABS((C346-P346)/18)),INT(ABS((C346-P346)/20))))))))</f>
        <v>7</v>
      </c>
      <c r="P346" s="1">
        <v>2023</v>
      </c>
    </row>
    <row r="347" spans="1:18" x14ac:dyDescent="0.4">
      <c r="A347" s="1" t="s">
        <v>1023</v>
      </c>
      <c r="C347" s="1">
        <v>1869</v>
      </c>
      <c r="D347" s="1">
        <v>1916</v>
      </c>
      <c r="E347" s="1" t="s">
        <v>1024</v>
      </c>
      <c r="F347" s="1" t="s">
        <v>930</v>
      </c>
      <c r="G347" s="1" t="s">
        <v>1927</v>
      </c>
      <c r="L347" s="58">
        <f>IF(ISBLANK(C347),"",IF(C347&lt;=(-350000),ABS(C347),IF(C347&lt;=(-900),FLOOR(ABS(C347-P347),100),ABS(C347-P347))))</f>
        <v>154</v>
      </c>
      <c r="M347" s="58">
        <f>IF(ISBLANK(D347),"",IF(C347&lt;=(-350000),ABS(D347),IF(C347&lt;=(-900),FLOOR(ABS(D347-P347),100),ABS(D347-P347))))</f>
        <v>107</v>
      </c>
      <c r="N347" s="1">
        <f>IF(OR(ISBLANK(D347),J347=1),"",ABS(C347-D347))</f>
        <v>47</v>
      </c>
      <c r="O347" s="1">
        <f>IF(OR(C347&lt;(-85000000),ISBLANK(C347)),"",IF(C347&lt;(-7000000),INT(ABS(C347/10)),IF(C347&lt;(-3200000),INT(ABS(C347/12)),IF(C347&lt;(-500000),INT(ABS((C347-P347)/14)),IF(C347&lt;(-13500),INT(ABS((C347-P347)/16)),IF(C347&lt;(-4000),INT(ABS((C347-P347)/18)),INT(ABS((C347-P347)/20))))))))</f>
        <v>7</v>
      </c>
      <c r="P347" s="1">
        <v>2023</v>
      </c>
      <c r="Q347" s="1" t="s">
        <v>1026</v>
      </c>
      <c r="R347" s="1" t="s">
        <v>1025</v>
      </c>
    </row>
    <row r="348" spans="1:18" x14ac:dyDescent="0.4">
      <c r="A348" s="1" t="s">
        <v>1027</v>
      </c>
      <c r="C348" s="1">
        <v>1870</v>
      </c>
      <c r="D348" s="1">
        <v>1924</v>
      </c>
      <c r="E348" s="1" t="s">
        <v>1028</v>
      </c>
      <c r="F348" s="1" t="s">
        <v>930</v>
      </c>
      <c r="G348" s="1" t="s">
        <v>1927</v>
      </c>
      <c r="L348" s="58">
        <f>IF(ISBLANK(C348),"",IF(C348&lt;=(-350000),ABS(C348),IF(C348&lt;=(-900),FLOOR(ABS(C348-P348),100),ABS(C348-P348))))</f>
        <v>153</v>
      </c>
      <c r="M348" s="58">
        <f>IF(ISBLANK(D348),"",IF(C348&lt;=(-350000),ABS(D348),IF(C348&lt;=(-900),FLOOR(ABS(D348-P348),100),ABS(D348-P348))))</f>
        <v>99</v>
      </c>
      <c r="N348" s="1">
        <f>IF(OR(ISBLANK(D348),J348=1),"",ABS(C348-D348))</f>
        <v>54</v>
      </c>
      <c r="O348" s="1">
        <f>IF(OR(C348&lt;(-85000000),ISBLANK(C348)),"",IF(C348&lt;(-7000000),INT(ABS(C348/10)),IF(C348&lt;(-3200000),INT(ABS(C348/12)),IF(C348&lt;(-500000),INT(ABS((C348-P348)/14)),IF(C348&lt;(-13500),INT(ABS((C348-P348)/16)),IF(C348&lt;(-4000),INT(ABS((C348-P348)/18)),INT(ABS((C348-P348)/20))))))))</f>
        <v>7</v>
      </c>
      <c r="P348" s="1">
        <v>2023</v>
      </c>
      <c r="Q348" s="1" t="s">
        <v>1030</v>
      </c>
      <c r="R348" s="1" t="s">
        <v>1029</v>
      </c>
    </row>
    <row r="349" spans="1:18" x14ac:dyDescent="0.4">
      <c r="A349" s="1" t="s">
        <v>1096</v>
      </c>
      <c r="C349" s="1">
        <v>1870</v>
      </c>
      <c r="D349" s="1">
        <v>1900</v>
      </c>
      <c r="E349" s="1" t="s">
        <v>1304</v>
      </c>
      <c r="F349" s="1" t="s">
        <v>1056</v>
      </c>
      <c r="G349" s="1" t="s">
        <v>1927</v>
      </c>
      <c r="L349" s="58">
        <f>IF(ISBLANK(C349),"",IF(C349&lt;=(-350000),ABS(C349),IF(C349&lt;=(-900),FLOOR(ABS(C349-P349),100),ABS(C349-P349))))</f>
        <v>153</v>
      </c>
      <c r="M349" s="58">
        <f>IF(ISBLANK(D349),"",IF(C349&lt;=(-350000),ABS(D349),IF(C349&lt;=(-900),FLOOR(ABS(D349-P349),100),ABS(D349-P349))))</f>
        <v>123</v>
      </c>
      <c r="N349" s="1">
        <f>IF(OR(ISBLANK(D349),J349=1),"",ABS(C349-D349))</f>
        <v>30</v>
      </c>
      <c r="O349" s="1">
        <f>IF(OR(C349&lt;(-85000000),ISBLANK(C349)),"",IF(C349&lt;(-7000000),INT(ABS(C349/10)),IF(C349&lt;(-3200000),INT(ABS(C349/12)),IF(C349&lt;(-500000),INT(ABS((C349-P349)/14)),IF(C349&lt;(-13500),INT(ABS((C349-P349)/16)),IF(C349&lt;(-4000),INT(ABS((C349-P349)/18)),INT(ABS((C349-P349)/20))))))))</f>
        <v>7</v>
      </c>
      <c r="P349" s="1">
        <v>2023</v>
      </c>
      <c r="Q349" s="1" t="s">
        <v>1550</v>
      </c>
      <c r="R349" s="1" t="s">
        <v>1551</v>
      </c>
    </row>
    <row r="350" spans="1:18" x14ac:dyDescent="0.4">
      <c r="A350" s="1" t="s">
        <v>1450</v>
      </c>
      <c r="C350" s="1">
        <v>1871</v>
      </c>
      <c r="D350" s="1">
        <v>1918</v>
      </c>
      <c r="E350" s="1" t="s">
        <v>1138</v>
      </c>
      <c r="F350" s="1" t="s">
        <v>949</v>
      </c>
      <c r="G350" s="1" t="s">
        <v>1927</v>
      </c>
      <c r="L350" s="58">
        <f>IF(ISBLANK(C350),"",IF(C350&lt;=(-350000),ABS(C350),IF(C350&lt;=(-900),FLOOR(ABS(C350-P350),100),ABS(C350-P350))))</f>
        <v>152</v>
      </c>
      <c r="M350" s="58">
        <f>IF(ISBLANK(D350),"",IF(C350&lt;=(-350000),ABS(D350),IF(C350&lt;=(-900),FLOOR(ABS(D350-P350),100),ABS(D350-P350))))</f>
        <v>105</v>
      </c>
      <c r="N350" s="1">
        <f>IF(OR(ISBLANK(D350),J350=1),"",ABS(C350-D350))</f>
        <v>47</v>
      </c>
      <c r="O350" s="1">
        <f>IF(OR(C350&lt;(-85000000),ISBLANK(C350)),"",IF(C350&lt;(-7000000),INT(ABS(C350/10)),IF(C350&lt;(-3200000),INT(ABS(C350/12)),IF(C350&lt;(-500000),INT(ABS((C350-P350)/14)),IF(C350&lt;(-13500),INT(ABS((C350-P350)/16)),IF(C350&lt;(-4000),INT(ABS((C350-P350)/18)),INT(ABS((C350-P350)/20))))))))</f>
        <v>7</v>
      </c>
      <c r="P350" s="1">
        <v>2023</v>
      </c>
      <c r="Q350" s="1" t="s">
        <v>1451</v>
      </c>
      <c r="R350" s="1" t="s">
        <v>1452</v>
      </c>
    </row>
    <row r="351" spans="1:18" x14ac:dyDescent="0.4">
      <c r="A351" s="1" t="s">
        <v>1031</v>
      </c>
      <c r="C351" s="1">
        <v>1878</v>
      </c>
      <c r="D351" s="1">
        <v>1953</v>
      </c>
      <c r="E351" s="1" t="s">
        <v>1032</v>
      </c>
      <c r="F351" s="1" t="s">
        <v>930</v>
      </c>
      <c r="G351" s="1" t="s">
        <v>1927</v>
      </c>
      <c r="L351" s="58">
        <f>IF(ISBLANK(C351),"",IF(C351&lt;=(-350000),ABS(C351),IF(C351&lt;=(-900),FLOOR(ABS(C351-P351),100),ABS(C351-P351))))</f>
        <v>145</v>
      </c>
      <c r="M351" s="58">
        <f>IF(ISBLANK(D351),"",IF(C351&lt;=(-350000),ABS(D351),IF(C351&lt;=(-900),FLOOR(ABS(D351-P351),100),ABS(D351-P351))))</f>
        <v>70</v>
      </c>
      <c r="N351" s="1">
        <f>IF(OR(ISBLANK(D351),J351=1),"",ABS(C351-D351))</f>
        <v>75</v>
      </c>
      <c r="O351" s="1">
        <f>IF(OR(C351&lt;(-85000000),ISBLANK(C351)),"",IF(C351&lt;(-7000000),INT(ABS(C351/10)),IF(C351&lt;(-3200000),INT(ABS(C351/12)),IF(C351&lt;(-500000),INT(ABS((C351-P351)/14)),IF(C351&lt;(-13500),INT(ABS((C351-P351)/16)),IF(C351&lt;(-4000),INT(ABS((C351-P351)/18)),INT(ABS((C351-P351)/20))))))))</f>
        <v>7</v>
      </c>
      <c r="P351" s="1">
        <v>2023</v>
      </c>
      <c r="Q351" s="1" t="s">
        <v>1034</v>
      </c>
      <c r="R351" s="1" t="s">
        <v>1033</v>
      </c>
    </row>
    <row r="352" spans="1:18" x14ac:dyDescent="0.4">
      <c r="A352" s="1" t="s">
        <v>1290</v>
      </c>
      <c r="C352" s="1">
        <v>1879</v>
      </c>
      <c r="D352" s="1">
        <v>1955</v>
      </c>
      <c r="E352" s="1" t="s">
        <v>1577</v>
      </c>
      <c r="F352" s="1" t="s">
        <v>930</v>
      </c>
      <c r="G352" s="1" t="s">
        <v>1927</v>
      </c>
      <c r="L352" s="58">
        <f>IF(ISBLANK(C352),"",IF(C352&lt;=(-350000),ABS(C352),IF(C352&lt;=(-900),FLOOR(ABS(C352-P352),100),ABS(C352-P352))))</f>
        <v>144</v>
      </c>
      <c r="M352" s="58">
        <f>IF(ISBLANK(D352),"",IF(C352&lt;=(-350000),ABS(D352),IF(C352&lt;=(-900),FLOOR(ABS(D352-P352),100),ABS(D352-P352))))</f>
        <v>68</v>
      </c>
      <c r="N352" s="1">
        <f>IF(OR(ISBLANK(D352),J352=1),"",ABS(C352-D352))</f>
        <v>76</v>
      </c>
      <c r="O352" s="1">
        <f>IF(OR(C352&lt;(-85000000),ISBLANK(C352)),"",IF(C352&lt;(-7000000),INT(ABS(C352/10)),IF(C352&lt;(-3200000),INT(ABS(C352/12)),IF(C352&lt;(-500000),INT(ABS((C352-P352)/14)),IF(C352&lt;(-13500),INT(ABS((C352-P352)/16)),IF(C352&lt;(-4000),INT(ABS((C352-P352)/18)),INT(ABS((C352-P352)/20))))))))</f>
        <v>7</v>
      </c>
      <c r="P352" s="1">
        <v>2023</v>
      </c>
      <c r="Q352" s="1" t="s">
        <v>1578</v>
      </c>
      <c r="R352" s="1" t="s">
        <v>1579</v>
      </c>
    </row>
    <row r="353" spans="1:18" x14ac:dyDescent="0.4">
      <c r="A353" s="1" t="s">
        <v>1400</v>
      </c>
      <c r="C353" s="1">
        <v>1881</v>
      </c>
      <c r="D353" s="1">
        <v>1973</v>
      </c>
      <c r="E353" s="1" t="s">
        <v>1700</v>
      </c>
      <c r="F353" s="1" t="s">
        <v>930</v>
      </c>
      <c r="G353" s="1" t="s">
        <v>1927</v>
      </c>
      <c r="L353" s="58">
        <f>IF(ISBLANK(C353),"",IF(C353&lt;=(-350000),ABS(C353),IF(C353&lt;=(-900),FLOOR(ABS(C353-P353),100),ABS(C353-P353))))</f>
        <v>142</v>
      </c>
      <c r="M353" s="58">
        <f>IF(ISBLANK(D353),"",IF(C353&lt;=(-350000),ABS(D353),IF(C353&lt;=(-900),FLOOR(ABS(D353-P353),100),ABS(D353-P353))))</f>
        <v>50</v>
      </c>
      <c r="N353" s="1">
        <f>IF(OR(ISBLANK(D353),J353=1),"",ABS(C353-D353))</f>
        <v>92</v>
      </c>
      <c r="O353" s="1">
        <f>IF(OR(C353&lt;(-85000000),ISBLANK(C353)),"",IF(C353&lt;(-7000000),INT(ABS(C353/10)),IF(C353&lt;(-3200000),INT(ABS(C353/12)),IF(C353&lt;(-500000),INT(ABS((C353-P353)/14)),IF(C353&lt;(-13500),INT(ABS((C353-P353)/16)),IF(C353&lt;(-4000),INT(ABS((C353-P353)/18)),INT(ABS((C353-P353)/20))))))))</f>
        <v>7</v>
      </c>
      <c r="P353" s="1">
        <v>2023</v>
      </c>
      <c r="Q353" s="1" t="s">
        <v>1701</v>
      </c>
      <c r="R353" s="1" t="s">
        <v>1702</v>
      </c>
    </row>
    <row r="354" spans="1:18" x14ac:dyDescent="0.4">
      <c r="A354" s="1" t="s">
        <v>1401</v>
      </c>
      <c r="C354" s="1">
        <v>1883</v>
      </c>
      <c r="D354" s="1">
        <v>1946</v>
      </c>
      <c r="E354" s="1" t="s">
        <v>1746</v>
      </c>
      <c r="F354" s="1" t="s">
        <v>930</v>
      </c>
      <c r="G354" s="1" t="s">
        <v>1927</v>
      </c>
      <c r="L354" s="58">
        <f>IF(ISBLANK(C354),"",IF(C354&lt;=(-350000),ABS(C354),IF(C354&lt;=(-900),FLOOR(ABS(C354-P354),100),ABS(C354-P354))))</f>
        <v>140</v>
      </c>
      <c r="M354" s="58">
        <f>IF(ISBLANK(D354),"",IF(C354&lt;=(-350000),ABS(D354),IF(C354&lt;=(-900),FLOOR(ABS(D354-P354),100),ABS(D354-P354))))</f>
        <v>77</v>
      </c>
      <c r="N354" s="1">
        <f>IF(OR(ISBLANK(D354),J354=1),"",ABS(C354-D354))</f>
        <v>63</v>
      </c>
      <c r="O354" s="1">
        <f>IF(OR(C354&lt;(-85000000),ISBLANK(C354)),"",IF(C354&lt;(-7000000),INT(ABS(C354/10)),IF(C354&lt;(-3200000),INT(ABS(C354/12)),IF(C354&lt;(-500000),INT(ABS((C354-P354)/14)),IF(C354&lt;(-13500),INT(ABS((C354-P354)/16)),IF(C354&lt;(-4000),INT(ABS((C354-P354)/18)),INT(ABS((C354-P354)/20))))))))</f>
        <v>7</v>
      </c>
      <c r="P354" s="1">
        <v>2023</v>
      </c>
      <c r="Q354" s="1" t="s">
        <v>1747</v>
      </c>
      <c r="R354" s="1" t="s">
        <v>1748</v>
      </c>
    </row>
    <row r="355" spans="1:18" x14ac:dyDescent="0.4">
      <c r="A355" s="1" t="s">
        <v>1811</v>
      </c>
      <c r="B355" s="1" t="s">
        <v>1813</v>
      </c>
      <c r="C355" s="1">
        <v>1885</v>
      </c>
      <c r="D355" s="1">
        <v>1908</v>
      </c>
      <c r="E355" s="1" t="s">
        <v>1812</v>
      </c>
      <c r="F355" s="1" t="s">
        <v>926</v>
      </c>
      <c r="G355" s="1" t="s">
        <v>1927</v>
      </c>
      <c r="L355" s="58">
        <f>IF(ISBLANK(C355),"",IF(C355&lt;=(-350000),ABS(C355),IF(C355&lt;=(-900),FLOOR(ABS(C355-P355),100),ABS(C355-P355))))</f>
        <v>138</v>
      </c>
      <c r="M355" s="58">
        <f>IF(ISBLANK(D355),"",IF(C355&lt;=(-350000),ABS(D355),IF(C355&lt;=(-900),FLOOR(ABS(D355-P355),100),ABS(D355-P355))))</f>
        <v>115</v>
      </c>
      <c r="N355" s="1">
        <f>IF(OR(ISBLANK(D355),J355=1),"",ABS(C355-D355))</f>
        <v>23</v>
      </c>
      <c r="O355" s="1">
        <f>IF(OR(C355&lt;(-85000000),ISBLANK(C355)),"",IF(C355&lt;(-7000000),INT(ABS(C355/10)),IF(C355&lt;(-3200000),INT(ABS(C355/12)),IF(C355&lt;(-500000),INT(ABS((C355-P355)/14)),IF(C355&lt;(-13500),INT(ABS((C355-P355)/16)),IF(C355&lt;(-4000),INT(ABS((C355-P355)/18)),INT(ABS((C355-P355)/20))))))))</f>
        <v>6</v>
      </c>
      <c r="P355" s="1">
        <v>2023</v>
      </c>
      <c r="Q355" s="1" t="s">
        <v>1814</v>
      </c>
      <c r="R355" s="1" t="s">
        <v>1815</v>
      </c>
    </row>
    <row r="356" spans="1:18" x14ac:dyDescent="0.4">
      <c r="A356" s="1" t="s">
        <v>1004</v>
      </c>
      <c r="C356" s="1">
        <v>1889</v>
      </c>
      <c r="D356" s="1">
        <v>1945</v>
      </c>
      <c r="E356" s="1" t="s">
        <v>1172</v>
      </c>
      <c r="F356" s="1" t="s">
        <v>930</v>
      </c>
      <c r="G356" s="1" t="s">
        <v>1927</v>
      </c>
      <c r="L356" s="58">
        <f>IF(ISBLANK(C356),"",IF(C356&lt;=(-350000),ABS(C356),IF(C356&lt;=(-900),FLOOR(ABS(C356-P356),100),ABS(C356-P356))))</f>
        <v>134</v>
      </c>
      <c r="M356" s="58">
        <f>IF(ISBLANK(D356),"",IF(C356&lt;=(-350000),ABS(D356),IF(C356&lt;=(-900),FLOOR(ABS(D356-P356),100),ABS(D356-P356))))</f>
        <v>78</v>
      </c>
      <c r="N356" s="1">
        <f>IF(OR(ISBLANK(D356),J356=1),"",ABS(C356-D356))</f>
        <v>56</v>
      </c>
      <c r="O356" s="1">
        <f>IF(OR(C356&lt;(-85000000),ISBLANK(C356)),"",IF(C356&lt;(-7000000),INT(ABS(C356/10)),IF(C356&lt;(-3200000),INT(ABS(C356/12)),IF(C356&lt;(-500000),INT(ABS((C356-P356)/14)),IF(C356&lt;(-13500),INT(ABS((C356-P356)/16)),IF(C356&lt;(-4000),INT(ABS((C356-P356)/18)),INT(ABS((C356-P356)/20))))))))</f>
        <v>6</v>
      </c>
      <c r="P356" s="1">
        <v>2023</v>
      </c>
      <c r="Q356" s="1" t="s">
        <v>1173</v>
      </c>
      <c r="R356" s="1" t="s">
        <v>1174</v>
      </c>
    </row>
    <row r="357" spans="1:18" x14ac:dyDescent="0.4">
      <c r="A357" s="1" t="s">
        <v>1080</v>
      </c>
      <c r="C357" s="1">
        <v>1890</v>
      </c>
      <c r="D357" s="1">
        <v>1975</v>
      </c>
      <c r="E357" s="1" t="s">
        <v>318</v>
      </c>
      <c r="F357" s="1" t="s">
        <v>1056</v>
      </c>
      <c r="G357" s="1" t="s">
        <v>1927</v>
      </c>
      <c r="L357" s="58">
        <f>IF(ISBLANK(C357),"",IF(C357&lt;=(-350000),ABS(C357),IF(C357&lt;=(-900),FLOOR(ABS(C357-P357),100),ABS(C357-P357))))</f>
        <v>133</v>
      </c>
      <c r="M357" s="58">
        <f>IF(ISBLANK(D357),"",IF(C357&lt;=(-350000),ABS(D357),IF(C357&lt;=(-900),FLOOR(ABS(D357-P357),100),ABS(D357-P357))))</f>
        <v>48</v>
      </c>
      <c r="N357" s="1">
        <f>IF(OR(ISBLANK(D357),J357=1),"",ABS(C357-D357))</f>
        <v>85</v>
      </c>
      <c r="O357" s="1">
        <f>IF(OR(C357&lt;(-85000000),ISBLANK(C357)),"",IF(C357&lt;(-7000000),INT(ABS(C357/10)),IF(C357&lt;(-3200000),INT(ABS(C357/12)),IF(C357&lt;(-500000),INT(ABS((C357-P357)/14)),IF(C357&lt;(-13500),INT(ABS((C357-P357)/16)),IF(C357&lt;(-4000),INT(ABS((C357-P357)/18)),INT(ABS((C357-P357)/20))))))))</f>
        <v>6</v>
      </c>
      <c r="P357" s="1">
        <v>2023</v>
      </c>
    </row>
    <row r="358" spans="1:18" x14ac:dyDescent="0.4">
      <c r="A358" s="1" t="s">
        <v>1081</v>
      </c>
      <c r="C358" s="1">
        <v>1890</v>
      </c>
      <c r="D358" s="1">
        <v>1930</v>
      </c>
      <c r="E358" s="1" t="s">
        <v>318</v>
      </c>
      <c r="F358" s="1" t="s">
        <v>1056</v>
      </c>
      <c r="G358" s="1" t="s">
        <v>1927</v>
      </c>
      <c r="L358" s="58">
        <f>IF(ISBLANK(C358),"",IF(C358&lt;=(-350000),ABS(C358),IF(C358&lt;=(-900),FLOOR(ABS(C358-P358),100),ABS(C358-P358))))</f>
        <v>133</v>
      </c>
      <c r="M358" s="58">
        <f>IF(ISBLANK(D358),"",IF(C358&lt;=(-350000),ABS(D358),IF(C358&lt;=(-900),FLOOR(ABS(D358-P358),100),ABS(D358-P358))))</f>
        <v>93</v>
      </c>
      <c r="N358" s="1">
        <f>IF(OR(ISBLANK(D358),J358=1),"",ABS(C358-D358))</f>
        <v>40</v>
      </c>
      <c r="O358" s="1">
        <f>IF(OR(C358&lt;(-85000000),ISBLANK(C358)),"",IF(C358&lt;(-7000000),INT(ABS(C358/10)),IF(C358&lt;(-3200000),INT(ABS(C358/12)),IF(C358&lt;(-500000),INT(ABS((C358-P358)/14)),IF(C358&lt;(-13500),INT(ABS((C358-P358)/16)),IF(C358&lt;(-4000),INT(ABS((C358-P358)/18)),INT(ABS((C358-P358)/20))))))))</f>
        <v>6</v>
      </c>
      <c r="P358" s="1">
        <v>2023</v>
      </c>
    </row>
    <row r="359" spans="1:18" x14ac:dyDescent="0.4">
      <c r="A359" s="1" t="s">
        <v>1569</v>
      </c>
      <c r="C359" s="1">
        <v>1896</v>
      </c>
      <c r="D359" s="1">
        <f>P359</f>
        <v>2023</v>
      </c>
      <c r="E359" s="1" t="s">
        <v>314</v>
      </c>
      <c r="F359" s="1" t="s">
        <v>926</v>
      </c>
      <c r="G359" s="1" t="s">
        <v>1927</v>
      </c>
      <c r="L359" s="58">
        <f>IF(ISBLANK(C359),"",IF(C359&lt;=(-350000),ABS(C359),IF(C359&lt;=(-900),FLOOR(ABS(C359-P359),100),ABS(C359-P359))))</f>
        <v>127</v>
      </c>
      <c r="M359" s="58">
        <f>IF(ISBLANK(D359),"",IF(C359&lt;=(-350000),ABS(D359),IF(C359&lt;=(-900),FLOOR(ABS(D359-P359),100),ABS(D359-P359))))</f>
        <v>0</v>
      </c>
      <c r="N359" s="1">
        <f>IF(OR(ISBLANK(D359),J359=1),"",ABS(C359-D359))</f>
        <v>127</v>
      </c>
      <c r="O359" s="1">
        <f>IF(OR(C359&lt;(-85000000),ISBLANK(C359)),"",IF(C359&lt;(-7000000),INT(ABS(C359/10)),IF(C359&lt;(-3200000),INT(ABS(C359/12)),IF(C359&lt;(-500000),INT(ABS((C359-P359)/14)),IF(C359&lt;(-13500),INT(ABS((C359-P359)/16)),IF(C359&lt;(-4000),INT(ABS((C359-P359)/18)),INT(ABS((C359-P359)/20))))))))</f>
        <v>6</v>
      </c>
      <c r="P359" s="1">
        <v>2023</v>
      </c>
      <c r="Q359" s="52" t="s">
        <v>1570</v>
      </c>
      <c r="R359" s="1" t="s">
        <v>1571</v>
      </c>
    </row>
    <row r="360" spans="1:18" x14ac:dyDescent="0.4">
      <c r="A360" s="1" t="s">
        <v>1404</v>
      </c>
      <c r="C360" s="1">
        <v>1899</v>
      </c>
      <c r="D360" s="1">
        <v>1992</v>
      </c>
      <c r="E360" s="1" t="s">
        <v>1100</v>
      </c>
      <c r="F360" s="1" t="s">
        <v>930</v>
      </c>
      <c r="G360" s="1" t="s">
        <v>1927</v>
      </c>
      <c r="L360" s="58">
        <f>IF(ISBLANK(C360),"",IF(C360&lt;=(-350000),ABS(C360),IF(C360&lt;=(-900),FLOOR(ABS(C360-P360),100),ABS(C360-P360))))</f>
        <v>124</v>
      </c>
      <c r="M360" s="58">
        <f>IF(ISBLANK(D360),"",IF(C360&lt;=(-350000),ABS(D360),IF(C360&lt;=(-900),FLOOR(ABS(D360-P360),100),ABS(D360-P360))))</f>
        <v>31</v>
      </c>
      <c r="N360" s="1">
        <f>IF(OR(ISBLANK(D360),J360=1),"",ABS(C360-D360))</f>
        <v>93</v>
      </c>
      <c r="O360" s="1">
        <f>IF(OR(C360&lt;(-85000000),ISBLANK(C360)),"",IF(C360&lt;(-7000000),INT(ABS(C360/10)),IF(C360&lt;(-3200000),INT(ABS(C360/12)),IF(C360&lt;(-500000),INT(ABS((C360-P360)/14)),IF(C360&lt;(-13500),INT(ABS((C360-P360)/16)),IF(C360&lt;(-4000),INT(ABS((C360-P360)/18)),INT(ABS((C360-P360)/20))))))))</f>
        <v>6</v>
      </c>
      <c r="P360" s="1">
        <v>2023</v>
      </c>
      <c r="Q360" s="1" t="s">
        <v>1754</v>
      </c>
      <c r="R360" s="1" t="s">
        <v>1755</v>
      </c>
    </row>
    <row r="361" spans="1:18" x14ac:dyDescent="0.4">
      <c r="A361" s="1" t="s">
        <v>1082</v>
      </c>
      <c r="C361" s="1">
        <v>1900</v>
      </c>
      <c r="D361" s="1">
        <v>1930</v>
      </c>
      <c r="E361" s="1" t="s">
        <v>318</v>
      </c>
      <c r="F361" s="1" t="s">
        <v>1056</v>
      </c>
      <c r="G361" s="1" t="s">
        <v>1927</v>
      </c>
      <c r="L361" s="58">
        <f>IF(ISBLANK(C361),"",IF(C361&lt;=(-350000),ABS(C361),IF(C361&lt;=(-900),FLOOR(ABS(C361-P361),100),ABS(C361-P361))))</f>
        <v>123</v>
      </c>
      <c r="M361" s="58">
        <f>IF(ISBLANK(D361),"",IF(C361&lt;=(-350000),ABS(D361),IF(C361&lt;=(-900),FLOOR(ABS(D361-P361),100),ABS(D361-P361))))</f>
        <v>93</v>
      </c>
      <c r="N361" s="1">
        <f>IF(OR(ISBLANK(D361),J361=1),"",ABS(C361-D361))</f>
        <v>30</v>
      </c>
      <c r="O361" s="1">
        <f>IF(OR(C361&lt;(-85000000),ISBLANK(C361)),"",IF(C361&lt;(-7000000),INT(ABS(C361/10)),IF(C361&lt;(-3200000),INT(ABS(C361/12)),IF(C361&lt;(-500000),INT(ABS((C361-P361)/14)),IF(C361&lt;(-13500),INT(ABS((C361-P361)/16)),IF(C361&lt;(-4000),INT(ABS((C361-P361)/18)),INT(ABS((C361-P361)/20))))))))</f>
        <v>6</v>
      </c>
      <c r="P361" s="1">
        <v>2023</v>
      </c>
    </row>
    <row r="362" spans="1:18" x14ac:dyDescent="0.4">
      <c r="A362" s="1" t="s">
        <v>1415</v>
      </c>
      <c r="C362" s="1">
        <v>1901</v>
      </c>
      <c r="D362" s="1">
        <v>1909</v>
      </c>
      <c r="E362" s="1" t="s">
        <v>1304</v>
      </c>
      <c r="F362" s="1" t="s">
        <v>930</v>
      </c>
      <c r="G362" s="1" t="s">
        <v>1927</v>
      </c>
      <c r="L362" s="58">
        <f>IF(ISBLANK(C362),"",IF(C362&lt;=(-350000),ABS(C362),IF(C362&lt;=(-900),FLOOR(ABS(C362-P362),100),ABS(C362-P362))))</f>
        <v>122</v>
      </c>
      <c r="M362" s="58">
        <f>IF(ISBLANK(D362),"",IF(C362&lt;=(-350000),ABS(D362),IF(C362&lt;=(-900),FLOOR(ABS(D362-P362),100),ABS(D362-P362))))</f>
        <v>114</v>
      </c>
      <c r="N362" s="1">
        <f>IF(OR(ISBLANK(D362),J362=1),"",ABS(C362-D362))</f>
        <v>8</v>
      </c>
      <c r="O362" s="1">
        <f>IF(OR(C362&lt;(-85000000),ISBLANK(C362)),"",IF(C362&lt;(-7000000),INT(ABS(C362/10)),IF(C362&lt;(-3200000),INT(ABS(C362/12)),IF(C362&lt;(-500000),INT(ABS((C362-P362)/14)),IF(C362&lt;(-13500),INT(ABS((C362-P362)/16)),IF(C362&lt;(-4000),INT(ABS((C362-P362)/18)),INT(ABS((C362-P362)/20))))))))</f>
        <v>6</v>
      </c>
      <c r="P362" s="1">
        <v>2023</v>
      </c>
      <c r="Q362" s="1" t="s">
        <v>1416</v>
      </c>
      <c r="R362" s="1" t="s">
        <v>1417</v>
      </c>
    </row>
    <row r="363" spans="1:18" x14ac:dyDescent="0.4">
      <c r="A363" s="1" t="s">
        <v>1327</v>
      </c>
      <c r="C363" s="1">
        <v>1902</v>
      </c>
      <c r="D363" s="1">
        <v>1994</v>
      </c>
      <c r="E363" s="1" t="s">
        <v>1100</v>
      </c>
      <c r="F363" s="1" t="s">
        <v>930</v>
      </c>
      <c r="G363" s="1" t="s">
        <v>1927</v>
      </c>
      <c r="L363" s="58">
        <f>IF(ISBLANK(C363),"",IF(C363&lt;=(-350000),ABS(C363),IF(C363&lt;=(-900),FLOOR(ABS(C363-P363),100),ABS(C363-P363))))</f>
        <v>121</v>
      </c>
      <c r="M363" s="58">
        <f>IF(ISBLANK(D363),"",IF(C363&lt;=(-350000),ABS(D363),IF(C363&lt;=(-900),FLOOR(ABS(D363-P363),100),ABS(D363-P363))))</f>
        <v>29</v>
      </c>
      <c r="N363" s="1">
        <f>IF(OR(ISBLANK(D363),J363=1),"",ABS(C363-D363))</f>
        <v>92</v>
      </c>
      <c r="O363" s="1">
        <f>IF(OR(C363&lt;(-85000000),ISBLANK(C363)),"",IF(C363&lt;(-7000000),INT(ABS(C363/10)),IF(C363&lt;(-3200000),INT(ABS(C363/12)),IF(C363&lt;(-500000),INT(ABS((C363-P363)/14)),IF(C363&lt;(-13500),INT(ABS((C363-P363)/16)),IF(C363&lt;(-4000),INT(ABS((C363-P363)/18)),INT(ABS((C363-P363)/20))))))))</f>
        <v>6</v>
      </c>
      <c r="P363" s="1">
        <v>2023</v>
      </c>
      <c r="Q363" s="1" t="s">
        <v>1328</v>
      </c>
      <c r="R363" s="1" t="s">
        <v>1329</v>
      </c>
    </row>
    <row r="364" spans="1:18" x14ac:dyDescent="0.4">
      <c r="A364" s="1" t="s">
        <v>1181</v>
      </c>
      <c r="C364" s="1">
        <v>1903</v>
      </c>
      <c r="D364" s="1">
        <v>1952</v>
      </c>
      <c r="E364" s="1" t="s">
        <v>1024</v>
      </c>
      <c r="F364" s="1" t="s">
        <v>1183</v>
      </c>
      <c r="G364" s="1" t="s">
        <v>1927</v>
      </c>
      <c r="L364" s="58">
        <f>IF(ISBLANK(C364),"",IF(C364&lt;=(-350000),ABS(C364),IF(C364&lt;=(-900),FLOOR(ABS(C364-P364),100),ABS(C364-P364))))</f>
        <v>120</v>
      </c>
      <c r="M364" s="58">
        <f>IF(ISBLANK(D364),"",IF(C364&lt;=(-350000),ABS(D364),IF(C364&lt;=(-900),FLOOR(ABS(D364-P364),100),ABS(D364-P364))))</f>
        <v>71</v>
      </c>
      <c r="N364" s="1">
        <f>IF(OR(ISBLANK(D364),J364=1),"",ABS(C364-D364))</f>
        <v>49</v>
      </c>
      <c r="O364" s="1">
        <f>IF(OR(C364&lt;(-85000000),ISBLANK(C364)),"",IF(C364&lt;(-7000000),INT(ABS(C364/10)),IF(C364&lt;(-3200000),INT(ABS(C364/12)),IF(C364&lt;(-500000),INT(ABS((C364-P364)/14)),IF(C364&lt;(-13500),INT(ABS((C364-P364)/16)),IF(C364&lt;(-4000),INT(ABS((C364-P364)/18)),INT(ABS((C364-P364)/20))))))))</f>
        <v>6</v>
      </c>
      <c r="P364" s="1">
        <v>2023</v>
      </c>
      <c r="Q364" s="1" t="s">
        <v>1226</v>
      </c>
      <c r="R364" s="1" t="s">
        <v>1227</v>
      </c>
    </row>
    <row r="365" spans="1:18" x14ac:dyDescent="0.4">
      <c r="A365" s="1" t="s">
        <v>1182</v>
      </c>
      <c r="C365" s="1">
        <v>1903</v>
      </c>
      <c r="D365" s="1">
        <v>1921</v>
      </c>
      <c r="E365" s="1" t="s">
        <v>1024</v>
      </c>
      <c r="F365" s="1" t="s">
        <v>1183</v>
      </c>
      <c r="G365" s="1" t="s">
        <v>1927</v>
      </c>
      <c r="L365" s="58">
        <f>IF(ISBLANK(C365),"",IF(C365&lt;=(-350000),ABS(C365),IF(C365&lt;=(-900),FLOOR(ABS(C365-P365),100),ABS(C365-P365))))</f>
        <v>120</v>
      </c>
      <c r="M365" s="58">
        <f>IF(ISBLANK(D365),"",IF(C365&lt;=(-350000),ABS(D365),IF(C365&lt;=(-900),FLOOR(ABS(D365-P365),100),ABS(D365-P365))))</f>
        <v>102</v>
      </c>
      <c r="N365" s="1">
        <f>IF(OR(ISBLANK(D365),J365=1),"",ABS(C365-D365))</f>
        <v>18</v>
      </c>
      <c r="O365" s="1">
        <f>IF(OR(C365&lt;(-85000000),ISBLANK(C365)),"",IF(C365&lt;(-7000000),INT(ABS(C365/10)),IF(C365&lt;(-3200000),INT(ABS(C365/12)),IF(C365&lt;(-500000),INT(ABS((C365-P365)/14)),IF(C365&lt;(-13500),INT(ABS((C365-P365)/16)),IF(C365&lt;(-4000),INT(ABS((C365-P365)/18)),INT(ABS((C365-P365)/20))))))))</f>
        <v>6</v>
      </c>
      <c r="P365" s="1">
        <v>2023</v>
      </c>
      <c r="Q365" s="1" t="s">
        <v>1184</v>
      </c>
      <c r="R365" s="1" t="s">
        <v>1185</v>
      </c>
    </row>
    <row r="366" spans="1:18" x14ac:dyDescent="0.4">
      <c r="A366" s="1" t="s">
        <v>1397</v>
      </c>
      <c r="C366" s="1">
        <v>1905</v>
      </c>
      <c r="D366" s="1">
        <v>1982</v>
      </c>
      <c r="E366" s="1" t="s">
        <v>1239</v>
      </c>
      <c r="F366" s="1" t="s">
        <v>930</v>
      </c>
      <c r="G366" s="1" t="s">
        <v>1927</v>
      </c>
      <c r="L366" s="58">
        <f>IF(ISBLANK(C366),"",IF(C366&lt;=(-350000),ABS(C366),IF(C366&lt;=(-900),FLOOR(ABS(C366-P366),100),ABS(C366-P366))))</f>
        <v>118</v>
      </c>
      <c r="M366" s="58">
        <f>IF(ISBLANK(D366),"",IF(C366&lt;=(-350000),ABS(D366),IF(C366&lt;=(-900),FLOOR(ABS(D366-P366),100),ABS(D366-P366))))</f>
        <v>41</v>
      </c>
      <c r="N366" s="1">
        <f>IF(OR(ISBLANK(D366),J366=1),"",ABS(C366-D366))</f>
        <v>77</v>
      </c>
      <c r="O366" s="1">
        <f>IF(OR(C366&lt;(-85000000),ISBLANK(C366)),"",IF(C366&lt;(-7000000),INT(ABS(C366/10)),IF(C366&lt;(-3200000),INT(ABS(C366/12)),IF(C366&lt;(-500000),INT(ABS((C366-P366)/14)),IF(C366&lt;(-13500),INT(ABS((C366-P366)/16)),IF(C366&lt;(-4000),INT(ABS((C366-P366)/18)),INT(ABS((C366-P366)/20))))))))</f>
        <v>5</v>
      </c>
      <c r="P366" s="1">
        <v>2023</v>
      </c>
      <c r="Q366" s="1" t="s">
        <v>1735</v>
      </c>
      <c r="R366" s="1" t="s">
        <v>1736</v>
      </c>
    </row>
    <row r="367" spans="1:18" x14ac:dyDescent="0.4">
      <c r="A367" s="1" t="s">
        <v>1092</v>
      </c>
      <c r="C367" s="1">
        <v>1912</v>
      </c>
      <c r="D367" s="1">
        <v>1954</v>
      </c>
      <c r="E367" s="1" t="s">
        <v>1508</v>
      </c>
      <c r="F367" s="1" t="s">
        <v>930</v>
      </c>
      <c r="G367" s="1" t="s">
        <v>1927</v>
      </c>
      <c r="L367" s="58">
        <f>IF(ISBLANK(C367),"",IF(C367&lt;=(-350000),ABS(C367),IF(C367&lt;=(-900),FLOOR(ABS(C367-P367),100),ABS(C367-P367))))</f>
        <v>111</v>
      </c>
      <c r="M367" s="58">
        <f>IF(ISBLANK(D367),"",IF(C367&lt;=(-350000),ABS(D367),IF(C367&lt;=(-900),FLOOR(ABS(D367-P367),100),ABS(D367-P367))))</f>
        <v>69</v>
      </c>
      <c r="N367" s="1">
        <f>IF(OR(ISBLANK(D367),J367=1),"",ABS(C367-D367))</f>
        <v>42</v>
      </c>
      <c r="O367" s="1">
        <f>IF(OR(C367&lt;(-85000000),ISBLANK(C367)),"",IF(C367&lt;(-7000000),INT(ABS(C367/10)),IF(C367&lt;(-3200000),INT(ABS(C367/12)),IF(C367&lt;(-500000),INT(ABS((C367-P367)/14)),IF(C367&lt;(-13500),INT(ABS((C367-P367)/16)),IF(C367&lt;(-4000),INT(ABS((C367-P367)/18)),INT(ABS((C367-P367)/20))))))))</f>
        <v>5</v>
      </c>
      <c r="P367" s="1">
        <v>2023</v>
      </c>
      <c r="Q367" s="1" t="s">
        <v>1509</v>
      </c>
      <c r="R367" s="1" t="s">
        <v>1510</v>
      </c>
    </row>
    <row r="368" spans="1:18" x14ac:dyDescent="0.4">
      <c r="A368" s="1" t="s">
        <v>1402</v>
      </c>
      <c r="C368" s="1">
        <v>1912</v>
      </c>
      <c r="D368" s="1">
        <v>2006</v>
      </c>
      <c r="E368" s="1" t="s">
        <v>1749</v>
      </c>
      <c r="F368" s="1" t="s">
        <v>930</v>
      </c>
      <c r="G368" s="1" t="s">
        <v>1927</v>
      </c>
      <c r="L368" s="58">
        <f>IF(ISBLANK(C368),"",IF(C368&lt;=(-350000),ABS(C368),IF(C368&lt;=(-900),FLOOR(ABS(C368-P368),100),ABS(C368-P368))))</f>
        <v>111</v>
      </c>
      <c r="M368" s="58">
        <f>IF(ISBLANK(D368),"",IF(C368&lt;=(-350000),ABS(D368),IF(C368&lt;=(-900),FLOOR(ABS(D368-P368),100),ABS(D368-P368))))</f>
        <v>17</v>
      </c>
      <c r="N368" s="1">
        <f>IF(OR(ISBLANK(D368),J368=1),"",ABS(C368-D368))</f>
        <v>94</v>
      </c>
      <c r="O368" s="1">
        <f>IF(OR(C368&lt;(-85000000),ISBLANK(C368)),"",IF(C368&lt;(-7000000),INT(ABS(C368/10)),IF(C368&lt;(-3200000),INT(ABS(C368/12)),IF(C368&lt;(-500000),INT(ABS((C368-P368)/14)),IF(C368&lt;(-13500),INT(ABS((C368-P368)/16)),IF(C368&lt;(-4000),INT(ABS((C368-P368)/18)),INT(ABS((C368-P368)/20))))))))</f>
        <v>5</v>
      </c>
      <c r="P368" s="1">
        <v>2023</v>
      </c>
      <c r="Q368" s="1" t="s">
        <v>1750</v>
      </c>
      <c r="R368" s="1" t="s">
        <v>1751</v>
      </c>
    </row>
    <row r="369" spans="1:18" x14ac:dyDescent="0.4">
      <c r="A369" s="1" t="s">
        <v>1625</v>
      </c>
      <c r="C369" s="1">
        <v>1912</v>
      </c>
      <c r="E369" s="1" t="s">
        <v>314</v>
      </c>
      <c r="F369" s="1" t="s">
        <v>926</v>
      </c>
      <c r="G369" s="1" t="s">
        <v>1927</v>
      </c>
      <c r="L369" s="58">
        <f>IF(ISBLANK(C369),"",IF(C369&lt;=(-350000),ABS(C369),IF(C369&lt;=(-900),FLOOR(ABS(C369-P369),100),ABS(C369-P369))))</f>
        <v>111</v>
      </c>
      <c r="M369" s="58" t="str">
        <f>IF(ISBLANK(D369),"",IF(C369&lt;=(-350000),ABS(D369),IF(C369&lt;=(-900),FLOOR(ABS(D369-P369),100),ABS(D369-P369))))</f>
        <v/>
      </c>
      <c r="N369" s="1" t="str">
        <f>IF(OR(ISBLANK(D369),J369=1),"",ABS(C369-D369))</f>
        <v/>
      </c>
      <c r="O369" s="1">
        <f>IF(OR(C369&lt;(-85000000),ISBLANK(C369)),"",IF(C369&lt;(-7000000),INT(ABS(C369/10)),IF(C369&lt;(-3200000),INT(ABS(C369/12)),IF(C369&lt;(-500000),INT(ABS((C369-P369)/14)),IF(C369&lt;(-13500),INT(ABS((C369-P369)/16)),IF(C369&lt;(-4000),INT(ABS((C369-P369)/18)),INT(ABS((C369-P369)/20))))))))</f>
        <v>5</v>
      </c>
      <c r="P369" s="1">
        <v>2023</v>
      </c>
      <c r="Q369" s="1" t="s">
        <v>1777</v>
      </c>
      <c r="R369" s="1" t="s">
        <v>1778</v>
      </c>
    </row>
    <row r="370" spans="1:18" x14ac:dyDescent="0.4">
      <c r="A370" s="1" t="s">
        <v>1478</v>
      </c>
      <c r="C370" s="1">
        <v>1913</v>
      </c>
      <c r="D370" s="1">
        <v>1921</v>
      </c>
      <c r="E370" s="1" t="s">
        <v>1304</v>
      </c>
      <c r="F370" s="1" t="s">
        <v>930</v>
      </c>
      <c r="G370" s="1" t="s">
        <v>1927</v>
      </c>
      <c r="L370" s="58">
        <f>IF(ISBLANK(C370),"",IF(C370&lt;=(-350000),ABS(C370),IF(C370&lt;=(-900),FLOOR(ABS(C370-P370),100),ABS(C370-P370))))</f>
        <v>110</v>
      </c>
      <c r="M370" s="58">
        <f>IF(ISBLANK(D370),"",IF(C370&lt;=(-350000),ABS(D370),IF(C370&lt;=(-900),FLOOR(ABS(D370-P370),100),ABS(D370-P370))))</f>
        <v>102</v>
      </c>
      <c r="N370" s="1">
        <f>IF(OR(ISBLANK(D370),J370=1),"",ABS(C370-D370))</f>
        <v>8</v>
      </c>
      <c r="O370" s="1">
        <f>IF(OR(C370&lt;(-85000000),ISBLANK(C370)),"",IF(C370&lt;(-7000000),INT(ABS(C370/10)),IF(C370&lt;(-3200000),INT(ABS(C370/12)),IF(C370&lt;(-500000),INT(ABS((C370-P370)/14)),IF(C370&lt;(-13500),INT(ABS((C370-P370)/16)),IF(C370&lt;(-4000),INT(ABS((C370-P370)/18)),INT(ABS((C370-P370)/20))))))))</f>
        <v>5</v>
      </c>
      <c r="P370" s="1">
        <v>2023</v>
      </c>
      <c r="Q370" s="1" t="s">
        <v>1479</v>
      </c>
      <c r="R370" s="1" t="s">
        <v>1480</v>
      </c>
    </row>
    <row r="371" spans="1:18" x14ac:dyDescent="0.4">
      <c r="A371" s="1" t="s">
        <v>995</v>
      </c>
      <c r="C371" s="1">
        <v>1914</v>
      </c>
      <c r="D371" s="1">
        <v>1918</v>
      </c>
      <c r="E371" s="1" t="s">
        <v>318</v>
      </c>
      <c r="F371" s="1" t="s">
        <v>926</v>
      </c>
      <c r="G371" s="1" t="s">
        <v>1927</v>
      </c>
      <c r="L371" s="58">
        <f>IF(ISBLANK(C371),"",IF(C371&lt;=(-350000),ABS(C371),IF(C371&lt;=(-900),FLOOR(ABS(C371-P371),100),ABS(C371-P371))))</f>
        <v>109</v>
      </c>
      <c r="M371" s="58">
        <f>IF(ISBLANK(D371),"",IF(C371&lt;=(-350000),ABS(D371),IF(C371&lt;=(-900),FLOOR(ABS(D371-P371),100),ABS(D371-P371))))</f>
        <v>105</v>
      </c>
      <c r="N371" s="1">
        <f>IF(OR(ISBLANK(D371),J371=1),"",ABS(C371-D371))</f>
        <v>4</v>
      </c>
      <c r="O371" s="1">
        <f>IF(OR(C371&lt;(-85000000),ISBLANK(C371)),"",IF(C371&lt;(-7000000),INT(ABS(C371/10)),IF(C371&lt;(-3200000),INT(ABS(C371/12)),IF(C371&lt;(-500000),INT(ABS((C371-P371)/14)),IF(C371&lt;(-13500),INT(ABS((C371-P371)/16)),IF(C371&lt;(-4000),INT(ABS((C371-P371)/18)),INT(ABS((C371-P371)/20))))))))</f>
        <v>5</v>
      </c>
      <c r="P371" s="1">
        <v>2023</v>
      </c>
      <c r="Q371" s="1" t="s">
        <v>1050</v>
      </c>
      <c r="R371" s="1" t="s">
        <v>1051</v>
      </c>
    </row>
    <row r="372" spans="1:18" x14ac:dyDescent="0.4">
      <c r="A372" s="1" t="s">
        <v>1824</v>
      </c>
      <c r="C372" s="1">
        <v>1914</v>
      </c>
      <c r="F372" s="1" t="s">
        <v>926</v>
      </c>
      <c r="G372" s="1" t="s">
        <v>1927</v>
      </c>
      <c r="L372" s="58">
        <f>IF(ISBLANK(C372),"",IF(C372&lt;=(-350000),ABS(C372),IF(C372&lt;=(-900),FLOOR(ABS(C372-P372),100),ABS(C372-P372))))</f>
        <v>109</v>
      </c>
      <c r="M372" s="58" t="str">
        <f>IF(ISBLANK(D372),"",IF(C372&lt;=(-350000),ABS(D372),IF(C372&lt;=(-900),FLOOR(ABS(D372-P372),100),ABS(D372-P372))))</f>
        <v/>
      </c>
      <c r="N372" s="1" t="str">
        <f>IF(OR(ISBLANK(D372),J372=1),"",ABS(C372-D372))</f>
        <v/>
      </c>
      <c r="O372" s="1">
        <f>IF(OR(C372&lt;(-85000000),ISBLANK(C372)),"",IF(C372&lt;(-7000000),INT(ABS(C372/10)),IF(C372&lt;(-3200000),INT(ABS(C372/12)),IF(C372&lt;(-500000),INT(ABS((C372-P372)/14)),IF(C372&lt;(-13500),INT(ABS((C372-P372)/16)),IF(C372&lt;(-4000),INT(ABS((C372-P372)/18)),INT(ABS((C372-P372)/20))))))))</f>
        <v>5</v>
      </c>
      <c r="P372" s="1">
        <v>2023</v>
      </c>
      <c r="Q372" s="1" t="s">
        <v>1825</v>
      </c>
      <c r="R372" s="1" t="s">
        <v>1826</v>
      </c>
    </row>
    <row r="373" spans="1:18" x14ac:dyDescent="0.4">
      <c r="A373" s="1" t="s">
        <v>1010</v>
      </c>
      <c r="C373" s="1">
        <v>1917</v>
      </c>
      <c r="E373" s="1" t="s">
        <v>1239</v>
      </c>
      <c r="F373" s="1" t="s">
        <v>926</v>
      </c>
      <c r="G373" s="1" t="s">
        <v>1927</v>
      </c>
      <c r="L373" s="58">
        <f>IF(ISBLANK(C373),"",IF(C373&lt;=(-350000),ABS(C373),IF(C373&lt;=(-900),FLOOR(ABS(C373-P373),100),ABS(C373-P373))))</f>
        <v>106</v>
      </c>
      <c r="M373" s="58" t="str">
        <f>IF(ISBLANK(D373),"",IF(C373&lt;=(-350000),ABS(D373),IF(C373&lt;=(-900),FLOOR(ABS(D373-P373),100),ABS(D373-P373))))</f>
        <v/>
      </c>
      <c r="N373" s="1" t="str">
        <f>IF(OR(ISBLANK(D373),J373=1),"",ABS(C373-D373))</f>
        <v/>
      </c>
      <c r="O373" s="1">
        <f>IF(OR(C373&lt;(-85000000),ISBLANK(C373)),"",IF(C373&lt;(-7000000),INT(ABS(C373/10)),IF(C373&lt;(-3200000),INT(ABS(C373/12)),IF(C373&lt;(-500000),INT(ABS((C373-P373)/14)),IF(C373&lt;(-13500),INT(ABS((C373-P373)/16)),IF(C373&lt;(-4000),INT(ABS((C373-P373)/18)),INT(ABS((C373-P373)/20))))))))</f>
        <v>5</v>
      </c>
      <c r="P373" s="1">
        <v>2023</v>
      </c>
      <c r="Q373" s="1" t="s">
        <v>1240</v>
      </c>
      <c r="R373" s="1" t="s">
        <v>1241</v>
      </c>
    </row>
    <row r="374" spans="1:18" x14ac:dyDescent="0.4">
      <c r="A374" s="1" t="s">
        <v>1444</v>
      </c>
      <c r="C374" s="1">
        <v>1918</v>
      </c>
      <c r="D374" s="1">
        <v>1933</v>
      </c>
      <c r="E374" s="1" t="s">
        <v>1138</v>
      </c>
      <c r="F374" s="1" t="s">
        <v>949</v>
      </c>
      <c r="G374" s="1" t="s">
        <v>1927</v>
      </c>
      <c r="L374" s="58">
        <f>IF(ISBLANK(C374),"",IF(C374&lt;=(-350000),ABS(C374),IF(C374&lt;=(-900),FLOOR(ABS(C374-P374),100),ABS(C374-P374))))</f>
        <v>105</v>
      </c>
      <c r="M374" s="58">
        <f>IF(ISBLANK(D374),"",IF(C374&lt;=(-350000),ABS(D374),IF(C374&lt;=(-900),FLOOR(ABS(D374-P374),100),ABS(D374-P374))))</f>
        <v>90</v>
      </c>
      <c r="N374" s="1">
        <f>IF(OR(ISBLANK(D374),J374=1),"",ABS(C374-D374))</f>
        <v>15</v>
      </c>
      <c r="O374" s="1">
        <f>IF(OR(C374&lt;(-85000000),ISBLANK(C374)),"",IF(C374&lt;(-7000000),INT(ABS(C374/10)),IF(C374&lt;(-3200000),INT(ABS(C374/12)),IF(C374&lt;(-500000),INT(ABS((C374-P374)/14)),IF(C374&lt;(-13500),INT(ABS((C374-P374)/16)),IF(C374&lt;(-4000),INT(ABS((C374-P374)/18)),INT(ABS((C374-P374)/20))))))))</f>
        <v>5</v>
      </c>
      <c r="P374" s="1">
        <v>2023</v>
      </c>
      <c r="Q374" s="1" t="s">
        <v>1445</v>
      </c>
      <c r="R374" s="1" t="s">
        <v>1446</v>
      </c>
    </row>
    <row r="375" spans="1:18" x14ac:dyDescent="0.4">
      <c r="A375" s="1" t="s">
        <v>1662</v>
      </c>
      <c r="C375" s="1">
        <v>1918</v>
      </c>
      <c r="D375" s="1">
        <v>1920</v>
      </c>
      <c r="E375" s="1" t="s">
        <v>314</v>
      </c>
      <c r="F375" s="1" t="s">
        <v>926</v>
      </c>
      <c r="G375" s="1" t="s">
        <v>1927</v>
      </c>
      <c r="L375" s="58">
        <f>IF(ISBLANK(C375),"",IF(C375&lt;=(-350000),ABS(C375),IF(C375&lt;=(-900),FLOOR(ABS(C375-P375),100),ABS(C375-P375))))</f>
        <v>105</v>
      </c>
      <c r="M375" s="58">
        <f>IF(ISBLANK(D375),"",IF(C375&lt;=(-350000),ABS(D375),IF(C375&lt;=(-900),FLOOR(ABS(D375-P375),100),ABS(D375-P375))))</f>
        <v>103</v>
      </c>
      <c r="N375" s="1">
        <f>IF(OR(ISBLANK(D375),J375=1),"",ABS(C375-D375))</f>
        <v>2</v>
      </c>
      <c r="O375" s="1">
        <f>IF(OR(C375&lt;(-85000000),ISBLANK(C375)),"",IF(C375&lt;(-7000000),INT(ABS(C375/10)),IF(C375&lt;(-3200000),INT(ABS(C375/12)),IF(C375&lt;(-500000),INT(ABS((C375-P375)/14)),IF(C375&lt;(-13500),INT(ABS((C375-P375)/16)),IF(C375&lt;(-4000),INT(ABS((C375-P375)/18)),INT(ABS((C375-P375)/20))))))))</f>
        <v>5</v>
      </c>
      <c r="P375" s="1">
        <v>2023</v>
      </c>
      <c r="Q375" s="1" t="s">
        <v>1663</v>
      </c>
      <c r="R375" s="1" t="s">
        <v>1664</v>
      </c>
    </row>
    <row r="376" spans="1:18" x14ac:dyDescent="0.4">
      <c r="A376" s="1" t="s">
        <v>1860</v>
      </c>
      <c r="C376" s="1">
        <v>1918</v>
      </c>
      <c r="D376" s="1">
        <v>1992</v>
      </c>
      <c r="F376" s="1" t="s">
        <v>949</v>
      </c>
      <c r="G376" s="1" t="s">
        <v>1927</v>
      </c>
      <c r="L376" s="58">
        <f>IF(ISBLANK(C376),"",IF(C376&lt;=(-350000),ABS(C376),IF(C376&lt;=(-900),FLOOR(ABS(C376-P376),100),ABS(C376-P376))))</f>
        <v>105</v>
      </c>
      <c r="M376" s="58">
        <f>IF(ISBLANK(D376),"",IF(C376&lt;=(-350000),ABS(D376),IF(C376&lt;=(-900),FLOOR(ABS(D376-P376),100),ABS(D376-P376))))</f>
        <v>31</v>
      </c>
      <c r="N376" s="1">
        <f>IF(OR(ISBLANK(D376),J376=1),"",ABS(C376-D376))</f>
        <v>74</v>
      </c>
      <c r="O376" s="1">
        <f>IF(OR(C376&lt;(-85000000),ISBLANK(C376)),"",IF(C376&lt;(-7000000),INT(ABS(C376/10)),IF(C376&lt;(-3200000),INT(ABS(C376/12)),IF(C376&lt;(-500000),INT(ABS((C376-P376)/14)),IF(C376&lt;(-13500),INT(ABS((C376-P376)/16)),IF(C376&lt;(-4000),INT(ABS((C376-P376)/18)),INT(ABS((C376-P376)/20))))))))</f>
        <v>5</v>
      </c>
      <c r="P376" s="1">
        <v>2023</v>
      </c>
      <c r="Q376" s="1" t="s">
        <v>1867</v>
      </c>
      <c r="R376" s="1" t="s">
        <v>1868</v>
      </c>
    </row>
    <row r="377" spans="1:18" x14ac:dyDescent="0.4">
      <c r="A377" s="1" t="s">
        <v>1861</v>
      </c>
      <c r="C377" s="1">
        <v>1918</v>
      </c>
      <c r="D377" s="1">
        <v>1992</v>
      </c>
      <c r="F377" s="1" t="s">
        <v>949</v>
      </c>
      <c r="G377" s="1" t="s">
        <v>1927</v>
      </c>
      <c r="L377" s="58">
        <f>IF(ISBLANK(C377),"",IF(C377&lt;=(-350000),ABS(C377),IF(C377&lt;=(-900),FLOOR(ABS(C377-P377),100),ABS(C377-P377))))</f>
        <v>105</v>
      </c>
      <c r="M377" s="58">
        <f>IF(ISBLANK(D377),"",IF(C377&lt;=(-350000),ABS(D377),IF(C377&lt;=(-900),FLOOR(ABS(D377-P377),100),ABS(D377-P377))))</f>
        <v>31</v>
      </c>
      <c r="N377" s="1">
        <f>IF(OR(ISBLANK(D377),J377=1),"",ABS(C377-D377))</f>
        <v>74</v>
      </c>
      <c r="O377" s="1">
        <f>IF(OR(C377&lt;(-85000000),ISBLANK(C377)),"",IF(C377&lt;(-7000000),INT(ABS(C377/10)),IF(C377&lt;(-3200000),INT(ABS(C377/12)),IF(C377&lt;(-500000),INT(ABS((C377-P377)/14)),IF(C377&lt;(-13500),INT(ABS((C377-P377)/16)),IF(C377&lt;(-4000),INT(ABS((C377-P377)/18)),INT(ABS((C377-P377)/20))))))))</f>
        <v>5</v>
      </c>
      <c r="P377" s="1">
        <v>2023</v>
      </c>
      <c r="Q377" s="1" t="s">
        <v>1869</v>
      </c>
      <c r="R377" s="1" t="s">
        <v>1870</v>
      </c>
    </row>
    <row r="378" spans="1:18" x14ac:dyDescent="0.4">
      <c r="A378" s="1" t="s">
        <v>1460</v>
      </c>
      <c r="C378" s="1">
        <v>1919</v>
      </c>
      <c r="E378" s="1" t="s">
        <v>1461</v>
      </c>
      <c r="F378" s="1" t="s">
        <v>926</v>
      </c>
      <c r="G378" s="1" t="s">
        <v>1927</v>
      </c>
      <c r="L378" s="58">
        <f>IF(ISBLANK(C378),"",IF(C378&lt;=(-350000),ABS(C378),IF(C378&lt;=(-900),FLOOR(ABS(C378-P378),100),ABS(C378-P378))))</f>
        <v>104</v>
      </c>
      <c r="M378" s="58" t="str">
        <f>IF(ISBLANK(D378),"",IF(C378&lt;=(-350000),ABS(D378),IF(C378&lt;=(-900),FLOOR(ABS(D378-P378),100),ABS(D378-P378))))</f>
        <v/>
      </c>
      <c r="N378" s="1" t="str">
        <f>IF(OR(ISBLANK(D378),J378=1),"",ABS(C378-D378))</f>
        <v/>
      </c>
      <c r="O378" s="1">
        <f>IF(OR(C378&lt;(-85000000),ISBLANK(C378)),"",IF(C378&lt;(-7000000),INT(ABS(C378/10)),IF(C378&lt;(-3200000),INT(ABS(C378/12)),IF(C378&lt;(-500000),INT(ABS((C378-P378)/14)),IF(C378&lt;(-13500),INT(ABS((C378-P378)/16)),IF(C378&lt;(-4000),INT(ABS((C378-P378)/18)),INT(ABS((C378-P378)/20))))))))</f>
        <v>5</v>
      </c>
      <c r="P378" s="1">
        <v>2023</v>
      </c>
      <c r="Q378" s="1" t="s">
        <v>1462</v>
      </c>
      <c r="R378" s="1" t="s">
        <v>1463</v>
      </c>
    </row>
    <row r="379" spans="1:18" x14ac:dyDescent="0.4">
      <c r="A379" s="1" t="s">
        <v>1083</v>
      </c>
      <c r="C379" s="1">
        <v>1920</v>
      </c>
      <c r="D379" s="1">
        <v>1950</v>
      </c>
      <c r="F379" s="1" t="s">
        <v>1056</v>
      </c>
      <c r="G379" s="1" t="s">
        <v>1927</v>
      </c>
      <c r="L379" s="58">
        <f>IF(ISBLANK(C379),"",IF(C379&lt;=(-350000),ABS(C379),IF(C379&lt;=(-900),FLOOR(ABS(C379-P379),100),ABS(C379-P379))))</f>
        <v>103</v>
      </c>
      <c r="M379" s="58">
        <f>IF(ISBLANK(D379),"",IF(C379&lt;=(-350000),ABS(D379),IF(C379&lt;=(-900),FLOOR(ABS(D379-P379),100),ABS(D379-P379))))</f>
        <v>73</v>
      </c>
      <c r="N379" s="1">
        <f>IF(OR(ISBLANK(D379),J379=1),"",ABS(C379-D379))</f>
        <v>30</v>
      </c>
      <c r="O379" s="1">
        <f>IF(OR(C379&lt;(-85000000),ISBLANK(C379)),"",IF(C379&lt;(-7000000),INT(ABS(C379/10)),IF(C379&lt;(-3200000),INT(ABS(C379/12)),IF(C379&lt;(-500000),INT(ABS((C379-P379)/14)),IF(C379&lt;(-13500),INT(ABS((C379-P379)/16)),IF(C379&lt;(-4000),INT(ABS((C379-P379)/18)),INT(ABS((C379-P379)/20))))))))</f>
        <v>5</v>
      </c>
      <c r="P379" s="1">
        <v>2023</v>
      </c>
    </row>
    <row r="380" spans="1:18" x14ac:dyDescent="0.4">
      <c r="A380" s="1" t="s">
        <v>1396</v>
      </c>
      <c r="C380" s="1">
        <v>1920</v>
      </c>
      <c r="D380" s="1">
        <v>1946</v>
      </c>
      <c r="E380" s="1" t="s">
        <v>314</v>
      </c>
      <c r="F380" s="1" t="s">
        <v>1436</v>
      </c>
      <c r="G380" s="1" t="s">
        <v>1927</v>
      </c>
      <c r="L380" s="58">
        <f>IF(ISBLANK(C380),"",IF(C380&lt;=(-350000),ABS(C380),IF(C380&lt;=(-900),FLOOR(ABS(C380-P380),100),ABS(C380-P380))))</f>
        <v>103</v>
      </c>
      <c r="M380" s="58">
        <f>IF(ISBLANK(D380),"",IF(C380&lt;=(-350000),ABS(D380),IF(C380&lt;=(-900),FLOOR(ABS(D380-P380),100),ABS(D380-P380))))</f>
        <v>77</v>
      </c>
      <c r="N380" s="1">
        <f>IF(OR(ISBLANK(D380),J380=1),"",ABS(C380-D380))</f>
        <v>26</v>
      </c>
      <c r="O380" s="1">
        <f>IF(OR(C380&lt;(-85000000),ISBLANK(C380)),"",IF(C380&lt;(-7000000),INT(ABS(C380/10)),IF(C380&lt;(-3200000),INT(ABS(C380/12)),IF(C380&lt;(-500000),INT(ABS((C380-P380)/14)),IF(C380&lt;(-13500),INT(ABS((C380-P380)/16)),IF(C380&lt;(-4000),INT(ABS((C380-P380)/18)),INT(ABS((C380-P380)/20))))))))</f>
        <v>5</v>
      </c>
      <c r="P380" s="1">
        <v>2023</v>
      </c>
      <c r="Q380" s="1" t="s">
        <v>1437</v>
      </c>
      <c r="R380" s="1" t="s">
        <v>1438</v>
      </c>
    </row>
    <row r="381" spans="1:18" x14ac:dyDescent="0.4">
      <c r="A381" s="1" t="s">
        <v>1456</v>
      </c>
      <c r="C381" s="1">
        <v>1920</v>
      </c>
      <c r="D381" s="1">
        <v>1945</v>
      </c>
      <c r="E381" s="1" t="s">
        <v>1138</v>
      </c>
      <c r="F381" s="1" t="s">
        <v>1457</v>
      </c>
      <c r="G381" s="1" t="s">
        <v>1927</v>
      </c>
      <c r="L381" s="58">
        <f>IF(ISBLANK(C381),"",IF(C381&lt;=(-350000),ABS(C381),IF(C381&lt;=(-900),FLOOR(ABS(C381-P381),100),ABS(C381-P381))))</f>
        <v>103</v>
      </c>
      <c r="M381" s="58">
        <f>IF(ISBLANK(D381),"",IF(C381&lt;=(-350000),ABS(D381),IF(C381&lt;=(-900),FLOOR(ABS(D381-P381),100),ABS(D381-P381))))</f>
        <v>78</v>
      </c>
      <c r="N381" s="1">
        <f>IF(OR(ISBLANK(D381),J381=1),"",ABS(C381-D381))</f>
        <v>25</v>
      </c>
      <c r="O381" s="1">
        <f>IF(OR(C381&lt;(-85000000),ISBLANK(C381)),"",IF(C381&lt;(-7000000),INT(ABS(C381/10)),IF(C381&lt;(-3200000),INT(ABS(C381/12)),IF(C381&lt;(-500000),INT(ABS((C381-P381)/14)),IF(C381&lt;(-13500),INT(ABS((C381-P381)/16)),IF(C381&lt;(-4000),INT(ABS((C381-P381)/18)),INT(ABS((C381-P381)/20))))))))</f>
        <v>5</v>
      </c>
      <c r="P381" s="1">
        <v>2023</v>
      </c>
      <c r="Q381" s="1" t="s">
        <v>1458</v>
      </c>
      <c r="R381" s="1" t="s">
        <v>1459</v>
      </c>
    </row>
    <row r="382" spans="1:18" x14ac:dyDescent="0.4">
      <c r="A382" s="61" t="s">
        <v>1467</v>
      </c>
      <c r="C382" s="1">
        <v>1920</v>
      </c>
      <c r="D382" s="1">
        <v>1929</v>
      </c>
      <c r="E382" s="1" t="s">
        <v>1304</v>
      </c>
      <c r="F382" s="1" t="s">
        <v>1056</v>
      </c>
      <c r="G382" s="1" t="s">
        <v>1927</v>
      </c>
      <c r="L382" s="58">
        <f>IF(ISBLANK(C382),"",IF(C382&lt;=(-350000),ABS(C382),IF(C382&lt;=(-900),FLOOR(ABS(C382-P382),100),ABS(C382-P382))))</f>
        <v>103</v>
      </c>
      <c r="M382" s="58">
        <f>IF(ISBLANK(D382),"",IF(C382&lt;=(-350000),ABS(D382),IF(C382&lt;=(-900),FLOOR(ABS(D382-P382),100),ABS(D382-P382))))</f>
        <v>94</v>
      </c>
      <c r="N382" s="1">
        <f>IF(OR(ISBLANK(D382),J382=1),"",ABS(C382-D382))</f>
        <v>9</v>
      </c>
      <c r="O382" s="1">
        <f>IF(OR(C382&lt;(-85000000),ISBLANK(C382)),"",IF(C382&lt;(-7000000),INT(ABS(C382/10)),IF(C382&lt;(-3200000),INT(ABS(C382/12)),IF(C382&lt;(-500000),INT(ABS((C382-P382)/14)),IF(C382&lt;(-13500),INT(ABS((C382-P382)/16)),IF(C382&lt;(-4000),INT(ABS((C382-P382)/18)),INT(ABS((C382-P382)/20))))))))</f>
        <v>5</v>
      </c>
      <c r="P382" s="1">
        <v>2023</v>
      </c>
      <c r="Q382" s="1" t="s">
        <v>1468</v>
      </c>
      <c r="R382" s="1" t="s">
        <v>1469</v>
      </c>
    </row>
    <row r="383" spans="1:18" x14ac:dyDescent="0.4">
      <c r="A383" s="61" t="s">
        <v>1470</v>
      </c>
      <c r="C383" s="1">
        <v>1920</v>
      </c>
      <c r="D383" s="1">
        <v>1933</v>
      </c>
      <c r="E383" s="1" t="s">
        <v>1304</v>
      </c>
      <c r="F383" s="1" t="s">
        <v>926</v>
      </c>
      <c r="G383" s="1" t="s">
        <v>1927</v>
      </c>
      <c r="L383" s="58">
        <f>IF(ISBLANK(C383),"",IF(C383&lt;=(-350000),ABS(C383),IF(C383&lt;=(-900),FLOOR(ABS(C383-P383),100),ABS(C383-P383))))</f>
        <v>103</v>
      </c>
      <c r="M383" s="58">
        <f>IF(ISBLANK(D383),"",IF(C383&lt;=(-350000),ABS(D383),IF(C383&lt;=(-900),FLOOR(ABS(D383-P383),100),ABS(D383-P383))))</f>
        <v>90</v>
      </c>
      <c r="N383" s="1">
        <f>IF(OR(ISBLANK(D383),J383=1),"",ABS(C383-D383))</f>
        <v>13</v>
      </c>
      <c r="O383" s="1">
        <f>IF(OR(C383&lt;(-85000000),ISBLANK(C383)),"",IF(C383&lt;(-7000000),INT(ABS(C383/10)),IF(C383&lt;(-3200000),INT(ABS(C383/12)),IF(C383&lt;(-500000),INT(ABS((C383-P383)/14)),IF(C383&lt;(-13500),INT(ABS((C383-P383)/16)),IF(C383&lt;(-4000),INT(ABS((C383-P383)/18)),INT(ABS((C383-P383)/20))))))))</f>
        <v>5</v>
      </c>
      <c r="P383" s="1">
        <v>2023</v>
      </c>
      <c r="Q383" s="1" t="s">
        <v>1471</v>
      </c>
      <c r="R383" s="1" t="s">
        <v>1472</v>
      </c>
    </row>
    <row r="384" spans="1:18" x14ac:dyDescent="0.4">
      <c r="A384" s="1" t="s">
        <v>1409</v>
      </c>
      <c r="C384" s="1">
        <v>1922</v>
      </c>
      <c r="D384" s="1">
        <v>1991</v>
      </c>
      <c r="E384" s="1" t="s">
        <v>1409</v>
      </c>
      <c r="F384" s="1" t="s">
        <v>949</v>
      </c>
      <c r="G384" s="1" t="s">
        <v>1927</v>
      </c>
      <c r="L384" s="58">
        <f>IF(ISBLANK(C384),"",IF(C384&lt;=(-350000),ABS(C384),IF(C384&lt;=(-900),FLOOR(ABS(C384-P384),100),ABS(C384-P384))))</f>
        <v>101</v>
      </c>
      <c r="M384" s="58">
        <f>IF(ISBLANK(D384),"",IF(C384&lt;=(-350000),ABS(D384),IF(C384&lt;=(-900),FLOOR(ABS(D384-P384),100),ABS(D384-P384))))</f>
        <v>32</v>
      </c>
      <c r="N384" s="1">
        <f>IF(OR(ISBLANK(D384),J384=1),"",ABS(C384-D384))</f>
        <v>69</v>
      </c>
      <c r="O384" s="1">
        <f>IF(OR(C384&lt;(-85000000),ISBLANK(C384)),"",IF(C384&lt;(-7000000),INT(ABS(C384/10)),IF(C384&lt;(-3200000),INT(ABS(C384/12)),IF(C384&lt;(-500000),INT(ABS((C384-P384)/14)),IF(C384&lt;(-13500),INT(ABS((C384-P384)/16)),IF(C384&lt;(-4000),INT(ABS((C384-P384)/18)),INT(ABS((C384-P384)/20))))))))</f>
        <v>5</v>
      </c>
      <c r="P384" s="1">
        <v>2023</v>
      </c>
      <c r="Q384" s="1" t="s">
        <v>1410</v>
      </c>
      <c r="R384" s="1" t="s">
        <v>1411</v>
      </c>
    </row>
    <row r="385" spans="1:18" x14ac:dyDescent="0.4">
      <c r="A385" s="1" t="s">
        <v>1563</v>
      </c>
      <c r="C385" s="1">
        <v>1922</v>
      </c>
      <c r="D385" s="1">
        <v>1943</v>
      </c>
      <c r="E385" s="1" t="s">
        <v>1547</v>
      </c>
      <c r="F385" s="1" t="s">
        <v>930</v>
      </c>
      <c r="G385" s="1" t="s">
        <v>1927</v>
      </c>
      <c r="L385" s="58">
        <f>IF(ISBLANK(C385),"",IF(C385&lt;=(-350000),ABS(C385),IF(C385&lt;=(-900),FLOOR(ABS(C385-P385),100),ABS(C385-P385))))</f>
        <v>101</v>
      </c>
      <c r="M385" s="58">
        <f>IF(ISBLANK(D385),"",IF(C385&lt;=(-350000),ABS(D385),IF(C385&lt;=(-900),FLOOR(ABS(D385-P385),100),ABS(D385-P385))))</f>
        <v>80</v>
      </c>
      <c r="N385" s="1">
        <f>IF(OR(ISBLANK(D385),J385=1),"",ABS(C385-D385))</f>
        <v>21</v>
      </c>
      <c r="O385" s="1">
        <f>IF(OR(C385&lt;(-85000000),ISBLANK(C385)),"",IF(C385&lt;(-7000000),INT(ABS(C385/10)),IF(C385&lt;(-3200000),INT(ABS(C385/12)),IF(C385&lt;(-500000),INT(ABS((C385-P385)/14)),IF(C385&lt;(-13500),INT(ABS((C385-P385)/16)),IF(C385&lt;(-4000),INT(ABS((C385-P385)/18)),INT(ABS((C385-P385)/20))))))))</f>
        <v>5</v>
      </c>
      <c r="P385" s="1">
        <v>2023</v>
      </c>
      <c r="Q385" s="1" t="s">
        <v>1564</v>
      </c>
      <c r="R385" s="1" t="s">
        <v>1565</v>
      </c>
    </row>
    <row r="386" spans="1:18" x14ac:dyDescent="0.4">
      <c r="A386" s="1" t="s">
        <v>1109</v>
      </c>
      <c r="C386" s="1">
        <v>1923</v>
      </c>
      <c r="D386" s="1">
        <v>1938</v>
      </c>
      <c r="E386" s="1" t="s">
        <v>1110</v>
      </c>
      <c r="F386" s="1" t="s">
        <v>930</v>
      </c>
      <c r="G386" s="1" t="s">
        <v>1927</v>
      </c>
      <c r="L386" s="58">
        <f>IF(ISBLANK(C386),"",IF(C386&lt;=(-350000),ABS(C386),IF(C386&lt;=(-900),FLOOR(ABS(C386-P386),100),ABS(C386-P386))))</f>
        <v>100</v>
      </c>
      <c r="M386" s="58">
        <f>IF(ISBLANK(D386),"",IF(C386&lt;=(-350000),ABS(D386),IF(C386&lt;=(-900),FLOOR(ABS(D386-P386),100),ABS(D386-P386))))</f>
        <v>85</v>
      </c>
      <c r="N386" s="1">
        <f>IF(OR(ISBLANK(D386),J386=1),"",ABS(C386-D386))</f>
        <v>15</v>
      </c>
      <c r="O386" s="1">
        <f>IF(OR(C386&lt;(-85000000),ISBLANK(C386)),"",IF(C386&lt;(-7000000),INT(ABS(C386/10)),IF(C386&lt;(-3200000),INT(ABS(C386/12)),IF(C386&lt;(-500000),INT(ABS((C386-P386)/14)),IF(C386&lt;(-13500),INT(ABS((C386-P386)/16)),IF(C386&lt;(-4000),INT(ABS((C386-P386)/18)),INT(ABS((C386-P386)/20))))))))</f>
        <v>5</v>
      </c>
      <c r="P386" s="1">
        <v>2023</v>
      </c>
      <c r="Q386" s="1" t="s">
        <v>1111</v>
      </c>
      <c r="R386" s="1" t="s">
        <v>1112</v>
      </c>
    </row>
    <row r="387" spans="1:18" x14ac:dyDescent="0.4">
      <c r="A387" s="1" t="s">
        <v>1489</v>
      </c>
      <c r="C387" s="1">
        <v>1926</v>
      </c>
      <c r="D387" s="1">
        <v>2016</v>
      </c>
      <c r="E387" s="1" t="s">
        <v>1485</v>
      </c>
      <c r="F387" s="1" t="s">
        <v>930</v>
      </c>
      <c r="G387" s="1" t="s">
        <v>1927</v>
      </c>
      <c r="L387" s="58">
        <f>IF(ISBLANK(C387),"",IF(C387&lt;=(-350000),ABS(C387),IF(C387&lt;=(-900),FLOOR(ABS(C387-P387),100),ABS(C387-P387))))</f>
        <v>97</v>
      </c>
      <c r="M387" s="58">
        <f>IF(ISBLANK(D387),"",IF(C387&lt;=(-350000),ABS(D387),IF(C387&lt;=(-900),FLOOR(ABS(D387-P387),100),ABS(D387-P387))))</f>
        <v>7</v>
      </c>
      <c r="N387" s="1">
        <f>IF(OR(ISBLANK(D387),J387=1),"",ABS(C387-D387))</f>
        <v>90</v>
      </c>
      <c r="O387" s="1">
        <f>IF(OR(C387&lt;(-85000000),ISBLANK(C387)),"",IF(C387&lt;(-7000000),INT(ABS(C387/10)),IF(C387&lt;(-3200000),INT(ABS(C387/12)),IF(C387&lt;(-500000),INT(ABS((C387-P387)/14)),IF(C387&lt;(-13500),INT(ABS((C387-P387)/16)),IF(C387&lt;(-4000),INT(ABS((C387-P387)/18)),INT(ABS((C387-P387)/20))))))))</f>
        <v>4</v>
      </c>
      <c r="P387" s="1">
        <v>2023</v>
      </c>
      <c r="Q387" s="1" t="s">
        <v>1493</v>
      </c>
      <c r="R387" s="1" t="s">
        <v>1494</v>
      </c>
    </row>
    <row r="388" spans="1:18" x14ac:dyDescent="0.4">
      <c r="A388" s="1" t="s">
        <v>1488</v>
      </c>
      <c r="C388" s="1">
        <v>1928</v>
      </c>
      <c r="D388" s="1">
        <v>1967</v>
      </c>
      <c r="E388" s="1" t="s">
        <v>1490</v>
      </c>
      <c r="F388" s="1" t="s">
        <v>930</v>
      </c>
      <c r="G388" s="1" t="s">
        <v>1927</v>
      </c>
      <c r="L388" s="58">
        <f>IF(ISBLANK(C388),"",IF(C388&lt;=(-350000),ABS(C388),IF(C388&lt;=(-900),FLOOR(ABS(C388-P388),100),ABS(C388-P388))))</f>
        <v>95</v>
      </c>
      <c r="M388" s="58">
        <f>IF(ISBLANK(D388),"",IF(C388&lt;=(-350000),ABS(D388),IF(C388&lt;=(-900),FLOOR(ABS(D388-P388),100),ABS(D388-P388))))</f>
        <v>56</v>
      </c>
      <c r="N388" s="1">
        <f>IF(OR(ISBLANK(D388),J388=1),"",ABS(C388-D388))</f>
        <v>39</v>
      </c>
      <c r="O388" s="1">
        <f>IF(OR(C388&lt;(-85000000),ISBLANK(C388)),"",IF(C388&lt;(-7000000),INT(ABS(C388/10)),IF(C388&lt;(-3200000),INT(ABS(C388/12)),IF(C388&lt;(-500000),INT(ABS((C388-P388)/14)),IF(C388&lt;(-13500),INT(ABS((C388-P388)/16)),IF(C388&lt;(-4000),INT(ABS((C388-P388)/18)),INT(ABS((C388-P388)/20))))))))</f>
        <v>4</v>
      </c>
      <c r="P388" s="1">
        <v>2023</v>
      </c>
      <c r="Q388" s="1" t="s">
        <v>1491</v>
      </c>
      <c r="R388" s="1" t="s">
        <v>1492</v>
      </c>
    </row>
    <row r="389" spans="1:18" x14ac:dyDescent="0.4">
      <c r="A389" s="1" t="s">
        <v>1441</v>
      </c>
      <c r="C389" s="1">
        <v>1929</v>
      </c>
      <c r="D389" s="1">
        <v>1939</v>
      </c>
      <c r="E389" s="1" t="s">
        <v>314</v>
      </c>
      <c r="F389" s="1" t="s">
        <v>926</v>
      </c>
      <c r="G389" s="1" t="s">
        <v>1927</v>
      </c>
      <c r="L389" s="58">
        <f>IF(ISBLANK(C389),"",IF(C389&lt;=(-350000),ABS(C389),IF(C389&lt;=(-900),FLOOR(ABS(C389-P389),100),ABS(C389-P389))))</f>
        <v>94</v>
      </c>
      <c r="M389" s="58">
        <f>IF(ISBLANK(D389),"",IF(C389&lt;=(-350000),ABS(D389),IF(C389&lt;=(-900),FLOOR(ABS(D389-P389),100),ABS(D389-P389))))</f>
        <v>84</v>
      </c>
      <c r="N389" s="1">
        <f>IF(OR(ISBLANK(D389),J389=1),"",ABS(C389-D389))</f>
        <v>10</v>
      </c>
      <c r="O389" s="1">
        <f>IF(OR(C389&lt;(-85000000),ISBLANK(C389)),"",IF(C389&lt;(-7000000),INT(ABS(C389/10)),IF(C389&lt;(-3200000),INT(ABS(C389/12)),IF(C389&lt;(-500000),INT(ABS((C389-P389)/14)),IF(C389&lt;(-13500),INT(ABS((C389-P389)/16)),IF(C389&lt;(-4000),INT(ABS((C389-P389)/18)),INT(ABS((C389-P389)/20))))))))</f>
        <v>4</v>
      </c>
      <c r="P389" s="1">
        <v>2023</v>
      </c>
      <c r="Q389" s="1" t="s">
        <v>1442</v>
      </c>
      <c r="R389" s="1" t="s">
        <v>1443</v>
      </c>
    </row>
    <row r="390" spans="1:18" x14ac:dyDescent="0.4">
      <c r="A390" s="1" t="s">
        <v>1447</v>
      </c>
      <c r="C390" s="1">
        <v>1929</v>
      </c>
      <c r="E390" s="1" t="s">
        <v>1304</v>
      </c>
      <c r="F390" s="1" t="s">
        <v>926</v>
      </c>
      <c r="G390" s="1" t="s">
        <v>1927</v>
      </c>
      <c r="L390" s="58">
        <f>IF(ISBLANK(C390),"",IF(C390&lt;=(-350000),ABS(C390),IF(C390&lt;=(-900),FLOOR(ABS(C390-P390),100),ABS(C390-P390))))</f>
        <v>94</v>
      </c>
      <c r="M390" s="58" t="str">
        <f>IF(ISBLANK(D390),"",IF(C390&lt;=(-350000),ABS(D390),IF(C390&lt;=(-900),FLOOR(ABS(D390-P390),100),ABS(D390-P390))))</f>
        <v/>
      </c>
      <c r="N390" s="1" t="str">
        <f>IF(OR(ISBLANK(D390),J390=1),"",ABS(C390-D390))</f>
        <v/>
      </c>
      <c r="O390" s="1">
        <f>IF(OR(C390&lt;(-85000000),ISBLANK(C390)),"",IF(C390&lt;(-7000000),INT(ABS(C390/10)),IF(C390&lt;(-3200000),INT(ABS(C390/12)),IF(C390&lt;(-500000),INT(ABS((C390-P390)/14)),IF(C390&lt;(-13500),INT(ABS((C390-P390)/16)),IF(C390&lt;(-4000),INT(ABS((C390-P390)/18)),INT(ABS((C390-P390)/20))))))))</f>
        <v>4</v>
      </c>
      <c r="P390" s="1">
        <v>2023</v>
      </c>
      <c r="Q390" s="1" t="s">
        <v>1448</v>
      </c>
      <c r="R390" s="1" t="s">
        <v>1449</v>
      </c>
    </row>
    <row r="391" spans="1:18" x14ac:dyDescent="0.4">
      <c r="A391" s="1" t="s">
        <v>1297</v>
      </c>
      <c r="C391" s="1">
        <v>1929</v>
      </c>
      <c r="D391" s="1">
        <v>1968</v>
      </c>
      <c r="E391" s="1" t="s">
        <v>1630</v>
      </c>
      <c r="F391" s="1" t="s">
        <v>930</v>
      </c>
      <c r="G391" s="1" t="s">
        <v>1927</v>
      </c>
      <c r="L391" s="58">
        <f>IF(ISBLANK(C391),"",IF(C391&lt;=(-350000),ABS(C391),IF(C391&lt;=(-900),FLOOR(ABS(C391-P391),100),ABS(C391-P391))))</f>
        <v>94</v>
      </c>
      <c r="M391" s="58">
        <f>IF(ISBLANK(D391),"",IF(C391&lt;=(-350000),ABS(D391),IF(C391&lt;=(-900),FLOOR(ABS(D391-P391),100),ABS(D391-P391))))</f>
        <v>55</v>
      </c>
      <c r="N391" s="1">
        <f>IF(OR(ISBLANK(D391),J391=1),"",ABS(C391-D391))</f>
        <v>39</v>
      </c>
      <c r="O391" s="1">
        <f>IF(OR(C391&lt;(-85000000),ISBLANK(C391)),"",IF(C391&lt;(-7000000),INT(ABS(C391/10)),IF(C391&lt;(-3200000),INT(ABS(C391/12)),IF(C391&lt;(-500000),INT(ABS((C391-P391)/14)),IF(C391&lt;(-13500),INT(ABS((C391-P391)/16)),IF(C391&lt;(-4000),INT(ABS((C391-P391)/18)),INT(ABS((C391-P391)/20))))))))</f>
        <v>4</v>
      </c>
      <c r="P391" s="1">
        <v>2023</v>
      </c>
      <c r="Q391" s="1" t="s">
        <v>1631</v>
      </c>
      <c r="R391" s="1" t="s">
        <v>1632</v>
      </c>
    </row>
    <row r="392" spans="1:18" x14ac:dyDescent="0.4">
      <c r="A392" s="1" t="s">
        <v>1572</v>
      </c>
      <c r="C392" s="1">
        <v>1930</v>
      </c>
      <c r="D392" s="1">
        <f>P392</f>
        <v>2023</v>
      </c>
      <c r="E392" s="1" t="s">
        <v>314</v>
      </c>
      <c r="F392" s="1" t="s">
        <v>926</v>
      </c>
      <c r="G392" s="1" t="s">
        <v>1927</v>
      </c>
      <c r="L392" s="58">
        <f>IF(ISBLANK(C392),"",IF(C392&lt;=(-350000),ABS(C392),IF(C392&lt;=(-900),FLOOR(ABS(C392-P392),100),ABS(C392-P392))))</f>
        <v>93</v>
      </c>
      <c r="M392" s="58">
        <f>IF(ISBLANK(D392),"",IF(C392&lt;=(-350000),ABS(D392),IF(C392&lt;=(-900),FLOOR(ABS(D392-P392),100),ABS(D392-P392))))</f>
        <v>0</v>
      </c>
      <c r="N392" s="1">
        <f>IF(OR(ISBLANK(D392),J392=1),"",ABS(C392-D392))</f>
        <v>93</v>
      </c>
      <c r="O392" s="1">
        <f>IF(OR(C392&lt;(-85000000),ISBLANK(C392)),"",IF(C392&lt;(-7000000),INT(ABS(C392/10)),IF(C392&lt;(-3200000),INT(ABS(C392/12)),IF(C392&lt;(-500000),INT(ABS((C392-P392)/14)),IF(C392&lt;(-13500),INT(ABS((C392-P392)/16)),IF(C392&lt;(-4000),INT(ABS((C392-P392)/18)),INT(ABS((C392-P392)/20))))))))</f>
        <v>4</v>
      </c>
      <c r="P392" s="1">
        <v>2023</v>
      </c>
      <c r="Q392" s="1" t="s">
        <v>1573</v>
      </c>
      <c r="R392" s="1" t="s">
        <v>1574</v>
      </c>
    </row>
    <row r="393" spans="1:18" x14ac:dyDescent="0.4">
      <c r="A393" s="1" t="s">
        <v>1405</v>
      </c>
      <c r="C393" s="1">
        <v>1930</v>
      </c>
      <c r="D393" s="1">
        <f>P393</f>
        <v>2023</v>
      </c>
      <c r="E393" s="1" t="s">
        <v>1756</v>
      </c>
      <c r="F393" s="1" t="s">
        <v>930</v>
      </c>
      <c r="G393" s="1" t="s">
        <v>1927</v>
      </c>
      <c r="L393" s="58">
        <f>IF(ISBLANK(C393),"",IF(C393&lt;=(-350000),ABS(C393),IF(C393&lt;=(-900),FLOOR(ABS(C393-P393),100),ABS(C393-P393))))</f>
        <v>93</v>
      </c>
      <c r="M393" s="58">
        <f>IF(ISBLANK(D393),"",IF(C393&lt;=(-350000),ABS(D393),IF(C393&lt;=(-900),FLOOR(ABS(D393-P393),100),ABS(D393-P393))))</f>
        <v>0</v>
      </c>
      <c r="N393" s="1">
        <f>IF(OR(ISBLANK(D393),J393=1),"",ABS(C393-D393))</f>
        <v>93</v>
      </c>
      <c r="O393" s="1">
        <f>IF(OR(C393&lt;(-85000000),ISBLANK(C393)),"",IF(C393&lt;(-7000000),INT(ABS(C393/10)),IF(C393&lt;(-3200000),INT(ABS(C393/12)),IF(C393&lt;(-500000),INT(ABS((C393-P393)/14)),IF(C393&lt;(-13500),INT(ABS((C393-P393)/16)),IF(C393&lt;(-4000),INT(ABS((C393-P393)/18)),INT(ABS((C393-P393)/20))))))))</f>
        <v>4</v>
      </c>
      <c r="P393" s="1">
        <v>2023</v>
      </c>
      <c r="Q393" s="1" t="s">
        <v>1757</v>
      </c>
      <c r="R393" s="1" t="s">
        <v>1758</v>
      </c>
    </row>
    <row r="394" spans="1:18" x14ac:dyDescent="0.4">
      <c r="A394" s="1" t="s">
        <v>1412</v>
      </c>
      <c r="C394" s="1">
        <v>1933</v>
      </c>
      <c r="D394" s="1">
        <v>1945</v>
      </c>
      <c r="E394" s="1" t="s">
        <v>1304</v>
      </c>
      <c r="F394" s="1" t="s">
        <v>930</v>
      </c>
      <c r="G394" s="1" t="s">
        <v>1927</v>
      </c>
      <c r="L394" s="58">
        <f>IF(ISBLANK(C394),"",IF(C394&lt;=(-350000),ABS(C394),IF(C394&lt;=(-900),FLOOR(ABS(C394-P394),100),ABS(C394-P394))))</f>
        <v>90</v>
      </c>
      <c r="M394" s="58">
        <f>IF(ISBLANK(D394),"",IF(C394&lt;=(-350000),ABS(D394),IF(C394&lt;=(-900),FLOOR(ABS(D394-P394),100),ABS(D394-P394))))</f>
        <v>78</v>
      </c>
      <c r="N394" s="1">
        <f>IF(OR(ISBLANK(D394),J394=1),"",ABS(C394-D394))</f>
        <v>12</v>
      </c>
      <c r="O394" s="1">
        <f>IF(OR(C394&lt;(-85000000),ISBLANK(C394)),"",IF(C394&lt;(-7000000),INT(ABS(C394/10)),IF(C394&lt;(-3200000),INT(ABS(C394/12)),IF(C394&lt;(-500000),INT(ABS((C394-P394)/14)),IF(C394&lt;(-13500),INT(ABS((C394-P394)/16)),IF(C394&lt;(-4000),INT(ABS((C394-P394)/18)),INT(ABS((C394-P394)/20))))))))</f>
        <v>4</v>
      </c>
      <c r="P394" s="1">
        <v>2023</v>
      </c>
      <c r="Q394" s="1" t="s">
        <v>1413</v>
      </c>
      <c r="R394" s="1" t="s">
        <v>1414</v>
      </c>
    </row>
    <row r="395" spans="1:18" x14ac:dyDescent="0.4">
      <c r="A395" s="1" t="s">
        <v>1395</v>
      </c>
      <c r="C395" s="1">
        <v>1933</v>
      </c>
      <c r="D395" s="1">
        <v>1939</v>
      </c>
      <c r="E395" s="1" t="s">
        <v>1304</v>
      </c>
      <c r="F395" s="1" t="s">
        <v>926</v>
      </c>
      <c r="G395" s="1" t="s">
        <v>1927</v>
      </c>
      <c r="L395" s="58">
        <f>IF(ISBLANK(C395),"",IF(C395&lt;=(-350000),ABS(C395),IF(C395&lt;=(-900),FLOOR(ABS(C395-P395),100),ABS(C395-P395))))</f>
        <v>90</v>
      </c>
      <c r="M395" s="58">
        <f>IF(ISBLANK(D395),"",IF(C395&lt;=(-350000),ABS(D395),IF(C395&lt;=(-900),FLOOR(ABS(D395-P395),100),ABS(D395-P395))))</f>
        <v>84</v>
      </c>
      <c r="N395" s="1">
        <f>IF(OR(ISBLANK(D395),J395=1),"",ABS(C395-D395))</f>
        <v>6</v>
      </c>
      <c r="O395" s="1">
        <f>IF(OR(C395&lt;(-85000000),ISBLANK(C395)),"",IF(C395&lt;(-7000000),INT(ABS(C395/10)),IF(C395&lt;(-3200000),INT(ABS(C395/12)),IF(C395&lt;(-500000),INT(ABS((C395-P395)/14)),IF(C395&lt;(-13500),INT(ABS((C395-P395)/16)),IF(C395&lt;(-4000),INT(ABS((C395-P395)/18)),INT(ABS((C395-P395)/20))))))))</f>
        <v>4</v>
      </c>
      <c r="P395" s="1">
        <v>2023</v>
      </c>
      <c r="Q395" s="1" t="s">
        <v>1439</v>
      </c>
      <c r="R395" s="1" t="s">
        <v>1440</v>
      </c>
    </row>
    <row r="396" spans="1:18" x14ac:dyDescent="0.4">
      <c r="A396" s="1" t="s">
        <v>1453</v>
      </c>
      <c r="C396" s="1">
        <v>1933</v>
      </c>
      <c r="D396" s="1">
        <v>1945</v>
      </c>
      <c r="E396" s="1" t="s">
        <v>318</v>
      </c>
      <c r="F396" s="1" t="s">
        <v>949</v>
      </c>
      <c r="G396" s="1" t="s">
        <v>1927</v>
      </c>
      <c r="L396" s="58">
        <f>IF(ISBLANK(C396),"",IF(C396&lt;=(-350000),ABS(C396),IF(C396&lt;=(-900),FLOOR(ABS(C396-P396),100),ABS(C396-P396))))</f>
        <v>90</v>
      </c>
      <c r="M396" s="58">
        <f>IF(ISBLANK(D396),"",IF(C396&lt;=(-350000),ABS(D396),IF(C396&lt;=(-900),FLOOR(ABS(D396-P396),100),ABS(D396-P396))))</f>
        <v>78</v>
      </c>
      <c r="N396" s="1">
        <f>IF(OR(ISBLANK(D396),J396=1),"",ABS(C396-D396))</f>
        <v>12</v>
      </c>
      <c r="O396" s="1">
        <f>IF(OR(C396&lt;(-85000000),ISBLANK(C396)),"",IF(C396&lt;(-7000000),INT(ABS(C396/10)),IF(C396&lt;(-3200000),INT(ABS(C396/12)),IF(C396&lt;(-500000),INT(ABS((C396-P396)/14)),IF(C396&lt;(-13500),INT(ABS((C396-P396)/16)),IF(C396&lt;(-4000),INT(ABS((C396-P396)/18)),INT(ABS((C396-P396)/20))))))))</f>
        <v>4</v>
      </c>
      <c r="P396" s="1">
        <v>2023</v>
      </c>
      <c r="Q396" s="1" t="s">
        <v>1454</v>
      </c>
      <c r="R396" s="1" t="s">
        <v>1455</v>
      </c>
    </row>
    <row r="397" spans="1:18" x14ac:dyDescent="0.4">
      <c r="A397" s="1" t="s">
        <v>996</v>
      </c>
      <c r="C397" s="1">
        <v>1939</v>
      </c>
      <c r="D397" s="1">
        <v>1945</v>
      </c>
      <c r="E397" s="1" t="s">
        <v>314</v>
      </c>
      <c r="F397" s="1" t="s">
        <v>926</v>
      </c>
      <c r="G397" s="1" t="s">
        <v>1927</v>
      </c>
      <c r="L397" s="58">
        <f>IF(ISBLANK(C397),"",IF(C397&lt;=(-350000),ABS(C397),IF(C397&lt;=(-900),FLOOR(ABS(C397-P397),100),ABS(C397-P397))))</f>
        <v>84</v>
      </c>
      <c r="M397" s="58">
        <f>IF(ISBLANK(D397),"",IF(C397&lt;=(-350000),ABS(D397),IF(C397&lt;=(-900),FLOOR(ABS(D397-P397),100),ABS(D397-P397))))</f>
        <v>78</v>
      </c>
      <c r="N397" s="1">
        <f>IF(OR(ISBLANK(D397),J397=1),"",ABS(C397-D397))</f>
        <v>6</v>
      </c>
      <c r="O397" s="1">
        <f>IF(OR(C397&lt;(-85000000),ISBLANK(C397)),"",IF(C397&lt;(-7000000),INT(ABS(C397/10)),IF(C397&lt;(-3200000),INT(ABS(C397/12)),IF(C397&lt;(-500000),INT(ABS((C397-P397)/14)),IF(C397&lt;(-13500),INT(ABS((C397-P397)/16)),IF(C397&lt;(-4000),INT(ABS((C397-P397)/18)),INT(ABS((C397-P397)/20))))))))</f>
        <v>4</v>
      </c>
      <c r="P397" s="1">
        <v>2023</v>
      </c>
      <c r="Q397" s="1" t="s">
        <v>1053</v>
      </c>
      <c r="R397" s="1" t="s">
        <v>1054</v>
      </c>
    </row>
    <row r="398" spans="1:18" x14ac:dyDescent="0.4">
      <c r="A398" s="1" t="s">
        <v>1513</v>
      </c>
      <c r="B398" s="1" t="s">
        <v>1514</v>
      </c>
      <c r="C398" s="1">
        <v>1941</v>
      </c>
      <c r="E398" s="1" t="s">
        <v>1515</v>
      </c>
      <c r="F398" s="1" t="s">
        <v>926</v>
      </c>
      <c r="G398" s="1" t="s">
        <v>1927</v>
      </c>
      <c r="L398" s="58">
        <f>IF(ISBLANK(C398),"",IF(C398&lt;=(-350000),ABS(C398),IF(C398&lt;=(-900),FLOOR(ABS(C398-P398),100),ABS(C398-P398))))</f>
        <v>82</v>
      </c>
      <c r="M398" s="58" t="str">
        <f>IF(ISBLANK(D398),"",IF(C398&lt;=(-350000),ABS(D398),IF(C398&lt;=(-900),FLOOR(ABS(D398-P398),100),ABS(D398-P398))))</f>
        <v/>
      </c>
      <c r="N398" s="1" t="str">
        <f>IF(OR(ISBLANK(D398),J398=1),"",ABS(C398-D398))</f>
        <v/>
      </c>
      <c r="O398" s="1">
        <f>IF(OR(C398&lt;(-85000000),ISBLANK(C398)),"",IF(C398&lt;(-7000000),INT(ABS(C398/10)),IF(C398&lt;(-3200000),INT(ABS(C398/12)),IF(C398&lt;(-500000),INT(ABS((C398-P398)/14)),IF(C398&lt;(-13500),INT(ABS((C398-P398)/16)),IF(C398&lt;(-4000),INT(ABS((C398-P398)/18)),INT(ABS((C398-P398)/20))))))))</f>
        <v>4</v>
      </c>
      <c r="P398" s="1">
        <v>2023</v>
      </c>
      <c r="Q398" s="1" t="s">
        <v>1516</v>
      </c>
      <c r="R398" s="1" t="s">
        <v>1517</v>
      </c>
    </row>
    <row r="399" spans="1:18" x14ac:dyDescent="0.4">
      <c r="A399" s="1" t="s">
        <v>1498</v>
      </c>
      <c r="C399" s="1">
        <v>1942</v>
      </c>
      <c r="D399" s="1">
        <v>1946</v>
      </c>
      <c r="E399" s="1" t="s">
        <v>1304</v>
      </c>
      <c r="F399" s="1" t="s">
        <v>926</v>
      </c>
      <c r="G399" s="1" t="s">
        <v>1927</v>
      </c>
      <c r="L399" s="58">
        <f>IF(ISBLANK(C399),"",IF(C399&lt;=(-350000),ABS(C399),IF(C399&lt;=(-900),FLOOR(ABS(C399-P399),100),ABS(C399-P399))))</f>
        <v>81</v>
      </c>
      <c r="M399" s="58">
        <f>IF(ISBLANK(D399),"",IF(C399&lt;=(-350000),ABS(D399),IF(C399&lt;=(-900),FLOOR(ABS(D399-P399),100),ABS(D399-P399))))</f>
        <v>77</v>
      </c>
      <c r="N399" s="1">
        <f>IF(OR(ISBLANK(D399),J399=1),"",ABS(C399-D399))</f>
        <v>4</v>
      </c>
      <c r="O399" s="1">
        <f>IF(OR(C399&lt;(-85000000),ISBLANK(C399)),"",IF(C399&lt;(-7000000),INT(ABS(C399/10)),IF(C399&lt;(-3200000),INT(ABS(C399/12)),IF(C399&lt;(-500000),INT(ABS((C399-P399)/14)),IF(C399&lt;(-13500),INT(ABS((C399-P399)/16)),IF(C399&lt;(-4000),INT(ABS((C399-P399)/18)),INT(ABS((C399-P399)/20))))))))</f>
        <v>4</v>
      </c>
      <c r="P399" s="1">
        <v>2023</v>
      </c>
      <c r="Q399" s="1" t="s">
        <v>1499</v>
      </c>
      <c r="R399" s="1" t="s">
        <v>1500</v>
      </c>
    </row>
    <row r="400" spans="1:18" x14ac:dyDescent="0.4">
      <c r="A400" s="1" t="s">
        <v>1398</v>
      </c>
      <c r="C400" s="1">
        <v>1943</v>
      </c>
      <c r="E400" s="1" t="s">
        <v>1304</v>
      </c>
      <c r="F400" s="1" t="s">
        <v>1737</v>
      </c>
      <c r="G400" s="1" t="s">
        <v>1927</v>
      </c>
      <c r="L400" s="58">
        <f>IF(ISBLANK(C400),"",IF(C400&lt;=(-350000),ABS(C400),IF(C400&lt;=(-900),FLOOR(ABS(C400-P400),100),ABS(C400-P400))))</f>
        <v>80</v>
      </c>
      <c r="M400" s="58" t="str">
        <f>IF(ISBLANK(D400),"",IF(C400&lt;=(-350000),ABS(D400),IF(C400&lt;=(-900),FLOOR(ABS(D400-P400),100),ABS(D400-P400))))</f>
        <v/>
      </c>
      <c r="N400" s="1" t="str">
        <f>IF(OR(ISBLANK(D400),J400=1),"",ABS(C400-D400))</f>
        <v/>
      </c>
      <c r="O400" s="1">
        <f>IF(OR(C400&lt;(-85000000),ISBLANK(C400)),"",IF(C400&lt;(-7000000),INT(ABS(C400/10)),IF(C400&lt;(-3200000),INT(ABS(C400/12)),IF(C400&lt;(-500000),INT(ABS((C400-P400)/14)),IF(C400&lt;(-13500),INT(ABS((C400-P400)/16)),IF(C400&lt;(-4000),INT(ABS((C400-P400)/18)),INT(ABS((C400-P400)/20))))))))</f>
        <v>4</v>
      </c>
      <c r="P400" s="1">
        <v>2023</v>
      </c>
      <c r="Q400" s="1" t="s">
        <v>1738</v>
      </c>
      <c r="R400" s="1" t="s">
        <v>1739</v>
      </c>
    </row>
    <row r="401" spans="1:18" x14ac:dyDescent="0.4">
      <c r="A401" s="1" t="s">
        <v>1608</v>
      </c>
      <c r="C401" s="1">
        <v>1945</v>
      </c>
      <c r="E401" s="1" t="s">
        <v>423</v>
      </c>
      <c r="F401" s="1" t="s">
        <v>926</v>
      </c>
      <c r="G401" s="1" t="s">
        <v>1927</v>
      </c>
      <c r="L401" s="58">
        <f>IF(ISBLANK(C401),"",IF(C401&lt;=(-350000),ABS(C401),IF(C401&lt;=(-900),FLOOR(ABS(C401-P401),100),ABS(C401-P401))))</f>
        <v>78</v>
      </c>
      <c r="M401" s="58" t="str">
        <f>IF(ISBLANK(D401),"",IF(C401&lt;=(-350000),ABS(D401),IF(C401&lt;=(-900),FLOOR(ABS(D401-P401),100),ABS(D401-P401))))</f>
        <v/>
      </c>
      <c r="N401" s="1" t="str">
        <f>IF(OR(ISBLANK(D401),J401=1),"",ABS(C401-D401))</f>
        <v/>
      </c>
      <c r="O401" s="1">
        <f>IF(OR(C401&lt;(-85000000),ISBLANK(C401)),"",IF(C401&lt;(-7000000),INT(ABS(C401/10)),IF(C401&lt;(-3200000),INT(ABS(C401/12)),IF(C401&lt;(-500000),INT(ABS((C401-P401)/14)),IF(C401&lt;(-13500),INT(ABS((C401-P401)/16)),IF(C401&lt;(-4000),INT(ABS((C401-P401)/18)),INT(ABS((C401-P401)/20))))))))</f>
        <v>3</v>
      </c>
      <c r="P401" s="1">
        <v>2023</v>
      </c>
      <c r="Q401" s="1" t="s">
        <v>1609</v>
      </c>
      <c r="R401" s="1" t="s">
        <v>1610</v>
      </c>
    </row>
    <row r="402" spans="1:18" x14ac:dyDescent="0.4">
      <c r="A402" s="1" t="s">
        <v>1394</v>
      </c>
      <c r="B402" s="1" t="s">
        <v>1406</v>
      </c>
      <c r="C402" s="1">
        <v>1947</v>
      </c>
      <c r="D402" s="1">
        <v>1991</v>
      </c>
      <c r="E402" s="1" t="s">
        <v>314</v>
      </c>
      <c r="F402" s="1" t="s">
        <v>1056</v>
      </c>
      <c r="G402" s="1" t="s">
        <v>1927</v>
      </c>
      <c r="L402" s="58">
        <f>IF(ISBLANK(C402),"",IF(C402&lt;=(-350000),ABS(C402),IF(C402&lt;=(-900),FLOOR(ABS(C402-P402),100),ABS(C402-P402))))</f>
        <v>76</v>
      </c>
      <c r="M402" s="58">
        <f>IF(ISBLANK(D402),"",IF(C402&lt;=(-350000),ABS(D402),IF(C402&lt;=(-900),FLOOR(ABS(D402-P402),100),ABS(D402-P402))))</f>
        <v>32</v>
      </c>
      <c r="N402" s="1">
        <f>IF(OR(ISBLANK(D402),J402=1),"",ABS(C402-D402))</f>
        <v>44</v>
      </c>
      <c r="O402" s="1">
        <f>IF(OR(C402&lt;(-85000000),ISBLANK(C402)),"",IF(C402&lt;(-7000000),INT(ABS(C402/10)),IF(C402&lt;(-3200000),INT(ABS(C402/12)),IF(C402&lt;(-500000),INT(ABS((C402-P402)/14)),IF(C402&lt;(-13500),INT(ABS((C402-P402)/16)),IF(C402&lt;(-4000),INT(ABS((C402-P402)/18)),INT(ABS((C402-P402)/20))))))))</f>
        <v>3</v>
      </c>
      <c r="P402" s="1">
        <v>2023</v>
      </c>
      <c r="Q402" s="1" t="s">
        <v>1407</v>
      </c>
      <c r="R402" s="1" t="s">
        <v>1408</v>
      </c>
    </row>
    <row r="403" spans="1:18" x14ac:dyDescent="0.4">
      <c r="A403" s="1" t="s">
        <v>1302</v>
      </c>
      <c r="C403" s="1">
        <v>1948</v>
      </c>
      <c r="D403" s="1">
        <v>1991</v>
      </c>
      <c r="E403" s="1" t="s">
        <v>1671</v>
      </c>
      <c r="F403" s="1" t="s">
        <v>1056</v>
      </c>
      <c r="G403" s="1" t="s">
        <v>1927</v>
      </c>
      <c r="L403" s="58">
        <f>IF(ISBLANK(C403),"",IF(C403&lt;=(-350000),ABS(C403),IF(C403&lt;=(-900),FLOOR(ABS(C403-P403),100),ABS(C403-P403))))</f>
        <v>75</v>
      </c>
      <c r="M403" s="58">
        <f>IF(ISBLANK(D403),"",IF(C403&lt;=(-350000),ABS(D403),IF(C403&lt;=(-900),FLOOR(ABS(D403-P403),100),ABS(D403-P403))))</f>
        <v>32</v>
      </c>
      <c r="N403" s="1">
        <f>IF(OR(ISBLANK(D403),J403=1),"",ABS(C403-D403))</f>
        <v>43</v>
      </c>
      <c r="O403" s="1">
        <f>IF(OR(C403&lt;(-85000000),ISBLANK(C403)),"",IF(C403&lt;(-7000000),INT(ABS(C403/10)),IF(C403&lt;(-3200000),INT(ABS(C403/12)),IF(C403&lt;(-500000),INT(ABS((C403-P403)/14)),IF(C403&lt;(-13500),INT(ABS((C403-P403)/16)),IF(C403&lt;(-4000),INT(ABS((C403-P403)/18)),INT(ABS((C403-P403)/20))))))))</f>
        <v>3</v>
      </c>
      <c r="P403" s="1">
        <v>2023</v>
      </c>
      <c r="Q403" s="1" t="s">
        <v>1672</v>
      </c>
      <c r="R403" s="1" t="s">
        <v>1673</v>
      </c>
    </row>
    <row r="404" spans="1:18" x14ac:dyDescent="0.4">
      <c r="A404" s="1" t="s">
        <v>1742</v>
      </c>
      <c r="C404" s="1">
        <v>1949</v>
      </c>
      <c r="D404" s="1">
        <f>P404</f>
        <v>2023</v>
      </c>
      <c r="E404" s="1" t="s">
        <v>1743</v>
      </c>
      <c r="F404" s="1" t="s">
        <v>930</v>
      </c>
      <c r="G404" s="1" t="s">
        <v>1927</v>
      </c>
      <c r="L404" s="58">
        <f>IF(ISBLANK(C404),"",IF(C404&lt;=(-350000),ABS(C404),IF(C404&lt;=(-900),FLOOR(ABS(C404-P404),100),ABS(C404-P404))))</f>
        <v>74</v>
      </c>
      <c r="M404" s="58">
        <f>IF(ISBLANK(D404),"",IF(C404&lt;=(-350000),ABS(D404),IF(C404&lt;=(-900),FLOOR(ABS(D404-P404),100),ABS(D404-P404))))</f>
        <v>0</v>
      </c>
      <c r="N404" s="1">
        <f>IF(OR(ISBLANK(D404),J404=1),"",ABS(C404-D404))</f>
        <v>74</v>
      </c>
      <c r="O404" s="1">
        <f>IF(OR(C404&lt;(-85000000),ISBLANK(C404)),"",IF(C404&lt;(-7000000),INT(ABS(C404/10)),IF(C404&lt;(-3200000),INT(ABS(C404/12)),IF(C404&lt;(-500000),INT(ABS((C404-P404)/14)),IF(C404&lt;(-13500),INT(ABS((C404-P404)/16)),IF(C404&lt;(-4000),INT(ABS((C404-P404)/18)),INT(ABS((C404-P404)/20))))))))</f>
        <v>3</v>
      </c>
      <c r="P404" s="1">
        <v>2023</v>
      </c>
      <c r="Q404" s="1" t="s">
        <v>1744</v>
      </c>
      <c r="R404" s="1" t="s">
        <v>1745</v>
      </c>
    </row>
    <row r="405" spans="1:18" x14ac:dyDescent="0.4">
      <c r="A405" s="1" t="s">
        <v>1862</v>
      </c>
      <c r="C405" s="1">
        <v>1949</v>
      </c>
      <c r="D405" s="1">
        <v>1990</v>
      </c>
      <c r="E405" s="1" t="s">
        <v>1138</v>
      </c>
      <c r="F405" s="1" t="s">
        <v>949</v>
      </c>
      <c r="G405" s="1" t="s">
        <v>1927</v>
      </c>
      <c r="L405" s="58">
        <f>IF(ISBLANK(C405),"",IF(C405&lt;=(-350000),ABS(C405),IF(C405&lt;=(-900),FLOOR(ABS(C405-P405),100),ABS(C405-P405))))</f>
        <v>74</v>
      </c>
      <c r="M405" s="58">
        <f>IF(ISBLANK(D405),"",IF(C405&lt;=(-350000),ABS(D405),IF(C405&lt;=(-900),FLOOR(ABS(D405-P405),100),ABS(D405-P405))))</f>
        <v>33</v>
      </c>
      <c r="N405" s="1">
        <f>IF(OR(ISBLANK(D405),J405=1),"",ABS(C405-D405))</f>
        <v>41</v>
      </c>
      <c r="O405" s="1">
        <f>IF(OR(C405&lt;(-85000000),ISBLANK(C405)),"",IF(C405&lt;(-7000000),INT(ABS(C405/10)),IF(C405&lt;(-3200000),INT(ABS(C405/12)),IF(C405&lt;(-500000),INT(ABS((C405-P405)/14)),IF(C405&lt;(-13500),INT(ABS((C405-P405)/16)),IF(C405&lt;(-4000),INT(ABS((C405-P405)/18)),INT(ABS((C405-P405)/20))))))))</f>
        <v>3</v>
      </c>
      <c r="P405" s="1">
        <v>2023</v>
      </c>
      <c r="Q405" s="1" t="s">
        <v>1871</v>
      </c>
      <c r="R405" s="1" t="s">
        <v>1872</v>
      </c>
    </row>
    <row r="406" spans="1:18" x14ac:dyDescent="0.4">
      <c r="A406" s="1" t="s">
        <v>1017</v>
      </c>
      <c r="C406" s="1">
        <v>1952</v>
      </c>
      <c r="D406" s="1">
        <f>P406</f>
        <v>2023</v>
      </c>
      <c r="E406" s="1" t="s">
        <v>1239</v>
      </c>
      <c r="F406" s="1" t="s">
        <v>930</v>
      </c>
      <c r="G406" s="1" t="s">
        <v>1927</v>
      </c>
      <c r="L406" s="58">
        <f>IF(ISBLANK(C406),"",IF(C406&lt;=(-350000),ABS(C406),IF(C406&lt;=(-900),FLOOR(ABS(C406-P406),100),ABS(C406-P406))))</f>
        <v>71</v>
      </c>
      <c r="M406" s="58">
        <f>IF(ISBLANK(D406),"",IF(C406&lt;=(-350000),ABS(D406),IF(C406&lt;=(-900),FLOOR(ABS(D406-P406),100),ABS(D406-P406))))</f>
        <v>0</v>
      </c>
      <c r="N406" s="1">
        <f>IF(OR(ISBLANK(D406),J406=1),"",ABS(C406-D406))</f>
        <v>71</v>
      </c>
      <c r="O406" s="1">
        <f>IF(OR(C406&lt;(-85000000),ISBLANK(C406)),"",IF(C406&lt;(-7000000),INT(ABS(C406/10)),IF(C406&lt;(-3200000),INT(ABS(C406/12)),IF(C406&lt;(-500000),INT(ABS((C406-P406)/14)),IF(C406&lt;(-13500),INT(ABS((C406-P406)/16)),IF(C406&lt;(-4000),INT(ABS((C406-P406)/18)),INT(ABS((C406-P406)/20))))))))</f>
        <v>3</v>
      </c>
      <c r="P406" s="1">
        <v>2023</v>
      </c>
      <c r="Q406" s="1" t="s">
        <v>1287</v>
      </c>
      <c r="R406" s="1" t="s">
        <v>1288</v>
      </c>
    </row>
    <row r="407" spans="1:18" x14ac:dyDescent="0.4">
      <c r="A407" s="1" t="s">
        <v>1421</v>
      </c>
      <c r="C407" s="1">
        <v>1954</v>
      </c>
      <c r="D407" s="1">
        <v>1968</v>
      </c>
      <c r="E407" s="1" t="s">
        <v>1304</v>
      </c>
      <c r="F407" s="1" t="s">
        <v>1422</v>
      </c>
      <c r="G407" s="1" t="s">
        <v>1923</v>
      </c>
      <c r="L407" s="58">
        <f>IF(ISBLANK(C407),"",IF(C407&lt;=(-350000),ABS(C407),IF(C407&lt;=(-900),FLOOR(ABS(C407-P407),100),ABS(C407-P407))))</f>
        <v>69</v>
      </c>
      <c r="M407" s="58">
        <f>IF(ISBLANK(D407),"",IF(C407&lt;=(-350000),ABS(D407),IF(C407&lt;=(-900),FLOOR(ABS(D407-P407),100),ABS(D407-P407))))</f>
        <v>55</v>
      </c>
      <c r="N407" s="1">
        <f>IF(OR(ISBLANK(D407),J407=1),"",ABS(C407-D407))</f>
        <v>14</v>
      </c>
      <c r="O407" s="1">
        <f>IF(OR(C407&lt;(-85000000),ISBLANK(C407)),"",IF(C407&lt;(-7000000),INT(ABS(C407/10)),IF(C407&lt;(-3200000),INT(ABS(C407/12)),IF(C407&lt;(-500000),INT(ABS((C407-P407)/14)),IF(C407&lt;(-13500),INT(ABS((C407-P407)/16)),IF(C407&lt;(-4000),INT(ABS((C407-P407)/18)),INT(ABS((C407-P407)/20))))))))</f>
        <v>3</v>
      </c>
      <c r="P407" s="1">
        <v>2023</v>
      </c>
      <c r="Q407" s="1" t="s">
        <v>1425</v>
      </c>
      <c r="R407" s="1" t="s">
        <v>1426</v>
      </c>
    </row>
    <row r="408" spans="1:18" x14ac:dyDescent="0.4">
      <c r="A408" s="1" t="s">
        <v>1518</v>
      </c>
      <c r="C408" s="1">
        <v>1955</v>
      </c>
      <c r="D408" s="1">
        <v>1975</v>
      </c>
      <c r="E408" s="1" t="s">
        <v>1519</v>
      </c>
      <c r="F408" s="1" t="s">
        <v>926</v>
      </c>
      <c r="G408" s="1" t="s">
        <v>1927</v>
      </c>
      <c r="L408" s="58">
        <f>IF(ISBLANK(C408),"",IF(C408&lt;=(-350000),ABS(C408),IF(C408&lt;=(-900),FLOOR(ABS(C408-P408),100),ABS(C408-P408))))</f>
        <v>68</v>
      </c>
      <c r="M408" s="58">
        <f>IF(ISBLANK(D408),"",IF(C408&lt;=(-350000),ABS(D408),IF(C408&lt;=(-900),FLOOR(ABS(D408-P408),100),ABS(D408-P408))))</f>
        <v>48</v>
      </c>
      <c r="N408" s="1">
        <f>IF(OR(ISBLANK(D408),J408=1),"",ABS(C408-D408))</f>
        <v>20</v>
      </c>
      <c r="O408" s="1">
        <f>IF(OR(C408&lt;(-85000000),ISBLANK(C408)),"",IF(C408&lt;(-7000000),INT(ABS(C408/10)),IF(C408&lt;(-3200000),INT(ABS(C408/12)),IF(C408&lt;(-500000),INT(ABS((C408-P408)/14)),IF(C408&lt;(-13500),INT(ABS((C408-P408)/16)),IF(C408&lt;(-4000),INT(ABS((C408-P408)/18)),INT(ABS((C408-P408)/20))))))))</f>
        <v>3</v>
      </c>
      <c r="P408" s="1">
        <v>2023</v>
      </c>
      <c r="Q408" s="1" t="s">
        <v>1520</v>
      </c>
      <c r="R408" s="1" t="s">
        <v>1521</v>
      </c>
    </row>
    <row r="409" spans="1:18" x14ac:dyDescent="0.4">
      <c r="A409" s="1" t="s">
        <v>1399</v>
      </c>
      <c r="C409" s="1">
        <v>1957</v>
      </c>
      <c r="E409" s="1" t="s">
        <v>1304</v>
      </c>
      <c r="F409" s="1" t="s">
        <v>1737</v>
      </c>
      <c r="G409" s="1" t="s">
        <v>1927</v>
      </c>
      <c r="L409" s="58">
        <f>IF(ISBLANK(C409),"",IF(C409&lt;=(-350000),ABS(C409),IF(C409&lt;=(-900),FLOOR(ABS(C409-P409),100),ABS(C409-P409))))</f>
        <v>66</v>
      </c>
      <c r="M409" s="58" t="str">
        <f>IF(ISBLANK(D409),"",IF(C409&lt;=(-350000),ABS(D409),IF(C409&lt;=(-900),FLOOR(ABS(D409-P409),100),ABS(D409-P409))))</f>
        <v/>
      </c>
      <c r="N409" s="1" t="str">
        <f>IF(OR(ISBLANK(D409),J409=1),"",ABS(C409-D409))</f>
        <v/>
      </c>
      <c r="O409" s="1">
        <f>IF(OR(C409&lt;(-85000000),ISBLANK(C409)),"",IF(C409&lt;(-7000000),INT(ABS(C409/10)),IF(C409&lt;(-3200000),INT(ABS(C409/12)),IF(C409&lt;(-500000),INT(ABS((C409-P409)/14)),IF(C409&lt;(-13500),INT(ABS((C409-P409)/16)),IF(C409&lt;(-4000),INT(ABS((C409-P409)/18)),INT(ABS((C409-P409)/20))))))))</f>
        <v>3</v>
      </c>
      <c r="P409" s="1">
        <v>2023</v>
      </c>
      <c r="Q409" s="1" t="s">
        <v>1740</v>
      </c>
      <c r="R409" s="1" t="s">
        <v>1741</v>
      </c>
    </row>
    <row r="410" spans="1:18" x14ac:dyDescent="0.4">
      <c r="A410" s="1" t="s">
        <v>1539</v>
      </c>
      <c r="B410" s="1" t="s">
        <v>1093</v>
      </c>
      <c r="C410" s="1">
        <v>1958</v>
      </c>
      <c r="E410" s="1" t="s">
        <v>1304</v>
      </c>
      <c r="F410" s="1" t="s">
        <v>926</v>
      </c>
      <c r="G410" s="1" t="s">
        <v>1927</v>
      </c>
      <c r="L410" s="58">
        <f>IF(ISBLANK(C410),"",IF(C410&lt;=(-350000),ABS(C410),IF(C410&lt;=(-900),FLOOR(ABS(C410-P410),100),ABS(C410-P410))))</f>
        <v>65</v>
      </c>
      <c r="M410" s="58" t="str">
        <f>IF(ISBLANK(D410),"",IF(C410&lt;=(-350000),ABS(D410),IF(C410&lt;=(-900),FLOOR(ABS(D410-P410),100),ABS(D410-P410))))</f>
        <v/>
      </c>
      <c r="N410" s="1" t="str">
        <f>IF(OR(ISBLANK(D410),J410=1),"",ABS(C410-D410))</f>
        <v/>
      </c>
      <c r="O410" s="1">
        <f>IF(OR(C410&lt;(-85000000),ISBLANK(C410)),"",IF(C410&lt;(-7000000),INT(ABS(C410/10)),IF(C410&lt;(-3200000),INT(ABS(C410/12)),IF(C410&lt;(-500000),INT(ABS((C410-P410)/14)),IF(C410&lt;(-13500),INT(ABS((C410-P410)/16)),IF(C410&lt;(-4000),INT(ABS((C410-P410)/18)),INT(ABS((C410-P410)/20))))))))</f>
        <v>3</v>
      </c>
      <c r="P410" s="1">
        <v>2023</v>
      </c>
      <c r="Q410" s="1" t="s">
        <v>1540</v>
      </c>
      <c r="R410" s="1" t="s">
        <v>1541</v>
      </c>
    </row>
    <row r="411" spans="1:18" x14ac:dyDescent="0.4">
      <c r="A411" s="1" t="s">
        <v>1418</v>
      </c>
      <c r="C411" s="1">
        <v>1961</v>
      </c>
      <c r="D411" s="1">
        <v>1963</v>
      </c>
      <c r="E411" s="1" t="s">
        <v>1304</v>
      </c>
      <c r="F411" s="1" t="s">
        <v>930</v>
      </c>
      <c r="G411" s="1" t="s">
        <v>1927</v>
      </c>
      <c r="L411" s="58">
        <f>IF(ISBLANK(C411),"",IF(C411&lt;=(-350000),ABS(C411),IF(C411&lt;=(-900),FLOOR(ABS(C411-P411),100),ABS(C411-P411))))</f>
        <v>62</v>
      </c>
      <c r="M411" s="58">
        <f>IF(ISBLANK(D411),"",IF(C411&lt;=(-350000),ABS(D411),IF(C411&lt;=(-900),FLOOR(ABS(D411-P411),100),ABS(D411-P411))))</f>
        <v>60</v>
      </c>
      <c r="N411" s="1">
        <f>IF(OR(ISBLANK(D411),J411=1),"",ABS(C411-D411))</f>
        <v>2</v>
      </c>
      <c r="O411" s="1">
        <f>IF(OR(C411&lt;(-85000000),ISBLANK(C411)),"",IF(C411&lt;(-7000000),INT(ABS(C411/10)),IF(C411&lt;(-3200000),INT(ABS(C411/12)),IF(C411&lt;(-500000),INT(ABS((C411-P411)/14)),IF(C411&lt;(-13500),INT(ABS((C411-P411)/16)),IF(C411&lt;(-4000),INT(ABS((C411-P411)/18)),INT(ABS((C411-P411)/20))))))))</f>
        <v>3</v>
      </c>
      <c r="P411" s="1">
        <v>2023</v>
      </c>
      <c r="Q411" s="1" t="s">
        <v>1419</v>
      </c>
      <c r="R411" s="1" t="s">
        <v>1420</v>
      </c>
    </row>
    <row r="412" spans="1:18" x14ac:dyDescent="0.4">
      <c r="A412" s="1" t="s">
        <v>1611</v>
      </c>
      <c r="C412" s="1">
        <v>1961</v>
      </c>
      <c r="E412" s="1" t="s">
        <v>1409</v>
      </c>
      <c r="F412" s="1" t="s">
        <v>926</v>
      </c>
      <c r="G412" s="1" t="s">
        <v>1927</v>
      </c>
      <c r="L412" s="58">
        <f>IF(ISBLANK(C412),"",IF(C412&lt;=(-350000),ABS(C412),IF(C412&lt;=(-900),FLOOR(ABS(C412-P412),100),ABS(C412-P412))))</f>
        <v>62</v>
      </c>
      <c r="M412" s="58" t="str">
        <f>IF(ISBLANK(D412),"",IF(C412&lt;=(-350000),ABS(D412),IF(C412&lt;=(-900),FLOOR(ABS(D412-P412),100),ABS(D412-P412))))</f>
        <v/>
      </c>
      <c r="N412" s="1" t="str">
        <f>IF(OR(ISBLANK(D412),J412=1),"",ABS(C412-D412))</f>
        <v/>
      </c>
      <c r="O412" s="1">
        <f>IF(OR(C412&lt;(-85000000),ISBLANK(C412)),"",IF(C412&lt;(-7000000),INT(ABS(C412/10)),IF(C412&lt;(-3200000),INT(ABS(C412/12)),IF(C412&lt;(-500000),INT(ABS((C412-P412)/14)),IF(C412&lt;(-13500),INT(ABS((C412-P412)/16)),IF(C412&lt;(-4000),INT(ABS((C412-P412)/18)),INT(ABS((C412-P412)/20))))))))</f>
        <v>3</v>
      </c>
      <c r="P412" s="1">
        <v>2023</v>
      </c>
      <c r="Q412" s="1" t="s">
        <v>1612</v>
      </c>
      <c r="R412" s="1" t="s">
        <v>1613</v>
      </c>
    </row>
    <row r="413" spans="1:18" x14ac:dyDescent="0.4">
      <c r="A413" s="1" t="s">
        <v>1484</v>
      </c>
      <c r="C413" s="1">
        <v>1962</v>
      </c>
      <c r="E413" s="1" t="s">
        <v>1485</v>
      </c>
      <c r="F413" s="1" t="s">
        <v>926</v>
      </c>
      <c r="G413" s="1" t="s">
        <v>1927</v>
      </c>
      <c r="L413" s="58">
        <f>IF(ISBLANK(C413),"",IF(C413&lt;=(-350000),ABS(C413),IF(C413&lt;=(-900),FLOOR(ABS(C413-P413),100),ABS(C413-P413))))</f>
        <v>61</v>
      </c>
      <c r="M413" s="58" t="str">
        <f>IF(ISBLANK(D413),"",IF(C413&lt;=(-350000),ABS(D413),IF(C413&lt;=(-900),FLOOR(ABS(D413-P413),100),ABS(D413-P413))))</f>
        <v/>
      </c>
      <c r="N413" s="1" t="str">
        <f>IF(OR(ISBLANK(D413),J413=1),"",ABS(C413-D413))</f>
        <v/>
      </c>
      <c r="O413" s="1">
        <f>IF(OR(C413&lt;(-85000000),ISBLANK(C413)),"",IF(C413&lt;(-7000000),INT(ABS(C413/10)),IF(C413&lt;(-3200000),INT(ABS(C413/12)),IF(C413&lt;(-500000),INT(ABS((C413-P413)/14)),IF(C413&lt;(-13500),INT(ABS((C413-P413)/16)),IF(C413&lt;(-4000),INT(ABS((C413-P413)/18)),INT(ABS((C413-P413)/20))))))))</f>
        <v>3</v>
      </c>
      <c r="P413" s="1">
        <v>2023</v>
      </c>
      <c r="Q413" s="1" t="s">
        <v>1486</v>
      </c>
      <c r="R413" s="1" t="s">
        <v>1487</v>
      </c>
    </row>
    <row r="414" spans="1:18" x14ac:dyDescent="0.4">
      <c r="A414" s="1" t="s">
        <v>1428</v>
      </c>
      <c r="C414" s="1">
        <v>1963</v>
      </c>
      <c r="D414" s="1">
        <v>1980</v>
      </c>
      <c r="E414" s="1" t="s">
        <v>1304</v>
      </c>
      <c r="F414" s="1" t="s">
        <v>1422</v>
      </c>
      <c r="G414" s="1" t="s">
        <v>1923</v>
      </c>
      <c r="L414" s="58">
        <f>IF(ISBLANK(C414),"",IF(C414&lt;=(-350000),ABS(C414),IF(C414&lt;=(-900),FLOOR(ABS(C414-P414),100),ABS(C414-P414))))</f>
        <v>60</v>
      </c>
      <c r="M414" s="58">
        <f>IF(ISBLANK(D414),"",IF(C414&lt;=(-350000),ABS(D414),IF(C414&lt;=(-900),FLOOR(ABS(D414-P414),100),ABS(D414-P414))))</f>
        <v>43</v>
      </c>
      <c r="N414" s="1">
        <f>IF(OR(ISBLANK(D414),J414=1),"",ABS(C414-D414))</f>
        <v>17</v>
      </c>
      <c r="O414" s="1">
        <f>IF(OR(C414&lt;(-85000000),ISBLANK(C414)),"",IF(C414&lt;(-7000000),INT(ABS(C414/10)),IF(C414&lt;(-3200000),INT(ABS(C414/12)),IF(C414&lt;(-500000),INT(ABS((C414-P414)/14)),IF(C414&lt;(-13500),INT(ABS((C414-P414)/16)),IF(C414&lt;(-4000),INT(ABS((C414-P414)/18)),INT(ABS((C414-P414)/20))))))))</f>
        <v>3</v>
      </c>
      <c r="P414" s="1">
        <v>2023</v>
      </c>
    </row>
    <row r="415" spans="1:18" x14ac:dyDescent="0.4">
      <c r="A415" s="1" t="s">
        <v>1854</v>
      </c>
      <c r="C415" s="1">
        <v>1964</v>
      </c>
      <c r="D415" s="1">
        <v>1979</v>
      </c>
      <c r="E415" s="1" t="s">
        <v>1855</v>
      </c>
      <c r="F415" s="1" t="s">
        <v>1857</v>
      </c>
      <c r="G415" s="1" t="s">
        <v>1927</v>
      </c>
      <c r="L415" s="58">
        <f>IF(ISBLANK(C415),"",IF(C415&lt;=(-350000),ABS(C415),IF(C415&lt;=(-900),FLOOR(ABS(C415-P415),100),ABS(C415-P415))))</f>
        <v>59</v>
      </c>
      <c r="M415" s="58">
        <f>IF(ISBLANK(D415),"",IF(C415&lt;=(-350000),ABS(D415),IF(C415&lt;=(-900),FLOOR(ABS(D415-P415),100),ABS(D415-P415))))</f>
        <v>44</v>
      </c>
      <c r="N415" s="1">
        <f>IF(OR(ISBLANK(D415),J415=1),"",ABS(C415-D415))</f>
        <v>15</v>
      </c>
      <c r="O415" s="1">
        <f>IF(OR(C415&lt;(-85000000),ISBLANK(C415)),"",IF(C415&lt;(-7000000),INT(ABS(C415/10)),IF(C415&lt;(-3200000),INT(ABS(C415/12)),IF(C415&lt;(-500000),INT(ABS((C415-P415)/14)),IF(C415&lt;(-13500),INT(ABS((C415-P415)/16)),IF(C415&lt;(-4000),INT(ABS((C415-P415)/18)),INT(ABS((C415-P415)/20))))))))</f>
        <v>2</v>
      </c>
      <c r="P415" s="1">
        <v>2023</v>
      </c>
      <c r="Q415" s="1" t="s">
        <v>1858</v>
      </c>
      <c r="R415" s="1" t="s">
        <v>1859</v>
      </c>
    </row>
    <row r="416" spans="1:18" x14ac:dyDescent="0.4">
      <c r="A416" s="1" t="s">
        <v>1495</v>
      </c>
      <c r="C416" s="1">
        <v>1971</v>
      </c>
      <c r="E416" s="1" t="s">
        <v>1304</v>
      </c>
      <c r="F416" s="1" t="s">
        <v>926</v>
      </c>
      <c r="G416" s="1" t="s">
        <v>1927</v>
      </c>
      <c r="L416" s="58">
        <f>IF(ISBLANK(C416),"",IF(C416&lt;=(-350000),ABS(C416),IF(C416&lt;=(-900),FLOOR(ABS(C416-P416),100),ABS(C416-P416))))</f>
        <v>52</v>
      </c>
      <c r="M416" s="58" t="str">
        <f>IF(ISBLANK(D416),"",IF(C416&lt;=(-350000),ABS(D416),IF(C416&lt;=(-900),FLOOR(ABS(D416-P416),100),ABS(D416-P416))))</f>
        <v/>
      </c>
      <c r="N416" s="1" t="str">
        <f>IF(OR(ISBLANK(D416),J416=1),"",ABS(C416-D416))</f>
        <v/>
      </c>
      <c r="O416" s="1">
        <f>IF(OR(C416&lt;(-85000000),ISBLANK(C416)),"",IF(C416&lt;(-7000000),INT(ABS(C416/10)),IF(C416&lt;(-3200000),INT(ABS(C416/12)),IF(C416&lt;(-500000),INT(ABS((C416-P416)/14)),IF(C416&lt;(-13500),INT(ABS((C416-P416)/16)),IF(C416&lt;(-4000),INT(ABS((C416-P416)/18)),INT(ABS((C416-P416)/20))))))))</f>
        <v>2</v>
      </c>
      <c r="P416" s="1">
        <v>2023</v>
      </c>
      <c r="Q416" s="1" t="s">
        <v>1496</v>
      </c>
      <c r="R416" s="1" t="s">
        <v>1497</v>
      </c>
    </row>
    <row r="417" spans="1:18" x14ac:dyDescent="0.4">
      <c r="A417" s="1" t="s">
        <v>1620</v>
      </c>
      <c r="C417" s="1">
        <v>1971</v>
      </c>
      <c r="D417" s="1">
        <f>P417</f>
        <v>2023</v>
      </c>
      <c r="E417" s="1" t="s">
        <v>1715</v>
      </c>
      <c r="F417" s="1" t="s">
        <v>930</v>
      </c>
      <c r="G417" s="1" t="s">
        <v>1927</v>
      </c>
      <c r="L417" s="58">
        <f>IF(ISBLANK(C417),"",IF(C417&lt;=(-350000),ABS(C417),IF(C417&lt;=(-900),FLOOR(ABS(C417-P417),100),ABS(C417-P417))))</f>
        <v>52</v>
      </c>
      <c r="M417" s="58">
        <f>IF(ISBLANK(D417),"",IF(C417&lt;=(-350000),ABS(D417),IF(C417&lt;=(-900),FLOOR(ABS(D417-P417),100),ABS(D417-P417))))</f>
        <v>0</v>
      </c>
      <c r="N417" s="1">
        <f>IF(OR(ISBLANK(D417),J417=1),"",ABS(C417-D417))</f>
        <v>52</v>
      </c>
      <c r="O417" s="1">
        <f>IF(OR(C417&lt;(-85000000),ISBLANK(C417)),"",IF(C417&lt;(-7000000),INT(ABS(C417/10)),IF(C417&lt;(-3200000),INT(ABS(C417/12)),IF(C417&lt;(-500000),INT(ABS((C417-P417)/14)),IF(C417&lt;(-13500),INT(ABS((C417-P417)/16)),IF(C417&lt;(-4000),INT(ABS((C417-P417)/18)),INT(ABS((C417-P417)/20))))))))</f>
        <v>2</v>
      </c>
      <c r="P417" s="1">
        <v>2023</v>
      </c>
      <c r="Q417" s="1" t="s">
        <v>1716</v>
      </c>
      <c r="R417" s="1" t="s">
        <v>1717</v>
      </c>
    </row>
    <row r="418" spans="1:18" x14ac:dyDescent="0.4">
      <c r="A418" s="1" t="s">
        <v>1431</v>
      </c>
      <c r="C418" s="1">
        <v>1972</v>
      </c>
      <c r="E418" s="1" t="s">
        <v>1304</v>
      </c>
      <c r="F418" s="1" t="s">
        <v>926</v>
      </c>
      <c r="G418" s="1" t="s">
        <v>1927</v>
      </c>
      <c r="L418" s="58">
        <f>IF(ISBLANK(C418),"",IF(C418&lt;=(-350000),ABS(C418),IF(C418&lt;=(-900),FLOOR(ABS(C418-P418),100),ABS(C418-P418))))</f>
        <v>51</v>
      </c>
      <c r="M418" s="58" t="str">
        <f>IF(ISBLANK(D418),"",IF(C418&lt;=(-350000),ABS(D418),IF(C418&lt;=(-900),FLOOR(ABS(D418-P418),100),ABS(D418-P418))))</f>
        <v/>
      </c>
      <c r="N418" s="1" t="str">
        <f>IF(OR(ISBLANK(D418),J418=1),"",ABS(C418-D418))</f>
        <v/>
      </c>
      <c r="O418" s="1">
        <f>IF(OR(C418&lt;(-85000000),ISBLANK(C418)),"",IF(C418&lt;(-7000000),INT(ABS(C418/10)),IF(C418&lt;(-3200000),INT(ABS(C418/12)),IF(C418&lt;(-500000),INT(ABS((C418-P418)/14)),IF(C418&lt;(-13500),INT(ABS((C418-P418)/16)),IF(C418&lt;(-4000),INT(ABS((C418-P418)/18)),INT(ABS((C418-P418)/20))))))))</f>
        <v>2</v>
      </c>
      <c r="P418" s="1">
        <v>2023</v>
      </c>
      <c r="Q418" s="1" t="s">
        <v>1432</v>
      </c>
      <c r="R418" s="1" t="s">
        <v>1433</v>
      </c>
    </row>
    <row r="419" spans="1:18" x14ac:dyDescent="0.4">
      <c r="A419" s="1" t="s">
        <v>1091</v>
      </c>
      <c r="C419" s="1">
        <v>1973</v>
      </c>
      <c r="D419" s="1">
        <f>P419</f>
        <v>2023</v>
      </c>
      <c r="E419" s="1" t="s">
        <v>1304</v>
      </c>
      <c r="F419" s="1" t="s">
        <v>930</v>
      </c>
      <c r="G419" s="1" t="s">
        <v>1927</v>
      </c>
      <c r="L419" s="58">
        <f>IF(ISBLANK(C419),"",IF(C419&lt;=(-350000),ABS(C419),IF(C419&lt;=(-900),FLOOR(ABS(C419-P419),100),ABS(C419-P419))))</f>
        <v>50</v>
      </c>
      <c r="M419" s="58">
        <f>IF(ISBLANK(D419),"",IF(C419&lt;=(-350000),ABS(D419),IF(C419&lt;=(-900),FLOOR(ABS(D419-P419),100),ABS(D419-P419))))</f>
        <v>0</v>
      </c>
      <c r="N419" s="1">
        <f>IF(OR(ISBLANK(D419),J419=1),"",ABS(C419-D419))</f>
        <v>50</v>
      </c>
      <c r="O419" s="1">
        <f>IF(OR(C419&lt;(-85000000),ISBLANK(C419)),"",IF(C419&lt;(-7000000),INT(ABS(C419/10)),IF(C419&lt;(-3200000),INT(ABS(C419/12)),IF(C419&lt;(-500000),INT(ABS((C419-P419)/14)),IF(C419&lt;(-13500),INT(ABS((C419-P419)/16)),IF(C419&lt;(-4000),INT(ABS((C419-P419)/18)),INT(ABS((C419-P419)/20))))))))</f>
        <v>2</v>
      </c>
      <c r="P419" s="1">
        <v>2023</v>
      </c>
      <c r="Q419" s="1" t="s">
        <v>1503</v>
      </c>
      <c r="R419" s="1" t="s">
        <v>1504</v>
      </c>
    </row>
    <row r="420" spans="1:18" x14ac:dyDescent="0.4">
      <c r="A420" s="1" t="s">
        <v>1622</v>
      </c>
      <c r="C420" s="1">
        <v>1975</v>
      </c>
      <c r="D420" s="1">
        <f>P420</f>
        <v>2023</v>
      </c>
      <c r="E420" s="1" t="s">
        <v>1766</v>
      </c>
      <c r="F420" s="1" t="s">
        <v>1763</v>
      </c>
      <c r="G420" s="1" t="s">
        <v>1927</v>
      </c>
      <c r="L420" s="58">
        <f>IF(ISBLANK(C420),"",IF(C420&lt;=(-350000),ABS(C420),IF(C420&lt;=(-900),FLOOR(ABS(C420-P420),100),ABS(C420-P420))))</f>
        <v>48</v>
      </c>
      <c r="M420" s="58">
        <f>IF(ISBLANK(D420),"",IF(C420&lt;=(-350000),ABS(D420),IF(C420&lt;=(-900),FLOOR(ABS(D420-P420),100),ABS(D420-P420))))</f>
        <v>0</v>
      </c>
      <c r="N420" s="1">
        <f>IF(OR(ISBLANK(D420),J420=1),"",ABS(C420-D420))</f>
        <v>48</v>
      </c>
      <c r="O420" s="1">
        <f>IF(OR(C420&lt;(-85000000),ISBLANK(C420)),"",IF(C420&lt;(-7000000),INT(ABS(C420/10)),IF(C420&lt;(-3200000),INT(ABS(C420/12)),IF(C420&lt;(-500000),INT(ABS((C420-P420)/14)),IF(C420&lt;(-13500),INT(ABS((C420-P420)/16)),IF(C420&lt;(-4000),INT(ABS((C420-P420)/18)),INT(ABS((C420-P420)/20))))))))</f>
        <v>2</v>
      </c>
      <c r="P420" s="1">
        <v>2023</v>
      </c>
      <c r="Q420" s="1" t="s">
        <v>1767</v>
      </c>
      <c r="R420" s="1" t="s">
        <v>1768</v>
      </c>
    </row>
    <row r="421" spans="1:18" x14ac:dyDescent="0.4">
      <c r="A421" s="1" t="s">
        <v>1769</v>
      </c>
      <c r="C421" s="1">
        <v>1976</v>
      </c>
      <c r="D421" s="1">
        <f>P421</f>
        <v>2023</v>
      </c>
      <c r="E421" s="1" t="s">
        <v>1770</v>
      </c>
      <c r="F421" s="1" t="s">
        <v>1763</v>
      </c>
      <c r="G421" s="1" t="s">
        <v>1927</v>
      </c>
      <c r="L421" s="58">
        <f>IF(ISBLANK(C421),"",IF(C421&lt;=(-350000),ABS(C421),IF(C421&lt;=(-900),FLOOR(ABS(C421-P421),100),ABS(C421-P421))))</f>
        <v>47</v>
      </c>
      <c r="M421" s="58">
        <f>IF(ISBLANK(D421),"",IF(C421&lt;=(-350000),ABS(D421),IF(C421&lt;=(-900),FLOOR(ABS(D421-P421),100),ABS(D421-P421))))</f>
        <v>0</v>
      </c>
      <c r="N421" s="1">
        <f>IF(OR(ISBLANK(D421),J421=1),"",ABS(C421-D421))</f>
        <v>47</v>
      </c>
      <c r="O421" s="1">
        <f>IF(OR(C421&lt;(-85000000),ISBLANK(C421)),"",IF(C421&lt;(-7000000),INT(ABS(C421/10)),IF(C421&lt;(-3200000),INT(ABS(C421/12)),IF(C421&lt;(-500000),INT(ABS((C421-P421)/14)),IF(C421&lt;(-13500),INT(ABS((C421-P421)/16)),IF(C421&lt;(-4000),INT(ABS((C421-P421)/18)),INT(ABS((C421-P421)/20))))))))</f>
        <v>2</v>
      </c>
      <c r="P421" s="1">
        <v>2023</v>
      </c>
      <c r="Q421" s="1" t="s">
        <v>1771</v>
      </c>
      <c r="R421" s="1" t="s">
        <v>1772</v>
      </c>
    </row>
    <row r="422" spans="1:18" x14ac:dyDescent="0.4">
      <c r="A422" s="1" t="s">
        <v>1175</v>
      </c>
      <c r="C422" s="1">
        <v>1979</v>
      </c>
      <c r="D422" s="1">
        <v>1990</v>
      </c>
      <c r="E422" s="1" t="s">
        <v>1176</v>
      </c>
      <c r="F422" s="1" t="s">
        <v>930</v>
      </c>
      <c r="G422" s="1" t="s">
        <v>1927</v>
      </c>
      <c r="L422" s="58">
        <f>IF(ISBLANK(C422),"",IF(C422&lt;=(-350000),ABS(C422),IF(C422&lt;=(-900),FLOOR(ABS(C422-P422),100),ABS(C422-P422))))</f>
        <v>44</v>
      </c>
      <c r="M422" s="58">
        <f>IF(ISBLANK(D422),"",IF(C422&lt;=(-350000),ABS(D422),IF(C422&lt;=(-900),FLOOR(ABS(D422-P422),100),ABS(D422-P422))))</f>
        <v>33</v>
      </c>
      <c r="N422" s="1">
        <f>IF(OR(ISBLANK(D422),J422=1),"",ABS(C422-D422))</f>
        <v>11</v>
      </c>
      <c r="O422" s="1">
        <f>IF(OR(C422&lt;(-85000000),ISBLANK(C422)),"",IF(C422&lt;(-7000000),INT(ABS(C422/10)),IF(C422&lt;(-3200000),INT(ABS(C422/12)),IF(C422&lt;(-500000),INT(ABS((C422-P422)/14)),IF(C422&lt;(-13500),INT(ABS((C422-P422)/16)),IF(C422&lt;(-4000),INT(ABS((C422-P422)/18)),INT(ABS((C422-P422)/20))))))))</f>
        <v>2</v>
      </c>
      <c r="P422" s="1">
        <v>2023</v>
      </c>
      <c r="Q422" s="1" t="s">
        <v>1177</v>
      </c>
      <c r="R422" s="1" t="s">
        <v>1178</v>
      </c>
    </row>
    <row r="423" spans="1:18" x14ac:dyDescent="0.4">
      <c r="A423" s="1" t="s">
        <v>1090</v>
      </c>
      <c r="C423" s="1">
        <v>1979</v>
      </c>
      <c r="D423" s="1">
        <f>P423</f>
        <v>2023</v>
      </c>
      <c r="E423" s="1" t="s">
        <v>1304</v>
      </c>
      <c r="F423" s="1" t="s">
        <v>930</v>
      </c>
      <c r="G423" s="1" t="s">
        <v>1927</v>
      </c>
      <c r="L423" s="58">
        <f>IF(ISBLANK(C423),"",IF(C423&lt;=(-350000),ABS(C423),IF(C423&lt;=(-900),FLOOR(ABS(C423-P423),100),ABS(C423-P423))))</f>
        <v>44</v>
      </c>
      <c r="M423" s="58">
        <f>IF(ISBLANK(D423),"",IF(C423&lt;=(-350000),ABS(D423),IF(C423&lt;=(-900),FLOOR(ABS(D423-P423),100),ABS(D423-P423))))</f>
        <v>0</v>
      </c>
      <c r="N423" s="1">
        <f>IF(OR(ISBLANK(D423),J423=1),"",ABS(C423-D423))</f>
        <v>44</v>
      </c>
      <c r="O423" s="1">
        <f>IF(OR(C423&lt;(-85000000),ISBLANK(C423)),"",IF(C423&lt;(-7000000),INT(ABS(C423/10)),IF(C423&lt;(-3200000),INT(ABS(C423/12)),IF(C423&lt;(-500000),INT(ABS((C423-P423)/14)),IF(C423&lt;(-13500),INT(ABS((C423-P423)/16)),IF(C423&lt;(-4000),INT(ABS((C423-P423)/18)),INT(ABS((C423-P423)/20))))))))</f>
        <v>2</v>
      </c>
      <c r="P423" s="1">
        <v>2023</v>
      </c>
      <c r="Q423" s="1" t="s">
        <v>1501</v>
      </c>
      <c r="R423" s="1" t="s">
        <v>1502</v>
      </c>
    </row>
    <row r="424" spans="1:18" x14ac:dyDescent="0.4">
      <c r="A424" s="1" t="s">
        <v>1481</v>
      </c>
      <c r="C424" s="1">
        <v>1981</v>
      </c>
      <c r="D424" s="1">
        <v>1989</v>
      </c>
      <c r="E424" s="1" t="s">
        <v>1304</v>
      </c>
      <c r="F424" s="1" t="s">
        <v>930</v>
      </c>
      <c r="G424" s="1" t="s">
        <v>1927</v>
      </c>
      <c r="L424" s="58">
        <f>IF(ISBLANK(C424),"",IF(C424&lt;=(-350000),ABS(C424),IF(C424&lt;=(-900),FLOOR(ABS(C424-P424),100),ABS(C424-P424))))</f>
        <v>42</v>
      </c>
      <c r="M424" s="58">
        <f>IF(ISBLANK(D424),"",IF(C424&lt;=(-350000),ABS(D424),IF(C424&lt;=(-900),FLOOR(ABS(D424-P424),100),ABS(D424-P424))))</f>
        <v>34</v>
      </c>
      <c r="N424" s="1">
        <f>IF(OR(ISBLANK(D424),J424=1),"",ABS(C424-D424))</f>
        <v>8</v>
      </c>
      <c r="O424" s="1">
        <f>IF(OR(C424&lt;(-85000000),ISBLANK(C424)),"",IF(C424&lt;(-7000000),INT(ABS(C424/10)),IF(C424&lt;(-3200000),INT(ABS(C424/12)),IF(C424&lt;(-500000),INT(ABS((C424-P424)/14)),IF(C424&lt;(-13500),INT(ABS((C424-P424)/16)),IF(C424&lt;(-4000),INT(ABS((C424-P424)/18)),INT(ABS((C424-P424)/20))))))))</f>
        <v>2</v>
      </c>
      <c r="P424" s="1">
        <v>2023</v>
      </c>
      <c r="Q424" s="1" t="s">
        <v>1482</v>
      </c>
      <c r="R424" s="1" t="s">
        <v>1483</v>
      </c>
    </row>
    <row r="425" spans="1:18" x14ac:dyDescent="0.4">
      <c r="A425" s="1" t="s">
        <v>1624</v>
      </c>
      <c r="C425" s="1">
        <v>1985</v>
      </c>
      <c r="E425" s="1" t="s">
        <v>423</v>
      </c>
      <c r="F425" s="1" t="s">
        <v>1423</v>
      </c>
      <c r="G425" s="1" t="s">
        <v>1927</v>
      </c>
      <c r="L425" s="58">
        <f>IF(ISBLANK(C425),"",IF(C425&lt;=(-350000),ABS(C425),IF(C425&lt;=(-900),FLOOR(ABS(C425-P425),100),ABS(C425-P425))))</f>
        <v>38</v>
      </c>
      <c r="M425" s="58" t="str">
        <f>IF(ISBLANK(D425),"",IF(C425&lt;=(-350000),ABS(D425),IF(C425&lt;=(-900),FLOOR(ABS(D425-P425),100),ABS(D425-P425))))</f>
        <v/>
      </c>
      <c r="N425" s="1" t="str">
        <f>IF(OR(ISBLANK(D425),J425=1),"",ABS(C425-D425))</f>
        <v/>
      </c>
      <c r="O425" s="1">
        <f>IF(OR(C425&lt;(-85000000),ISBLANK(C425)),"",IF(C425&lt;(-7000000),INT(ABS(C425/10)),IF(C425&lt;(-3200000),INT(ABS(C425/12)),IF(C425&lt;(-500000),INT(ABS((C425-P425)/14)),IF(C425&lt;(-13500),INT(ABS((C425-P425)/16)),IF(C425&lt;(-4000),INT(ABS((C425-P425)/18)),INT(ABS((C425-P425)/20))))))))</f>
        <v>1</v>
      </c>
      <c r="P425" s="1">
        <v>2023</v>
      </c>
      <c r="Q425" s="1" t="s">
        <v>1775</v>
      </c>
      <c r="R425" s="1" t="s">
        <v>1776</v>
      </c>
    </row>
    <row r="426" spans="1:18" x14ac:dyDescent="0.4">
      <c r="A426" s="1" t="s">
        <v>1597</v>
      </c>
      <c r="C426" s="1">
        <v>1986</v>
      </c>
      <c r="E426" s="1" t="s">
        <v>1598</v>
      </c>
      <c r="F426" s="1" t="s">
        <v>926</v>
      </c>
      <c r="G426" s="1" t="s">
        <v>1927</v>
      </c>
      <c r="L426" s="58">
        <f>IF(ISBLANK(C426),"",IF(C426&lt;=(-350000),ABS(C426),IF(C426&lt;=(-900),FLOOR(ABS(C426-P426),100),ABS(C426-P426))))</f>
        <v>37</v>
      </c>
      <c r="M426" s="58" t="str">
        <f>IF(ISBLANK(D426),"",IF(C426&lt;=(-350000),ABS(D426),IF(C426&lt;=(-900),FLOOR(ABS(D426-P426),100),ABS(D426-P426))))</f>
        <v/>
      </c>
      <c r="N426" s="1" t="str">
        <f>IF(OR(ISBLANK(D426),J426=1),"",ABS(C426-D426))</f>
        <v/>
      </c>
      <c r="O426" s="1">
        <f>IF(OR(C426&lt;(-85000000),ISBLANK(C426)),"",IF(C426&lt;(-7000000),INT(ABS(C426/10)),IF(C426&lt;(-3200000),INT(ABS(C426/12)),IF(C426&lt;(-500000),INT(ABS((C426-P426)/14)),IF(C426&lt;(-13500),INT(ABS((C426-P426)/16)),IF(C426&lt;(-4000),INT(ABS((C426-P426)/18)),INT(ABS((C426-P426)/20))))))))</f>
        <v>1</v>
      </c>
      <c r="P426" s="1">
        <v>2023</v>
      </c>
      <c r="Q426" s="52" t="s">
        <v>1599</v>
      </c>
      <c r="R426" s="1" t="s">
        <v>1600</v>
      </c>
    </row>
    <row r="427" spans="1:18" x14ac:dyDescent="0.4">
      <c r="A427" s="1" t="s">
        <v>1873</v>
      </c>
      <c r="C427" s="1">
        <v>1989</v>
      </c>
      <c r="E427" s="1" t="s">
        <v>1138</v>
      </c>
      <c r="F427" s="1" t="s">
        <v>926</v>
      </c>
      <c r="G427" s="1" t="s">
        <v>1927</v>
      </c>
      <c r="L427" s="58">
        <f>IF(ISBLANK(C427),"",IF(C427&lt;=(-350000),ABS(C427),IF(C427&lt;=(-900),FLOOR(ABS(C427-P427),100),ABS(C427-P427))))</f>
        <v>34</v>
      </c>
      <c r="M427" s="58" t="str">
        <f>IF(ISBLANK(D427),"",IF(C427&lt;=(-350000),ABS(D427),IF(C427&lt;=(-900),FLOOR(ABS(D427-P427),100),ABS(D427-P427))))</f>
        <v/>
      </c>
      <c r="N427" s="1" t="str">
        <f>IF(OR(ISBLANK(D427),J427=1),"",ABS(C427-D427))</f>
        <v/>
      </c>
      <c r="O427" s="1">
        <f>IF(OR(C427&lt;(-85000000),ISBLANK(C427)),"",IF(C427&lt;(-7000000),INT(ABS(C427/10)),IF(C427&lt;(-3200000),INT(ABS(C427/12)),IF(C427&lt;(-500000),INT(ABS((C427-P427)/14)),IF(C427&lt;(-13500),INT(ABS((C427-P427)/16)),IF(C427&lt;(-4000),INT(ABS((C427-P427)/18)),INT(ABS((C427-P427)/20))))))))</f>
        <v>1</v>
      </c>
      <c r="P427" s="1">
        <v>2023</v>
      </c>
      <c r="Q427" s="1" t="s">
        <v>1874</v>
      </c>
      <c r="R427" s="1" t="s">
        <v>1875</v>
      </c>
    </row>
    <row r="428" spans="1:18" x14ac:dyDescent="0.4">
      <c r="A428" s="1" t="s">
        <v>1429</v>
      </c>
      <c r="C428" s="1">
        <v>1992</v>
      </c>
      <c r="D428" s="1">
        <f>P428</f>
        <v>2023</v>
      </c>
      <c r="E428" s="1" t="s">
        <v>1304</v>
      </c>
      <c r="F428" s="1" t="s">
        <v>1422</v>
      </c>
      <c r="G428" s="1" t="s">
        <v>1923</v>
      </c>
      <c r="L428" s="58">
        <f>IF(ISBLANK(C428),"",IF(C428&lt;=(-350000),ABS(C428),IF(C428&lt;=(-900),FLOOR(ABS(C428-P428),100),ABS(C428-P428))))</f>
        <v>31</v>
      </c>
      <c r="M428" s="58">
        <f>IF(ISBLANK(D428),"",IF(C428&lt;=(-350000),ABS(D428),IF(C428&lt;=(-900),FLOOR(ABS(D428-P428),100),ABS(D428-P428))))</f>
        <v>0</v>
      </c>
      <c r="N428" s="1">
        <f>IF(OR(ISBLANK(D428),J428=1),"",ABS(C428-D428))</f>
        <v>31</v>
      </c>
      <c r="O428" s="1">
        <f>IF(OR(C428&lt;(-85000000),ISBLANK(C428)),"",IF(C428&lt;(-7000000),INT(ABS(C428/10)),IF(C428&lt;(-3200000),INT(ABS(C428/12)),IF(C428&lt;(-500000),INT(ABS((C428-P428)/14)),IF(C428&lt;(-13500),INT(ABS((C428-P428)/16)),IF(C428&lt;(-4000),INT(ABS((C428-P428)/18)),INT(ABS((C428-P428)/20))))))))</f>
        <v>1</v>
      </c>
      <c r="P428" s="1">
        <v>2023</v>
      </c>
    </row>
    <row r="429" spans="1:18" x14ac:dyDescent="0.4">
      <c r="A429" s="1" t="s">
        <v>1089</v>
      </c>
      <c r="B429" s="1" t="s">
        <v>1390</v>
      </c>
      <c r="C429" s="1">
        <v>1993</v>
      </c>
      <c r="D429" s="1">
        <f>P429</f>
        <v>2023</v>
      </c>
      <c r="E429" s="1" t="s">
        <v>1391</v>
      </c>
      <c r="F429" s="1" t="s">
        <v>926</v>
      </c>
      <c r="G429" s="1" t="s">
        <v>1927</v>
      </c>
      <c r="L429" s="58">
        <f>IF(ISBLANK(C429),"",IF(C429&lt;=(-350000),ABS(C429),IF(C429&lt;=(-900),FLOOR(ABS(C429-P429),100),ABS(C429-P429))))</f>
        <v>30</v>
      </c>
      <c r="M429" s="58">
        <f>IF(ISBLANK(D429),"",IF(C429&lt;=(-350000),ABS(D429),IF(C429&lt;=(-900),FLOOR(ABS(D429-P429),100),ABS(D429-P429))))</f>
        <v>0</v>
      </c>
      <c r="N429" s="1">
        <f>IF(OR(ISBLANK(D429),J429=1),"",ABS(C429-D429))</f>
        <v>30</v>
      </c>
      <c r="O429" s="1">
        <f>IF(OR(C429&lt;(-85000000),ISBLANK(C429)),"",IF(C429&lt;(-7000000),INT(ABS(C429/10)),IF(C429&lt;(-3200000),INT(ABS(C429/12)),IF(C429&lt;(-500000),INT(ABS((C429-P429)/14)),IF(C429&lt;(-13500),INT(ABS((C429-P429)/16)),IF(C429&lt;(-4000),INT(ABS((C429-P429)/18)),INT(ABS((C429-P429)/20))))))))</f>
        <v>1</v>
      </c>
      <c r="P429" s="1">
        <v>2023</v>
      </c>
      <c r="Q429" s="1" t="s">
        <v>1392</v>
      </c>
      <c r="R429" s="1" t="s">
        <v>1393</v>
      </c>
    </row>
    <row r="430" spans="1:18" x14ac:dyDescent="0.4">
      <c r="A430" s="1" t="s">
        <v>1621</v>
      </c>
      <c r="C430" s="1">
        <v>1998</v>
      </c>
      <c r="D430" s="1">
        <f>P430</f>
        <v>2023</v>
      </c>
      <c r="E430" s="1" t="s">
        <v>1762</v>
      </c>
      <c r="F430" s="1" t="s">
        <v>1763</v>
      </c>
      <c r="G430" s="1" t="s">
        <v>1927</v>
      </c>
      <c r="L430" s="58">
        <f>IF(ISBLANK(C430),"",IF(C430&lt;=(-350000),ABS(C430),IF(C430&lt;=(-900),FLOOR(ABS(C430-P430),100),ABS(C430-P430))))</f>
        <v>25</v>
      </c>
      <c r="M430" s="58">
        <f>IF(ISBLANK(D430),"",IF(C430&lt;=(-350000),ABS(D430),IF(C430&lt;=(-900),FLOOR(ABS(D430-P430),100),ABS(D430-P430))))</f>
        <v>0</v>
      </c>
      <c r="N430" s="1">
        <f>IF(OR(ISBLANK(D430),J430=1),"",ABS(C430-D430))</f>
        <v>25</v>
      </c>
      <c r="O430" s="1">
        <f>IF(OR(C430&lt;(-85000000),ISBLANK(C430)),"",IF(C430&lt;(-7000000),INT(ABS(C430/10)),IF(C430&lt;(-3200000),INT(ABS(C430/12)),IF(C430&lt;(-500000),INT(ABS((C430-P430)/14)),IF(C430&lt;(-13500),INT(ABS((C430-P430)/16)),IF(C430&lt;(-4000),INT(ABS((C430-P430)/18)),INT(ABS((C430-P430)/20))))))))</f>
        <v>1</v>
      </c>
      <c r="P430" s="1">
        <v>2023</v>
      </c>
      <c r="Q430" s="1" t="s">
        <v>1764</v>
      </c>
      <c r="R430" s="1" t="s">
        <v>1765</v>
      </c>
    </row>
    <row r="431" spans="1:18" x14ac:dyDescent="0.4">
      <c r="A431" s="61" t="s">
        <v>1464</v>
      </c>
      <c r="C431" s="1">
        <v>2001</v>
      </c>
      <c r="E431" s="1" t="s">
        <v>1304</v>
      </c>
      <c r="F431" s="1" t="s">
        <v>926</v>
      </c>
      <c r="G431" s="1" t="s">
        <v>1927</v>
      </c>
      <c r="L431" s="58">
        <f>IF(ISBLANK(C431),"",IF(C431&lt;=(-350000),ABS(C431),IF(C431&lt;=(-900),FLOOR(ABS(C431-P431),100),ABS(C431-P431))))</f>
        <v>22</v>
      </c>
      <c r="M431" s="58" t="str">
        <f>IF(ISBLANK(D431),"",IF(C431&lt;=(-350000),ABS(D431),IF(C431&lt;=(-900),FLOOR(ABS(D431-P431),100),ABS(D431-P431))))</f>
        <v/>
      </c>
      <c r="N431" s="1" t="str">
        <f>IF(OR(ISBLANK(D431),J431=1),"",ABS(C431-D431))</f>
        <v/>
      </c>
      <c r="O431" s="1">
        <f>IF(OR(C431&lt;(-85000000),ISBLANK(C431)),"",IF(C431&lt;(-7000000),INT(ABS(C431/10)),IF(C431&lt;(-3200000),INT(ABS(C431/12)),IF(C431&lt;(-500000),INT(ABS((C431-P431)/14)),IF(C431&lt;(-13500),INT(ABS((C431-P431)/16)),IF(C431&lt;(-4000),INT(ABS((C431-P431)/18)),INT(ABS((C431-P431)/20))))))))</f>
        <v>1</v>
      </c>
      <c r="P431" s="1">
        <v>2023</v>
      </c>
      <c r="Q431" s="1" t="s">
        <v>1465</v>
      </c>
      <c r="R431" s="1" t="s">
        <v>1466</v>
      </c>
    </row>
    <row r="432" spans="1:18" x14ac:dyDescent="0.4">
      <c r="A432" s="1" t="s">
        <v>1522</v>
      </c>
      <c r="C432" s="1">
        <v>2001</v>
      </c>
      <c r="D432" s="1">
        <v>2021</v>
      </c>
      <c r="E432" s="1" t="s">
        <v>1523</v>
      </c>
      <c r="F432" s="1" t="s">
        <v>926</v>
      </c>
      <c r="G432" s="1" t="s">
        <v>1927</v>
      </c>
      <c r="L432" s="58">
        <f>IF(ISBLANK(C432),"",IF(C432&lt;=(-350000),ABS(C432),IF(C432&lt;=(-900),FLOOR(ABS(C432-P432),100),ABS(C432-P432))))</f>
        <v>22</v>
      </c>
      <c r="M432" s="58">
        <f>IF(ISBLANK(D432),"",IF(C432&lt;=(-350000),ABS(D432),IF(C432&lt;=(-900),FLOOR(ABS(D432-P432),100),ABS(D432-P432))))</f>
        <v>2</v>
      </c>
      <c r="N432" s="1">
        <f>IF(OR(ISBLANK(D432),J432=1),"",ABS(C432-D432))</f>
        <v>20</v>
      </c>
      <c r="O432" s="1">
        <f>IF(OR(C432&lt;(-85000000),ISBLANK(C432)),"",IF(C432&lt;(-7000000),INT(ABS(C432/10)),IF(C432&lt;(-3200000),INT(ABS(C432/12)),IF(C432&lt;(-500000),INT(ABS((C432-P432)/14)),IF(C432&lt;(-13500),INT(ABS((C432-P432)/16)),IF(C432&lt;(-4000),INT(ABS((C432-P432)/18)),INT(ABS((C432-P432)/20))))))))</f>
        <v>1</v>
      </c>
      <c r="P432" s="1">
        <v>2023</v>
      </c>
      <c r="Q432" s="1" t="s">
        <v>1524</v>
      </c>
      <c r="R432" s="1" t="s">
        <v>1525</v>
      </c>
    </row>
    <row r="433" spans="1:18" x14ac:dyDescent="0.4">
      <c r="A433" s="1" t="s">
        <v>1797</v>
      </c>
      <c r="C433" s="1">
        <v>2001</v>
      </c>
      <c r="D433" s="1">
        <f>P433</f>
        <v>2023</v>
      </c>
      <c r="E433" s="1" t="s">
        <v>1304</v>
      </c>
      <c r="F433" s="1" t="s">
        <v>926</v>
      </c>
      <c r="G433" s="1" t="s">
        <v>1927</v>
      </c>
      <c r="L433" s="58">
        <f>IF(ISBLANK(C433),"",IF(C433&lt;=(-350000),ABS(C433),IF(C433&lt;=(-900),FLOOR(ABS(C433-P433),100),ABS(C433-P433))))</f>
        <v>22</v>
      </c>
      <c r="M433" s="58">
        <f>IF(ISBLANK(D433),"",IF(C433&lt;=(-350000),ABS(D433),IF(C433&lt;=(-900),FLOOR(ABS(D433-P433),100),ABS(D433-P433))))</f>
        <v>0</v>
      </c>
      <c r="N433" s="1">
        <f>IF(OR(ISBLANK(D433),J433=1),"",ABS(C433-D433))</f>
        <v>22</v>
      </c>
      <c r="O433" s="1">
        <f>IF(OR(C433&lt;(-85000000),ISBLANK(C433)),"",IF(C433&lt;(-7000000),INT(ABS(C433/10)),IF(C433&lt;(-3200000),INT(ABS(C433/12)),IF(C433&lt;(-500000),INT(ABS((C433-P433)/14)),IF(C433&lt;(-13500),INT(ABS((C433-P433)/16)),IF(C433&lt;(-4000),INT(ABS((C433-P433)/18)),INT(ABS((C433-P433)/20))))))))</f>
        <v>1</v>
      </c>
      <c r="P433" s="1">
        <v>2023</v>
      </c>
      <c r="Q433" s="1" t="s">
        <v>1816</v>
      </c>
      <c r="R433" s="1" t="s">
        <v>1817</v>
      </c>
    </row>
    <row r="434" spans="1:18" x14ac:dyDescent="0.4">
      <c r="A434" s="1" t="s">
        <v>1527</v>
      </c>
      <c r="C434" s="1">
        <v>2010</v>
      </c>
      <c r="D434" s="1">
        <v>2012</v>
      </c>
      <c r="F434" s="1" t="s">
        <v>926</v>
      </c>
      <c r="G434" s="1" t="s">
        <v>1927</v>
      </c>
      <c r="L434" s="58">
        <f>IF(ISBLANK(C434),"",IF(C434&lt;=(-350000),ABS(C434),IF(C434&lt;=(-900),FLOOR(ABS(C434-P434),100),ABS(C434-P434))))</f>
        <v>13</v>
      </c>
      <c r="M434" s="58">
        <f>IF(ISBLANK(D434),"",IF(C434&lt;=(-350000),ABS(D434),IF(C434&lt;=(-900),FLOOR(ABS(D434-P434),100),ABS(D434-P434))))</f>
        <v>11</v>
      </c>
      <c r="N434" s="1">
        <f>IF(OR(ISBLANK(D434),J434=1),"",ABS(C434-D434))</f>
        <v>2</v>
      </c>
      <c r="O434" s="1">
        <f>IF(OR(C434&lt;(-85000000),ISBLANK(C434)),"",IF(C434&lt;(-7000000),INT(ABS(C434/10)),IF(C434&lt;(-3200000),INT(ABS(C434/12)),IF(C434&lt;(-500000),INT(ABS((C434-P434)/14)),IF(C434&lt;(-13500),INT(ABS((C434-P434)/16)),IF(C434&lt;(-4000),INT(ABS((C434-P434)/18)),INT(ABS((C434-P434)/20))))))))</f>
        <v>0</v>
      </c>
      <c r="P434" s="1">
        <v>2023</v>
      </c>
      <c r="Q434" s="1" t="s">
        <v>1530</v>
      </c>
      <c r="R434" s="1" t="s">
        <v>1531</v>
      </c>
    </row>
    <row r="435" spans="1:18" x14ac:dyDescent="0.4">
      <c r="A435" s="1" t="s">
        <v>1601</v>
      </c>
      <c r="C435" s="1">
        <v>2011</v>
      </c>
      <c r="E435" s="1" t="s">
        <v>1602</v>
      </c>
      <c r="F435" s="1" t="s">
        <v>926</v>
      </c>
      <c r="G435" s="1" t="s">
        <v>1927</v>
      </c>
      <c r="L435" s="58">
        <f>IF(ISBLANK(C435),"",IF(C435&lt;=(-350000),ABS(C435),IF(C435&lt;=(-900),FLOOR(ABS(C435-P435),100),ABS(C435-P435))))</f>
        <v>12</v>
      </c>
      <c r="M435" s="58" t="str">
        <f>IF(ISBLANK(D435),"",IF(C435&lt;=(-350000),ABS(D435),IF(C435&lt;=(-900),FLOOR(ABS(D435-P435),100),ABS(D435-P435))))</f>
        <v/>
      </c>
      <c r="N435" s="1" t="str">
        <f>IF(OR(ISBLANK(D435),J435=1),"",ABS(C435-D435))</f>
        <v/>
      </c>
      <c r="O435" s="1">
        <f>IF(OR(C435&lt;(-85000000),ISBLANK(C435)),"",IF(C435&lt;(-7000000),INT(ABS(C435/10)),IF(C435&lt;(-3200000),INT(ABS(C435/12)),IF(C435&lt;(-500000),INT(ABS((C435-P435)/14)),IF(C435&lt;(-13500),INT(ABS((C435-P435)/16)),IF(C435&lt;(-4000),INT(ABS((C435-P435)/18)),INT(ABS((C435-P435)/20))))))))</f>
        <v>0</v>
      </c>
      <c r="P435" s="1">
        <v>2023</v>
      </c>
      <c r="Q435" s="1" t="s">
        <v>1603</v>
      </c>
      <c r="R435" s="1" t="s">
        <v>1604</v>
      </c>
    </row>
    <row r="436" spans="1:18" x14ac:dyDescent="0.4">
      <c r="A436" s="1" t="s">
        <v>1526</v>
      </c>
      <c r="C436" s="1">
        <v>2013</v>
      </c>
      <c r="D436" s="1">
        <v>2014</v>
      </c>
      <c r="E436" s="1" t="s">
        <v>1348</v>
      </c>
      <c r="F436" s="1" t="s">
        <v>926</v>
      </c>
      <c r="G436" s="1" t="s">
        <v>1927</v>
      </c>
      <c r="L436" s="58">
        <f>IF(ISBLANK(C436),"",IF(C436&lt;=(-350000),ABS(C436),IF(C436&lt;=(-900),FLOOR(ABS(C436-P436),100),ABS(C436-P436))))</f>
        <v>10</v>
      </c>
      <c r="M436" s="58">
        <f>IF(ISBLANK(D436),"",IF(C436&lt;=(-350000),ABS(D436),IF(C436&lt;=(-900),FLOOR(ABS(D436-P436),100),ABS(D436-P436))))</f>
        <v>9</v>
      </c>
      <c r="N436" s="1">
        <f>IF(OR(ISBLANK(D436),J436=1),"",ABS(C436-D436))</f>
        <v>1</v>
      </c>
      <c r="O436" s="1">
        <f>IF(OR(C436&lt;(-85000000),ISBLANK(C436)),"",IF(C436&lt;(-7000000),INT(ABS(C436/10)),IF(C436&lt;(-3200000),INT(ABS(C436/12)),IF(C436&lt;(-500000),INT(ABS((C436-P436)/14)),IF(C436&lt;(-13500),INT(ABS((C436-P436)/16)),IF(C436&lt;(-4000),INT(ABS((C436-P436)/18)),INT(ABS((C436-P436)/20))))))))</f>
        <v>0</v>
      </c>
      <c r="P436" s="1">
        <v>2023</v>
      </c>
      <c r="Q436" s="1" t="s">
        <v>1528</v>
      </c>
      <c r="R436" s="1" t="s">
        <v>1529</v>
      </c>
    </row>
    <row r="437" spans="1:18" x14ac:dyDescent="0.4">
      <c r="A437" s="1" t="s">
        <v>1430</v>
      </c>
      <c r="C437" s="1">
        <v>2014</v>
      </c>
      <c r="D437" s="1">
        <v>2015</v>
      </c>
      <c r="E437" s="1" t="s">
        <v>1304</v>
      </c>
      <c r="F437" s="1" t="s">
        <v>926</v>
      </c>
      <c r="G437" s="1" t="s">
        <v>1927</v>
      </c>
      <c r="L437" s="58">
        <f>IF(ISBLANK(C437),"",IF(C437&lt;=(-350000),ABS(C437),IF(C437&lt;=(-900),FLOOR(ABS(C437-P437),100),ABS(C437-P437))))</f>
        <v>9</v>
      </c>
      <c r="M437" s="58">
        <f>IF(ISBLANK(D437),"",IF(C437&lt;=(-350000),ABS(D437),IF(C437&lt;=(-900),FLOOR(ABS(D437-P437),100),ABS(D437-P437))))</f>
        <v>8</v>
      </c>
      <c r="N437" s="1">
        <f>IF(OR(ISBLANK(D437),J437=1),"",ABS(C437-D437))</f>
        <v>1</v>
      </c>
      <c r="O437" s="1">
        <f>IF(OR(C437&lt;(-85000000),ISBLANK(C437)),"",IF(C437&lt;(-7000000),INT(ABS(C437/10)),IF(C437&lt;(-3200000),INT(ABS(C437/12)),IF(C437&lt;(-500000),INT(ABS((C437-P437)/14)),IF(C437&lt;(-13500),INT(ABS((C437-P437)/16)),IF(C437&lt;(-4000),INT(ABS((C437-P437)/18)),INT(ABS((C437-P437)/20))))))))</f>
        <v>0</v>
      </c>
      <c r="P437" s="1">
        <v>2023</v>
      </c>
      <c r="Q437" s="1" t="s">
        <v>1434</v>
      </c>
      <c r="R437" s="1" t="s">
        <v>1435</v>
      </c>
    </row>
    <row r="438" spans="1:18" x14ac:dyDescent="0.4">
      <c r="A438" s="1" t="s">
        <v>1532</v>
      </c>
      <c r="C438" s="1">
        <v>2014</v>
      </c>
      <c r="E438" s="1" t="s">
        <v>1533</v>
      </c>
      <c r="F438" s="1" t="s">
        <v>926</v>
      </c>
      <c r="G438" s="1" t="s">
        <v>1927</v>
      </c>
      <c r="L438" s="58">
        <f>IF(ISBLANK(C438),"",IF(C438&lt;=(-350000),ABS(C438),IF(C438&lt;=(-900),FLOOR(ABS(C438-P438),100),ABS(C438-P438))))</f>
        <v>9</v>
      </c>
      <c r="M438" s="58" t="str">
        <f>IF(ISBLANK(D438),"",IF(C438&lt;=(-350000),ABS(D438),IF(C438&lt;=(-900),FLOOR(ABS(D438-P438),100),ABS(D438-P438))))</f>
        <v/>
      </c>
      <c r="N438" s="1" t="str">
        <f>IF(OR(ISBLANK(D438),J438=1),"",ABS(C438-D438))</f>
        <v/>
      </c>
      <c r="O438" s="1">
        <f>IF(OR(C438&lt;(-85000000),ISBLANK(C438)),"",IF(C438&lt;(-7000000),INT(ABS(C438/10)),IF(C438&lt;(-3200000),INT(ABS(C438/12)),IF(C438&lt;(-500000),INT(ABS((C438-P438)/14)),IF(C438&lt;(-13500),INT(ABS((C438-P438)/16)),IF(C438&lt;(-4000),INT(ABS((C438-P438)/18)),INT(ABS((C438-P438)/20))))))))</f>
        <v>0</v>
      </c>
      <c r="P438" s="1">
        <v>2023</v>
      </c>
      <c r="Q438" s="1" t="s">
        <v>1534</v>
      </c>
      <c r="R438" s="1" t="s">
        <v>1535</v>
      </c>
    </row>
    <row r="439" spans="1:18" x14ac:dyDescent="0.4">
      <c r="A439" s="1" t="s">
        <v>1505</v>
      </c>
      <c r="C439" s="1">
        <v>2017</v>
      </c>
      <c r="D439" s="1">
        <v>2021</v>
      </c>
      <c r="E439" s="1" t="s">
        <v>1304</v>
      </c>
      <c r="F439" s="1" t="s">
        <v>930</v>
      </c>
      <c r="G439" s="1" t="s">
        <v>1927</v>
      </c>
      <c r="L439" s="58">
        <f>IF(ISBLANK(C439),"",IF(C439&lt;=(-350000),ABS(C439),IF(C439&lt;=(-900),FLOOR(ABS(C439-P439),100),ABS(C439-P439))))</f>
        <v>6</v>
      </c>
      <c r="M439" s="58">
        <f>IF(ISBLANK(D439),"",IF(C439&lt;=(-350000),ABS(D439),IF(C439&lt;=(-900),FLOOR(ABS(D439-P439),100),ABS(D439-P439))))</f>
        <v>2</v>
      </c>
      <c r="N439" s="1">
        <f>IF(OR(ISBLANK(D439),J439=1),"",ABS(C439-D439))</f>
        <v>4</v>
      </c>
      <c r="O439" s="1">
        <f>IF(OR(C439&lt;(-85000000),ISBLANK(C439)),"",IF(C439&lt;(-7000000),INT(ABS(C439/10)),IF(C439&lt;(-3200000),INT(ABS(C439/12)),IF(C439&lt;(-500000),INT(ABS((C439-P439)/14)),IF(C439&lt;(-13500),INT(ABS((C439-P439)/16)),IF(C439&lt;(-4000),INT(ABS((C439-P439)/18)),INT(ABS((C439-P439)/20))))))))</f>
        <v>0</v>
      </c>
      <c r="P439" s="1">
        <v>2023</v>
      </c>
      <c r="Q439" s="1" t="s">
        <v>1506</v>
      </c>
      <c r="R439" s="1" t="s">
        <v>1507</v>
      </c>
    </row>
    <row r="440" spans="1:18" x14ac:dyDescent="0.4">
      <c r="A440" s="1" t="s">
        <v>1891</v>
      </c>
      <c r="C440" s="1">
        <v>2019</v>
      </c>
      <c r="D440" s="1">
        <f>P440</f>
        <v>2023</v>
      </c>
      <c r="E440" s="1" t="s">
        <v>314</v>
      </c>
      <c r="F440" s="1" t="s">
        <v>926</v>
      </c>
      <c r="G440" s="1" t="s">
        <v>1927</v>
      </c>
      <c r="L440" s="58">
        <f>IF(ISBLANK(C440),"",IF(C440&lt;=(-350000),ABS(C440),IF(C440&lt;=(-900),FLOOR(ABS(C440-P440),100),ABS(C440-P440))))</f>
        <v>4</v>
      </c>
      <c r="M440" s="58">
        <f>IF(ISBLANK(D440),"",IF(C440&lt;=(-350000),ABS(D440),IF(C440&lt;=(-900),FLOOR(ABS(D440-P440),100),ABS(D440-P440))))</f>
        <v>0</v>
      </c>
      <c r="N440" s="1">
        <f>IF(OR(ISBLANK(D440),J440=1),"",ABS(C440-D440))</f>
        <v>4</v>
      </c>
      <c r="O440" s="1">
        <f>IF(OR(C440&lt;(-85000000),ISBLANK(C440)),"",IF(C440&lt;(-7000000),INT(ABS(C440/10)),IF(C440&lt;(-3200000),INT(ABS(C440/12)),IF(C440&lt;(-500000),INT(ABS((C440-P440)/14)),IF(C440&lt;(-13500),INT(ABS((C440-P440)/16)),IF(C440&lt;(-4000),INT(ABS((C440-P440)/18)),INT(ABS((C440-P440)/20))))))))</f>
        <v>0</v>
      </c>
      <c r="P440" s="1">
        <v>2023</v>
      </c>
      <c r="Q440" s="1" t="s">
        <v>1665</v>
      </c>
      <c r="R440" s="1" t="s">
        <v>1666</v>
      </c>
    </row>
    <row r="441" spans="1:18" x14ac:dyDescent="0.4">
      <c r="A441" s="1" t="s">
        <v>1667</v>
      </c>
      <c r="C441" s="1">
        <v>2021</v>
      </c>
      <c r="E441" s="1" t="s">
        <v>1668</v>
      </c>
      <c r="F441" s="1" t="s">
        <v>926</v>
      </c>
      <c r="G441" s="1" t="s">
        <v>1927</v>
      </c>
      <c r="L441" s="58">
        <f>IF(ISBLANK(C441),"",IF(C441&lt;=(-350000),ABS(C441),IF(C441&lt;=(-900),FLOOR(ABS(C441-P441),100),ABS(C441-P441))))</f>
        <v>2</v>
      </c>
      <c r="M441" s="58" t="str">
        <f>IF(ISBLANK(D441),"",IF(C441&lt;=(-350000),ABS(D441),IF(C441&lt;=(-900),FLOOR(ABS(D441-P441),100),ABS(D441-P441))))</f>
        <v/>
      </c>
      <c r="N441" s="1" t="str">
        <f>IF(OR(ISBLANK(D441),J441=1),"",ABS(C441-D441))</f>
        <v/>
      </c>
      <c r="O441" s="1">
        <f>IF(OR(C441&lt;(-85000000),ISBLANK(C441)),"",IF(C441&lt;(-7000000),INT(ABS(C441/10)),IF(C441&lt;(-3200000),INT(ABS(C441/12)),IF(C441&lt;(-500000),INT(ABS((C441-P441)/14)),IF(C441&lt;(-13500),INT(ABS((C441-P441)/16)),IF(C441&lt;(-4000),INT(ABS((C441-P441)/18)),INT(ABS((C441-P441)/20))))))))</f>
        <v>0</v>
      </c>
      <c r="P441" s="1">
        <v>2023</v>
      </c>
      <c r="Q441" s="1" t="s">
        <v>1669</v>
      </c>
      <c r="R441" s="1" t="s">
        <v>1670</v>
      </c>
    </row>
    <row r="442" spans="1:18" x14ac:dyDescent="0.4">
      <c r="A442" s="1" t="s">
        <v>1536</v>
      </c>
      <c r="C442" s="1">
        <v>2022</v>
      </c>
      <c r="D442" s="1">
        <f>P442</f>
        <v>2023</v>
      </c>
      <c r="E442" s="1" t="s">
        <v>1348</v>
      </c>
      <c r="F442" s="1" t="s">
        <v>1857</v>
      </c>
      <c r="G442" s="1" t="s">
        <v>1927</v>
      </c>
      <c r="L442" s="58">
        <f>IF(ISBLANK(C442),"",IF(C442&lt;=(-350000),ABS(C442),IF(C442&lt;=(-900),FLOOR(ABS(C442-P442),100),ABS(C442-P442))))</f>
        <v>1</v>
      </c>
      <c r="M442" s="58">
        <f>IF(ISBLANK(D442),"",IF(C442&lt;=(-350000),ABS(D442),IF(C442&lt;=(-900),FLOOR(ABS(D442-P442),100),ABS(D442-P442))))</f>
        <v>0</v>
      </c>
      <c r="N442" s="1">
        <f>IF(OR(ISBLANK(D442),J442=1),"",ABS(C442-D442))</f>
        <v>1</v>
      </c>
      <c r="O442" s="1">
        <f>IF(OR(C442&lt;(-85000000),ISBLANK(C442)),"",IF(C442&lt;(-7000000),INT(ABS(C442/10)),IF(C442&lt;(-3200000),INT(ABS(C442/12)),IF(C442&lt;(-500000),INT(ABS((C442-P442)/14)),IF(C442&lt;(-13500),INT(ABS((C442-P442)/16)),IF(C442&lt;(-4000),INT(ABS((C442-P442)/18)),INT(ABS((C442-P442)/20))))))))</f>
        <v>0</v>
      </c>
      <c r="P442" s="1">
        <v>2023</v>
      </c>
      <c r="Q442" s="1" t="s">
        <v>1537</v>
      </c>
      <c r="R442" s="1" t="s">
        <v>1538</v>
      </c>
    </row>
    <row r="443" spans="1:18" x14ac:dyDescent="0.4">
      <c r="A443" s="1" t="s">
        <v>1888</v>
      </c>
      <c r="L443" s="58" t="str">
        <f>IF(ISBLANK(C443),"",IF(C443&lt;=(-350000),ABS(C443),IF(C443&lt;=(-900),FLOOR(ABS(C443-P443),100),ABS(C443-P443))))</f>
        <v/>
      </c>
      <c r="M443" s="58" t="str">
        <f>IF(ISBLANK(D443),"",IF(C443&lt;=(-350000),ABS(D443),IF(C443&lt;=(-900),FLOOR(ABS(D443-P443),100),ABS(D443-P443))))</f>
        <v/>
      </c>
      <c r="N443" s="1" t="str">
        <f>IF(OR(ISBLANK(D443),J443=1),"",ABS(C443-D443))</f>
        <v/>
      </c>
      <c r="O443" s="1" t="str">
        <f>IF(OR(C443&lt;(-85000000),ISBLANK(C443)),"",IF(C443&lt;(-7000000),INT(ABS(C443/10)),IF(C443&lt;(-3200000),INT(ABS(C443/12)),IF(C443&lt;(-500000),INT(ABS((C443-P443)/14)),IF(C443&lt;(-13500),INT(ABS((C443-P443)/16)),IF(C443&lt;(-4000),INT(ABS((C443-P443)/18)),INT(ABS((C443-P443)/20))))))))</f>
        <v/>
      </c>
      <c r="P443" s="1">
        <v>2023</v>
      </c>
    </row>
    <row r="444" spans="1:18" x14ac:dyDescent="0.4">
      <c r="A444" s="1" t="s">
        <v>1889</v>
      </c>
      <c r="B444" s="1" t="s">
        <v>1890</v>
      </c>
      <c r="L444" s="58" t="str">
        <f>IF(ISBLANK(C444),"",IF(C444&lt;=(-350000),ABS(C444),IF(C444&lt;=(-900),FLOOR(ABS(C444-P444),100),ABS(C444-P444))))</f>
        <v/>
      </c>
      <c r="M444" s="58" t="str">
        <f>IF(ISBLANK(D444),"",IF(C444&lt;=(-350000),ABS(D444),IF(C444&lt;=(-900),FLOOR(ABS(D444-P444),100),ABS(D444-P444))))</f>
        <v/>
      </c>
      <c r="N444" s="1" t="str">
        <f>IF(OR(ISBLANK(D444),J444=1),"",ABS(C444-D444))</f>
        <v/>
      </c>
      <c r="O444" s="1" t="str">
        <f>IF(OR(C444&lt;(-85000000),ISBLANK(C444)),"",IF(C444&lt;(-7000000),INT(ABS(C444/10)),IF(C444&lt;(-3200000),INT(ABS(C444/12)),IF(C444&lt;(-500000),INT(ABS((C444-P444)/14)),IF(C444&lt;(-13500),INT(ABS((C444-P444)/16)),IF(C444&lt;(-4000),INT(ABS((C444-P444)/18)),INT(ABS((C444-P444)/20))))))))</f>
        <v/>
      </c>
      <c r="P444" s="1">
        <v>2023</v>
      </c>
    </row>
    <row r="445" spans="1:18" x14ac:dyDescent="0.4">
      <c r="A445" s="1" t="s">
        <v>1892</v>
      </c>
      <c r="L445" s="58" t="str">
        <f>IF(ISBLANK(C445),"",IF(C445&lt;=(-350000),ABS(C445),IF(C445&lt;=(-900),FLOOR(ABS(C445-P445),100),ABS(C445-P445))))</f>
        <v/>
      </c>
      <c r="M445" s="58" t="str">
        <f>IF(ISBLANK(D445),"",IF(C445&lt;=(-350000),ABS(D445),IF(C445&lt;=(-900),FLOOR(ABS(D445-P445),100),ABS(D445-P445))))</f>
        <v/>
      </c>
      <c r="N445" s="1" t="str">
        <f>IF(OR(ISBLANK(D445),J445=1),"",ABS(C445-D445))</f>
        <v/>
      </c>
      <c r="O445" s="1" t="str">
        <f>IF(OR(C445&lt;(-85000000),ISBLANK(C445)),"",IF(C445&lt;(-7000000),INT(ABS(C445/10)),IF(C445&lt;(-3200000),INT(ABS(C445/12)),IF(C445&lt;(-500000),INT(ABS((C445-P445)/14)),IF(C445&lt;(-13500),INT(ABS((C445-P445)/16)),IF(C445&lt;(-4000),INT(ABS((C445-P445)/18)),INT(ABS((C445-P445)/20))))))))</f>
        <v/>
      </c>
      <c r="P445" s="1">
        <v>2023</v>
      </c>
    </row>
    <row r="446" spans="1:18" x14ac:dyDescent="0.4">
      <c r="A446" s="1" t="s">
        <v>1893</v>
      </c>
      <c r="L446" s="58" t="str">
        <f>IF(ISBLANK(C446),"",IF(C446&lt;=(-350000),ABS(C446),IF(C446&lt;=(-900),FLOOR(ABS(C446-P446),100),ABS(C446-P446))))</f>
        <v/>
      </c>
      <c r="M446" s="58" t="str">
        <f>IF(ISBLANK(D446),"",IF(C446&lt;=(-350000),ABS(D446),IF(C446&lt;=(-900),FLOOR(ABS(D446-P446),100),ABS(D446-P446))))</f>
        <v/>
      </c>
      <c r="N446" s="1" t="str">
        <f>IF(OR(ISBLANK(D446),J446=1),"",ABS(C446-D446))</f>
        <v/>
      </c>
      <c r="O446" s="1" t="str">
        <f>IF(OR(C446&lt;(-85000000),ISBLANK(C446)),"",IF(C446&lt;(-7000000),INT(ABS(C446/10)),IF(C446&lt;(-3200000),INT(ABS(C446/12)),IF(C446&lt;(-500000),INT(ABS((C446-P446)/14)),IF(C446&lt;(-13500),INT(ABS((C446-P446)/16)),IF(C446&lt;(-4000),INT(ABS((C446-P446)/18)),INT(ABS((C446-P446)/20))))))))</f>
        <v/>
      </c>
      <c r="P446" s="1">
        <v>2023</v>
      </c>
    </row>
    <row r="447" spans="1:18" x14ac:dyDescent="0.4">
      <c r="A447" s="1" t="s">
        <v>1894</v>
      </c>
      <c r="L447" s="58" t="str">
        <f>IF(ISBLANK(C447),"",IF(C447&lt;=(-350000),ABS(C447),IF(C447&lt;=(-900),FLOOR(ABS(C447-P447),100),ABS(C447-P447))))</f>
        <v/>
      </c>
      <c r="M447" s="58" t="str">
        <f>IF(ISBLANK(D447),"",IF(C447&lt;=(-350000),ABS(D447),IF(C447&lt;=(-900),FLOOR(ABS(D447-P447),100),ABS(D447-P447))))</f>
        <v/>
      </c>
      <c r="N447" s="1" t="str">
        <f>IF(OR(ISBLANK(D447),J447=1),"",ABS(C447-D447))</f>
        <v/>
      </c>
      <c r="O447" s="1" t="str">
        <f>IF(OR(C447&lt;(-85000000),ISBLANK(C447)),"",IF(C447&lt;(-7000000),INT(ABS(C447/10)),IF(C447&lt;(-3200000),INT(ABS(C447/12)),IF(C447&lt;(-500000),INT(ABS((C447-P447)/14)),IF(C447&lt;(-13500),INT(ABS((C447-P447)/16)),IF(C447&lt;(-4000),INT(ABS((C447-P447)/18)),INT(ABS((C447-P447)/20))))))))</f>
        <v/>
      </c>
      <c r="P447" s="1">
        <v>2023</v>
      </c>
    </row>
    <row r="448" spans="1:18" x14ac:dyDescent="0.4">
      <c r="A448" s="1" t="s">
        <v>1895</v>
      </c>
      <c r="L448" s="58" t="str">
        <f>IF(ISBLANK(C448),"",IF(C448&lt;=(-350000),ABS(C448),IF(C448&lt;=(-900),FLOOR(ABS(C448-P448),100),ABS(C448-P448))))</f>
        <v/>
      </c>
      <c r="M448" s="58" t="str">
        <f>IF(ISBLANK(D448),"",IF(C448&lt;=(-350000),ABS(D448),IF(C448&lt;=(-900),FLOOR(ABS(D448-P448),100),ABS(D448-P448))))</f>
        <v/>
      </c>
      <c r="N448" s="1" t="str">
        <f>IF(OR(ISBLANK(D448),J448=1),"",ABS(C448-D448))</f>
        <v/>
      </c>
      <c r="O448" s="1" t="str">
        <f>IF(OR(C448&lt;(-85000000),ISBLANK(C448)),"",IF(C448&lt;(-7000000),INT(ABS(C448/10)),IF(C448&lt;(-3200000),INT(ABS(C448/12)),IF(C448&lt;(-500000),INT(ABS((C448-P448)/14)),IF(C448&lt;(-13500),INT(ABS((C448-P448)/16)),IF(C448&lt;(-4000),INT(ABS((C448-P448)/18)),INT(ABS((C448-P448)/20))))))))</f>
        <v/>
      </c>
      <c r="P448" s="1">
        <v>2023</v>
      </c>
    </row>
    <row r="449" spans="1:16" x14ac:dyDescent="0.4">
      <c r="A449" s="1" t="s">
        <v>1896</v>
      </c>
      <c r="L449" s="58" t="str">
        <f>IF(ISBLANK(C449),"",IF(C449&lt;=(-350000),ABS(C449),IF(C449&lt;=(-900),FLOOR(ABS(C449-P449),100),ABS(C449-P449))))</f>
        <v/>
      </c>
      <c r="M449" s="58" t="str">
        <f>IF(ISBLANK(D449),"",IF(C449&lt;=(-350000),ABS(D449),IF(C449&lt;=(-900),FLOOR(ABS(D449-P449),100),ABS(D449-P449))))</f>
        <v/>
      </c>
      <c r="N449" s="1" t="str">
        <f>IF(OR(ISBLANK(D449),J449=1),"",ABS(C449-D449))</f>
        <v/>
      </c>
      <c r="O449" s="1" t="str">
        <f>IF(OR(C449&lt;(-85000000),ISBLANK(C449)),"",IF(C449&lt;(-7000000),INT(ABS(C449/10)),IF(C449&lt;(-3200000),INT(ABS(C449/12)),IF(C449&lt;(-500000),INT(ABS((C449-P449)/14)),IF(C449&lt;(-13500),INT(ABS((C449-P449)/16)),IF(C449&lt;(-4000),INT(ABS((C449-P449)/18)),INT(ABS((C449-P449)/20))))))))</f>
        <v/>
      </c>
      <c r="P449" s="1">
        <v>2023</v>
      </c>
    </row>
    <row r="450" spans="1:16" x14ac:dyDescent="0.4">
      <c r="A450" s="1" t="s">
        <v>1897</v>
      </c>
      <c r="L450" s="58" t="str">
        <f>IF(ISBLANK(C450),"",IF(C450&lt;=(-350000),ABS(C450),IF(C450&lt;=(-900),FLOOR(ABS(C450-P450),100),ABS(C450-P450))))</f>
        <v/>
      </c>
      <c r="M450" s="58" t="str">
        <f>IF(ISBLANK(D450),"",IF(C450&lt;=(-350000),ABS(D450),IF(C450&lt;=(-900),FLOOR(ABS(D450-P450),100),ABS(D450-P450))))</f>
        <v/>
      </c>
      <c r="N450" s="1" t="str">
        <f>IF(OR(ISBLANK(D450),J450=1),"",ABS(C450-D450))</f>
        <v/>
      </c>
      <c r="O450" s="1" t="str">
        <f>IF(OR(C450&lt;(-85000000),ISBLANK(C450)),"",IF(C450&lt;(-7000000),INT(ABS(C450/10)),IF(C450&lt;(-3200000),INT(ABS(C450/12)),IF(C450&lt;(-500000),INT(ABS((C450-P450)/14)),IF(C450&lt;(-13500),INT(ABS((C450-P450)/16)),IF(C450&lt;(-4000),INT(ABS((C450-P450)/18)),INT(ABS((C450-P450)/20))))))))</f>
        <v/>
      </c>
      <c r="P450" s="1">
        <v>2023</v>
      </c>
    </row>
    <row r="451" spans="1:16" x14ac:dyDescent="0.4">
      <c r="A451" s="1" t="s">
        <v>1898</v>
      </c>
      <c r="L451" s="58" t="str">
        <f>IF(ISBLANK(C451),"",IF(C451&lt;=(-350000),ABS(C451),IF(C451&lt;=(-900),FLOOR(ABS(C451-P451),100),ABS(C451-P451))))</f>
        <v/>
      </c>
      <c r="M451" s="58" t="str">
        <f>IF(ISBLANK(D451),"",IF(C451&lt;=(-350000),ABS(D451),IF(C451&lt;=(-900),FLOOR(ABS(D451-P451),100),ABS(D451-P451))))</f>
        <v/>
      </c>
      <c r="N451" s="1" t="str">
        <f>IF(OR(ISBLANK(D451),J451=1),"",ABS(C451-D451))</f>
        <v/>
      </c>
      <c r="O451" s="1" t="str">
        <f>IF(OR(C451&lt;(-85000000),ISBLANK(C451)),"",IF(C451&lt;(-7000000),INT(ABS(C451/10)),IF(C451&lt;(-3200000),INT(ABS(C451/12)),IF(C451&lt;(-500000),INT(ABS((C451-P451)/14)),IF(C451&lt;(-13500),INT(ABS((C451-P451)/16)),IF(C451&lt;(-4000),INT(ABS((C451-P451)/18)),INT(ABS((C451-P451)/20))))))))</f>
        <v/>
      </c>
      <c r="P451" s="1">
        <v>2023</v>
      </c>
    </row>
    <row r="452" spans="1:16" x14ac:dyDescent="0.4">
      <c r="A452" s="1" t="s">
        <v>1899</v>
      </c>
      <c r="L452" s="58" t="str">
        <f>IF(ISBLANK(C452),"",IF(C452&lt;=(-350000),ABS(C452),IF(C452&lt;=(-900),FLOOR(ABS(C452-P452),100),ABS(C452-P452))))</f>
        <v/>
      </c>
      <c r="M452" s="58" t="str">
        <f>IF(ISBLANK(D452),"",IF(C452&lt;=(-350000),ABS(D452),IF(C452&lt;=(-900),FLOOR(ABS(D452-P452),100),ABS(D452-P452))))</f>
        <v/>
      </c>
      <c r="N452" s="1" t="str">
        <f>IF(OR(ISBLANK(D452),J452=1),"",ABS(C452-D452))</f>
        <v/>
      </c>
      <c r="O452" s="1" t="str">
        <f>IF(OR(C452&lt;(-85000000),ISBLANK(C452)),"",IF(C452&lt;(-7000000),INT(ABS(C452/10)),IF(C452&lt;(-3200000),INT(ABS(C452/12)),IF(C452&lt;(-500000),INT(ABS((C452-P452)/14)),IF(C452&lt;(-13500),INT(ABS((C452-P452)/16)),IF(C452&lt;(-4000),INT(ABS((C452-P452)/18)),INT(ABS((C452-P452)/20))))))))</f>
        <v/>
      </c>
      <c r="P452" s="1">
        <v>2023</v>
      </c>
    </row>
    <row r="453" spans="1:16" x14ac:dyDescent="0.4">
      <c r="A453" s="1" t="s">
        <v>1900</v>
      </c>
      <c r="L453" s="58" t="str">
        <f>IF(ISBLANK(C453),"",IF(C453&lt;=(-350000),ABS(C453),IF(C453&lt;=(-900),FLOOR(ABS(C453-P453),100),ABS(C453-P453))))</f>
        <v/>
      </c>
      <c r="M453" s="58" t="str">
        <f>IF(ISBLANK(D453),"",IF(C453&lt;=(-350000),ABS(D453),IF(C453&lt;=(-900),FLOOR(ABS(D453-P453),100),ABS(D453-P453))))</f>
        <v/>
      </c>
      <c r="N453" s="1" t="str">
        <f>IF(OR(ISBLANK(D453),J453=1),"",ABS(C453-D453))</f>
        <v/>
      </c>
      <c r="O453" s="1" t="str">
        <f>IF(OR(C453&lt;(-85000000),ISBLANK(C453)),"",IF(C453&lt;(-7000000),INT(ABS(C453/10)),IF(C453&lt;(-3200000),INT(ABS(C453/12)),IF(C453&lt;(-500000),INT(ABS((C453-P453)/14)),IF(C453&lt;(-13500),INT(ABS((C453-P453)/16)),IF(C453&lt;(-4000),INT(ABS((C453-P453)/18)),INT(ABS((C453-P453)/20))))))))</f>
        <v/>
      </c>
      <c r="P453" s="1">
        <v>2023</v>
      </c>
    </row>
    <row r="454" spans="1:16" x14ac:dyDescent="0.4">
      <c r="A454" s="1" t="s">
        <v>1901</v>
      </c>
      <c r="L454" s="58" t="str">
        <f>IF(ISBLANK(C454),"",IF(C454&lt;=(-350000),ABS(C454),IF(C454&lt;=(-900),FLOOR(ABS(C454-P454),100),ABS(C454-P454))))</f>
        <v/>
      </c>
      <c r="M454" s="58" t="str">
        <f>IF(ISBLANK(D454),"",IF(C454&lt;=(-350000),ABS(D454),IF(C454&lt;=(-900),FLOOR(ABS(D454-P454),100),ABS(D454-P454))))</f>
        <v/>
      </c>
      <c r="N454" s="1" t="str">
        <f>IF(OR(ISBLANK(D454),J454=1),"",ABS(C454-D454))</f>
        <v/>
      </c>
      <c r="O454" s="1" t="str">
        <f>IF(OR(C454&lt;(-85000000),ISBLANK(C454)),"",IF(C454&lt;(-7000000),INT(ABS(C454/10)),IF(C454&lt;(-3200000),INT(ABS(C454/12)),IF(C454&lt;(-500000),INT(ABS((C454-P454)/14)),IF(C454&lt;(-13500),INT(ABS((C454-P454)/16)),IF(C454&lt;(-4000),INT(ABS((C454-P454)/18)),INT(ABS((C454-P454)/20))))))))</f>
        <v/>
      </c>
      <c r="P454" s="1">
        <v>2023</v>
      </c>
    </row>
    <row r="455" spans="1:16" x14ac:dyDescent="0.4">
      <c r="A455" s="1" t="s">
        <v>1902</v>
      </c>
      <c r="L455" s="58" t="str">
        <f>IF(ISBLANK(C455),"",IF(C455&lt;=(-350000),ABS(C455),IF(C455&lt;=(-900),FLOOR(ABS(C455-P455),100),ABS(C455-P455))))</f>
        <v/>
      </c>
      <c r="M455" s="58" t="str">
        <f>IF(ISBLANK(D455),"",IF(C455&lt;=(-350000),ABS(D455),IF(C455&lt;=(-900),FLOOR(ABS(D455-P455),100),ABS(D455-P455))))</f>
        <v/>
      </c>
      <c r="N455" s="1" t="str">
        <f>IF(OR(ISBLANK(D455),J455=1),"",ABS(C455-D455))</f>
        <v/>
      </c>
      <c r="O455" s="1" t="str">
        <f>IF(OR(C455&lt;(-85000000),ISBLANK(C455)),"",IF(C455&lt;(-7000000),INT(ABS(C455/10)),IF(C455&lt;(-3200000),INT(ABS(C455/12)),IF(C455&lt;(-500000),INT(ABS((C455-P455)/14)),IF(C455&lt;(-13500),INT(ABS((C455-P455)/16)),IF(C455&lt;(-4000),INT(ABS((C455-P455)/18)),INT(ABS((C455-P455)/20))))))))</f>
        <v/>
      </c>
      <c r="P455" s="1">
        <v>2023</v>
      </c>
    </row>
    <row r="456" spans="1:16" x14ac:dyDescent="0.4">
      <c r="A456" s="1" t="s">
        <v>1903</v>
      </c>
      <c r="L456" s="58" t="str">
        <f>IF(ISBLANK(C456),"",IF(C456&lt;=(-350000),ABS(C456),IF(C456&lt;=(-900),FLOOR(ABS(C456-P456),100),ABS(C456-P456))))</f>
        <v/>
      </c>
      <c r="M456" s="58" t="str">
        <f>IF(ISBLANK(D456),"",IF(C456&lt;=(-350000),ABS(D456),IF(C456&lt;=(-900),FLOOR(ABS(D456-P456),100),ABS(D456-P456))))</f>
        <v/>
      </c>
      <c r="N456" s="1" t="str">
        <f>IF(OR(ISBLANK(D456),J456=1),"",ABS(C456-D456))</f>
        <v/>
      </c>
      <c r="O456" s="1" t="str">
        <f>IF(OR(C456&lt;(-85000000),ISBLANK(C456)),"",IF(C456&lt;(-7000000),INT(ABS(C456/10)),IF(C456&lt;(-3200000),INT(ABS(C456/12)),IF(C456&lt;(-500000),INT(ABS((C456-P456)/14)),IF(C456&lt;(-13500),INT(ABS((C456-P456)/16)),IF(C456&lt;(-4000),INT(ABS((C456-P456)/18)),INT(ABS((C456-P456)/20))))))))</f>
        <v/>
      </c>
      <c r="P456" s="1">
        <v>2023</v>
      </c>
    </row>
    <row r="457" spans="1:16" x14ac:dyDescent="0.4">
      <c r="A457" s="1" t="s">
        <v>1904</v>
      </c>
      <c r="L457" s="58" t="str">
        <f>IF(ISBLANK(C457),"",IF(C457&lt;=(-350000),ABS(C457),IF(C457&lt;=(-900),FLOOR(ABS(C457-P457),100),ABS(C457-P457))))</f>
        <v/>
      </c>
      <c r="M457" s="58" t="str">
        <f>IF(ISBLANK(D457),"",IF(C457&lt;=(-350000),ABS(D457),IF(C457&lt;=(-900),FLOOR(ABS(D457-P457),100),ABS(D457-P457))))</f>
        <v/>
      </c>
      <c r="N457" s="1" t="str">
        <f>IF(OR(ISBLANK(D457),J457=1),"",ABS(C457-D457))</f>
        <v/>
      </c>
      <c r="O457" s="1" t="str">
        <f>IF(OR(C457&lt;(-85000000),ISBLANK(C457)),"",IF(C457&lt;(-7000000),INT(ABS(C457/10)),IF(C457&lt;(-3200000),INT(ABS(C457/12)),IF(C457&lt;(-500000),INT(ABS((C457-P457)/14)),IF(C457&lt;(-13500),INT(ABS((C457-P457)/16)),IF(C457&lt;(-4000),INT(ABS((C457-P457)/18)),INT(ABS((C457-P457)/20))))))))</f>
        <v/>
      </c>
      <c r="P457" s="1">
        <v>2023</v>
      </c>
    </row>
    <row r="458" spans="1:16" x14ac:dyDescent="0.4">
      <c r="A458" s="1" t="s">
        <v>1905</v>
      </c>
      <c r="L458" s="58" t="str">
        <f>IF(ISBLANK(C458),"",IF(C458&lt;=(-350000),ABS(C458),IF(C458&lt;=(-900),FLOOR(ABS(C458-P458),100),ABS(C458-P458))))</f>
        <v/>
      </c>
      <c r="M458" s="58" t="str">
        <f>IF(ISBLANK(D458),"",IF(C458&lt;=(-350000),ABS(D458),IF(C458&lt;=(-900),FLOOR(ABS(D458-P458),100),ABS(D458-P458))))</f>
        <v/>
      </c>
      <c r="N458" s="1" t="str">
        <f>IF(OR(ISBLANK(D458),J458=1),"",ABS(C458-D458))</f>
        <v/>
      </c>
      <c r="O458" s="1" t="str">
        <f>IF(OR(C458&lt;(-85000000),ISBLANK(C458)),"",IF(C458&lt;(-7000000),INT(ABS(C458/10)),IF(C458&lt;(-3200000),INT(ABS(C458/12)),IF(C458&lt;(-500000),INT(ABS((C458-P458)/14)),IF(C458&lt;(-13500),INT(ABS((C458-P458)/16)),IF(C458&lt;(-4000),INT(ABS((C458-P458)/18)),INT(ABS((C458-P458)/20))))))))</f>
        <v/>
      </c>
      <c r="P458" s="1">
        <v>2023</v>
      </c>
    </row>
    <row r="459" spans="1:16" x14ac:dyDescent="0.4">
      <c r="A459" s="1" t="s">
        <v>1906</v>
      </c>
      <c r="L459" s="58" t="str">
        <f>IF(ISBLANK(C459),"",IF(C459&lt;=(-350000),ABS(C459),IF(C459&lt;=(-900),FLOOR(ABS(C459-P459),100),ABS(C459-P459))))</f>
        <v/>
      </c>
      <c r="M459" s="58" t="str">
        <f>IF(ISBLANK(D459),"",IF(C459&lt;=(-350000),ABS(D459),IF(C459&lt;=(-900),FLOOR(ABS(D459-P459),100),ABS(D459-P459))))</f>
        <v/>
      </c>
      <c r="N459" s="1" t="str">
        <f>IF(OR(ISBLANK(D459),J459=1),"",ABS(C459-D459))</f>
        <v/>
      </c>
      <c r="O459" s="1" t="str">
        <f>IF(OR(C459&lt;(-85000000),ISBLANK(C459)),"",IF(C459&lt;(-7000000),INT(ABS(C459/10)),IF(C459&lt;(-3200000),INT(ABS(C459/12)),IF(C459&lt;(-500000),INT(ABS((C459-P459)/14)),IF(C459&lt;(-13500),INT(ABS((C459-P459)/16)),IF(C459&lt;(-4000),INT(ABS((C459-P459)/18)),INT(ABS((C459-P459)/20))))))))</f>
        <v/>
      </c>
      <c r="P459" s="1">
        <v>2023</v>
      </c>
    </row>
    <row r="460" spans="1:16" x14ac:dyDescent="0.4">
      <c r="A460" s="1" t="s">
        <v>1907</v>
      </c>
      <c r="L460" s="58" t="str">
        <f>IF(ISBLANK(C460),"",IF(C460&lt;=(-350000),ABS(C460),IF(C460&lt;=(-900),FLOOR(ABS(C460-P460),100),ABS(C460-P460))))</f>
        <v/>
      </c>
      <c r="M460" s="58" t="str">
        <f>IF(ISBLANK(D460),"",IF(C460&lt;=(-350000),ABS(D460),IF(C460&lt;=(-900),FLOOR(ABS(D460-P460),100),ABS(D460-P460))))</f>
        <v/>
      </c>
      <c r="N460" s="1" t="str">
        <f>IF(OR(ISBLANK(D460),J460=1),"",ABS(C460-D460))</f>
        <v/>
      </c>
      <c r="O460" s="1" t="str">
        <f>IF(OR(C460&lt;(-85000000),ISBLANK(C460)),"",IF(C460&lt;(-7000000),INT(ABS(C460/10)),IF(C460&lt;(-3200000),INT(ABS(C460/12)),IF(C460&lt;(-500000),INT(ABS((C460-P460)/14)),IF(C460&lt;(-13500),INT(ABS((C460-P460)/16)),IF(C460&lt;(-4000),INT(ABS((C460-P460)/18)),INT(ABS((C460-P460)/20))))))))</f>
        <v/>
      </c>
      <c r="P460" s="1">
        <v>2023</v>
      </c>
    </row>
    <row r="461" spans="1:16" x14ac:dyDescent="0.4">
      <c r="A461" s="1" t="s">
        <v>1908</v>
      </c>
      <c r="L461" s="58" t="str">
        <f>IF(ISBLANK(C461),"",IF(C461&lt;=(-350000),ABS(C461),IF(C461&lt;=(-900),FLOOR(ABS(C461-P461),100),ABS(C461-P461))))</f>
        <v/>
      </c>
      <c r="M461" s="58" t="str">
        <f>IF(ISBLANK(D461),"",IF(C461&lt;=(-350000),ABS(D461),IF(C461&lt;=(-900),FLOOR(ABS(D461-P461),100),ABS(D461-P461))))</f>
        <v/>
      </c>
      <c r="N461" s="1" t="str">
        <f>IF(OR(ISBLANK(D461),J461=1),"",ABS(C461-D461))</f>
        <v/>
      </c>
      <c r="O461" s="1" t="str">
        <f>IF(OR(C461&lt;(-85000000),ISBLANK(C461)),"",IF(C461&lt;(-7000000),INT(ABS(C461/10)),IF(C461&lt;(-3200000),INT(ABS(C461/12)),IF(C461&lt;(-500000),INT(ABS((C461-P461)/14)),IF(C461&lt;(-13500),INT(ABS((C461-P461)/16)),IF(C461&lt;(-4000),INT(ABS((C461-P461)/18)),INT(ABS((C461-P461)/20))))))))</f>
        <v/>
      </c>
      <c r="P461" s="1">
        <v>2023</v>
      </c>
    </row>
    <row r="462" spans="1:16" x14ac:dyDescent="0.4">
      <c r="A462" s="1">
        <v>1984</v>
      </c>
      <c r="L462" s="58" t="str">
        <f>IF(ISBLANK(C462),"",IF(C462&lt;=(-350000),ABS(C462),IF(C462&lt;=(-900),FLOOR(ABS(C462-P462),100),ABS(C462-P462))))</f>
        <v/>
      </c>
      <c r="M462" s="58" t="str">
        <f>IF(ISBLANK(D462),"",IF(C462&lt;=(-350000),ABS(D462),IF(C462&lt;=(-900),FLOOR(ABS(D462-P462),100),ABS(D462-P462))))</f>
        <v/>
      </c>
      <c r="N462" s="1" t="str">
        <f>IF(OR(ISBLANK(D462),J462=1),"",ABS(C462-D462))</f>
        <v/>
      </c>
      <c r="O462" s="1" t="str">
        <f>IF(OR(C462&lt;(-85000000),ISBLANK(C462)),"",IF(C462&lt;(-7000000),INT(ABS(C462/10)),IF(C462&lt;(-3200000),INT(ABS(C462/12)),IF(C462&lt;(-500000),INT(ABS((C462-P462)/14)),IF(C462&lt;(-13500),INT(ABS((C462-P462)/16)),IF(C462&lt;(-4000),INT(ABS((C462-P462)/18)),INT(ABS((C462-P462)/20))))))))</f>
        <v/>
      </c>
      <c r="P462" s="1">
        <v>2023</v>
      </c>
    </row>
    <row r="463" spans="1:16" x14ac:dyDescent="0.4">
      <c r="A463" s="1" t="s">
        <v>1909</v>
      </c>
      <c r="L463" s="58" t="str">
        <f>IF(ISBLANK(C463),"",IF(C463&lt;=(-350000),ABS(C463),IF(C463&lt;=(-900),FLOOR(ABS(C463-P463),100),ABS(C463-P463))))</f>
        <v/>
      </c>
      <c r="M463" s="58" t="str">
        <f>IF(ISBLANK(D463),"",IF(C463&lt;=(-350000),ABS(D463),IF(C463&lt;=(-900),FLOOR(ABS(D463-P463),100),ABS(D463-P463))))</f>
        <v/>
      </c>
      <c r="N463" s="1" t="str">
        <f>IF(OR(ISBLANK(D463),J463=1),"",ABS(C463-D463))</f>
        <v/>
      </c>
      <c r="O463" s="1" t="str">
        <f>IF(OR(C463&lt;(-85000000),ISBLANK(C463)),"",IF(C463&lt;(-7000000),INT(ABS(C463/10)),IF(C463&lt;(-3200000),INT(ABS(C463/12)),IF(C463&lt;(-500000),INT(ABS((C463-P463)/14)),IF(C463&lt;(-13500),INT(ABS((C463-P463)/16)),IF(C463&lt;(-4000),INT(ABS((C463-P463)/18)),INT(ABS((C463-P463)/20))))))))</f>
        <v/>
      </c>
      <c r="P463" s="1">
        <v>2023</v>
      </c>
    </row>
    <row r="464" spans="1:16" x14ac:dyDescent="0.4">
      <c r="A464" s="1" t="s">
        <v>1910</v>
      </c>
      <c r="L464" s="58" t="str">
        <f>IF(ISBLANK(C464),"",IF(C464&lt;=(-350000),ABS(C464),IF(C464&lt;=(-900),FLOOR(ABS(C464-P464),100),ABS(C464-P464))))</f>
        <v/>
      </c>
      <c r="M464" s="58" t="str">
        <f>IF(ISBLANK(D464),"",IF(C464&lt;=(-350000),ABS(D464),IF(C464&lt;=(-900),FLOOR(ABS(D464-P464),100),ABS(D464-P464))))</f>
        <v/>
      </c>
      <c r="N464" s="1" t="str">
        <f>IF(OR(ISBLANK(D464),J464=1),"",ABS(C464-D464))</f>
        <v/>
      </c>
      <c r="O464" s="1" t="str">
        <f>IF(OR(C464&lt;(-85000000),ISBLANK(C464)),"",IF(C464&lt;(-7000000),INT(ABS(C464/10)),IF(C464&lt;(-3200000),INT(ABS(C464/12)),IF(C464&lt;(-500000),INT(ABS((C464-P464)/14)),IF(C464&lt;(-13500),INT(ABS((C464-P464)/16)),IF(C464&lt;(-4000),INT(ABS((C464-P464)/18)),INT(ABS((C464-P464)/20))))))))</f>
        <v/>
      </c>
      <c r="P464" s="1">
        <v>2023</v>
      </c>
    </row>
    <row r="465" spans="1:16" x14ac:dyDescent="0.4">
      <c r="A465" s="1" t="s">
        <v>1911</v>
      </c>
      <c r="L465" s="58" t="str">
        <f>IF(ISBLANK(C465),"",IF(C465&lt;=(-350000),ABS(C465),IF(C465&lt;=(-900),FLOOR(ABS(C465-P465),100),ABS(C465-P465))))</f>
        <v/>
      </c>
      <c r="M465" s="58" t="str">
        <f>IF(ISBLANK(D465),"",IF(C465&lt;=(-350000),ABS(D465),IF(C465&lt;=(-900),FLOOR(ABS(D465-P465),100),ABS(D465-P465))))</f>
        <v/>
      </c>
      <c r="N465" s="1" t="str">
        <f>IF(OR(ISBLANK(D465),J465=1),"",ABS(C465-D465))</f>
        <v/>
      </c>
      <c r="O465" s="1" t="str">
        <f>IF(OR(C465&lt;(-85000000),ISBLANK(C465)),"",IF(C465&lt;(-7000000),INT(ABS(C465/10)),IF(C465&lt;(-3200000),INT(ABS(C465/12)),IF(C465&lt;(-500000),INT(ABS((C465-P465)/14)),IF(C465&lt;(-13500),INT(ABS((C465-P465)/16)),IF(C465&lt;(-4000),INT(ABS((C465-P465)/18)),INT(ABS((C465-P465)/20))))))))</f>
        <v/>
      </c>
      <c r="P465" s="1">
        <v>2023</v>
      </c>
    </row>
    <row r="466" spans="1:16" x14ac:dyDescent="0.4">
      <c r="A466" s="1" t="s">
        <v>1912</v>
      </c>
      <c r="L466" s="58" t="str">
        <f>IF(ISBLANK(C466),"",IF(C466&lt;=(-350000),ABS(C466),IF(C466&lt;=(-900),FLOOR(ABS(C466-P466),100),ABS(C466-P466))))</f>
        <v/>
      </c>
      <c r="M466" s="58" t="str">
        <f>IF(ISBLANK(D466),"",IF(C466&lt;=(-350000),ABS(D466),IF(C466&lt;=(-900),FLOOR(ABS(D466-P466),100),ABS(D466-P466))))</f>
        <v/>
      </c>
      <c r="N466" s="1" t="str">
        <f>IF(OR(ISBLANK(D466),J466=1),"",ABS(C466-D466))</f>
        <v/>
      </c>
      <c r="O466" s="1" t="str">
        <f>IF(OR(C466&lt;(-85000000),ISBLANK(C466)),"",IF(C466&lt;(-7000000),INT(ABS(C466/10)),IF(C466&lt;(-3200000),INT(ABS(C466/12)),IF(C466&lt;(-500000),INT(ABS((C466-P466)/14)),IF(C466&lt;(-13500),INT(ABS((C466-P466)/16)),IF(C466&lt;(-4000),INT(ABS((C466-P466)/18)),INT(ABS((C466-P466)/20))))))))</f>
        <v/>
      </c>
      <c r="P466" s="1">
        <v>2023</v>
      </c>
    </row>
    <row r="467" spans="1:16" x14ac:dyDescent="0.4">
      <c r="A467" s="1" t="s">
        <v>1913</v>
      </c>
      <c r="L467" s="58" t="str">
        <f>IF(ISBLANK(C467),"",IF(C467&lt;=(-350000),ABS(C467),IF(C467&lt;=(-900),FLOOR(ABS(C467-P467),100),ABS(C467-P467))))</f>
        <v/>
      </c>
      <c r="M467" s="58" t="str">
        <f>IF(ISBLANK(D467),"",IF(C467&lt;=(-350000),ABS(D467),IF(C467&lt;=(-900),FLOOR(ABS(D467-P467),100),ABS(D467-P467))))</f>
        <v/>
      </c>
      <c r="N467" s="1" t="str">
        <f>IF(OR(ISBLANK(D467),J467=1),"",ABS(C467-D467))</f>
        <v/>
      </c>
      <c r="O467" s="1" t="str">
        <f>IF(OR(C467&lt;(-85000000),ISBLANK(C467)),"",IF(C467&lt;(-7000000),INT(ABS(C467/10)),IF(C467&lt;(-3200000),INT(ABS(C467/12)),IF(C467&lt;(-500000),INT(ABS((C467-P467)/14)),IF(C467&lt;(-13500),INT(ABS((C467-P467)/16)),IF(C467&lt;(-4000),INT(ABS((C467-P467)/18)),INT(ABS((C467-P467)/20))))))))</f>
        <v/>
      </c>
      <c r="P467" s="1">
        <v>2023</v>
      </c>
    </row>
    <row r="468" spans="1:16" x14ac:dyDescent="0.4">
      <c r="A468" s="1" t="s">
        <v>1914</v>
      </c>
      <c r="L468" s="58" t="str">
        <f>IF(ISBLANK(C468),"",IF(C468&lt;=(-350000),ABS(C468),IF(C468&lt;=(-900),FLOOR(ABS(C468-P468),100),ABS(C468-P468))))</f>
        <v/>
      </c>
      <c r="M468" s="58" t="str">
        <f>IF(ISBLANK(D468),"",IF(C468&lt;=(-350000),ABS(D468),IF(C468&lt;=(-900),FLOOR(ABS(D468-P468),100),ABS(D468-P468))))</f>
        <v/>
      </c>
      <c r="N468" s="1" t="str">
        <f>IF(OR(ISBLANK(D468),J468=1),"",ABS(C468-D468))</f>
        <v/>
      </c>
      <c r="O468" s="1" t="str">
        <f>IF(OR(C468&lt;(-85000000),ISBLANK(C468)),"",IF(C468&lt;(-7000000),INT(ABS(C468/10)),IF(C468&lt;(-3200000),INT(ABS(C468/12)),IF(C468&lt;(-500000),INT(ABS((C468-P468)/14)),IF(C468&lt;(-13500),INT(ABS((C468-P468)/16)),IF(C468&lt;(-4000),INT(ABS((C468-P468)/18)),INT(ABS((C468-P468)/20))))))))</f>
        <v/>
      </c>
      <c r="P468" s="1">
        <v>2023</v>
      </c>
    </row>
    <row r="469" spans="1:16" x14ac:dyDescent="0.4">
      <c r="A469" s="1" t="s">
        <v>1915</v>
      </c>
      <c r="L469" s="58" t="str">
        <f>IF(ISBLANK(C469),"",IF(C469&lt;=(-350000),ABS(C469),IF(C469&lt;=(-900),FLOOR(ABS(C469-P469),100),ABS(C469-P469))))</f>
        <v/>
      </c>
      <c r="M469" s="58" t="str">
        <f>IF(ISBLANK(D469),"",IF(C469&lt;=(-350000),ABS(D469),IF(C469&lt;=(-900),FLOOR(ABS(D469-P469),100),ABS(D469-P469))))</f>
        <v/>
      </c>
      <c r="N469" s="1" t="str">
        <f>IF(OR(ISBLANK(D469),J469=1),"",ABS(C469-D469))</f>
        <v/>
      </c>
      <c r="O469" s="1" t="str">
        <f>IF(OR(C469&lt;(-85000000),ISBLANK(C469)),"",IF(C469&lt;(-7000000),INT(ABS(C469/10)),IF(C469&lt;(-3200000),INT(ABS(C469/12)),IF(C469&lt;(-500000),INT(ABS((C469-P469)/14)),IF(C469&lt;(-13500),INT(ABS((C469-P469)/16)),IF(C469&lt;(-4000),INT(ABS((C469-P469)/18)),INT(ABS((C469-P469)/20))))))))</f>
        <v/>
      </c>
      <c r="P469" s="1">
        <v>2023</v>
      </c>
    </row>
    <row r="470" spans="1:16" x14ac:dyDescent="0.4">
      <c r="A470" s="1" t="s">
        <v>1916</v>
      </c>
      <c r="L470" s="58" t="str">
        <f>IF(ISBLANK(C470),"",IF(C470&lt;=(-350000),ABS(C470),IF(C470&lt;=(-900),FLOOR(ABS(C470-P470),100),ABS(C470-P470))))</f>
        <v/>
      </c>
      <c r="M470" s="58" t="str">
        <f>IF(ISBLANK(D470),"",IF(C470&lt;=(-350000),ABS(D470),IF(C470&lt;=(-900),FLOOR(ABS(D470-P470),100),ABS(D470-P470))))</f>
        <v/>
      </c>
      <c r="N470" s="1" t="str">
        <f>IF(OR(ISBLANK(D470),J470=1),"",ABS(C470-D470))</f>
        <v/>
      </c>
      <c r="O470" s="1" t="str">
        <f>IF(OR(C470&lt;(-85000000),ISBLANK(C470)),"",IF(C470&lt;(-7000000),INT(ABS(C470/10)),IF(C470&lt;(-3200000),INT(ABS(C470/12)),IF(C470&lt;(-500000),INT(ABS((C470-P470)/14)),IF(C470&lt;(-13500),INT(ABS((C470-P470)/16)),IF(C470&lt;(-4000),INT(ABS((C470-P470)/18)),INT(ABS((C470-P470)/20))))))))</f>
        <v/>
      </c>
      <c r="P470" s="1">
        <v>2023</v>
      </c>
    </row>
    <row r="471" spans="1:16" x14ac:dyDescent="0.4">
      <c r="A471" s="1" t="s">
        <v>1943</v>
      </c>
      <c r="L471" s="58" t="str">
        <f>IF(ISBLANK(C471),"",IF(C471&lt;=(-350000),ABS(C471),IF(C471&lt;=(-900),FLOOR(ABS(C471-P471),100),ABS(C471-P471))))</f>
        <v/>
      </c>
      <c r="M471" s="58" t="str">
        <f>IF(ISBLANK(D471),"",IF(C471&lt;=(-350000),ABS(D471),IF(C471&lt;=(-900),FLOOR(ABS(D471-P471),100),ABS(D471-P471))))</f>
        <v/>
      </c>
      <c r="N471" s="1" t="str">
        <f>IF(OR(ISBLANK(D471),J471=1),"",ABS(C471-D471))</f>
        <v/>
      </c>
      <c r="O471" s="1" t="str">
        <f>IF(OR(C471&lt;(-85000000),ISBLANK(C471)),"",IF(C471&lt;(-7000000),INT(ABS(C471/10)),IF(C471&lt;(-3200000),INT(ABS(C471/12)),IF(C471&lt;(-500000),INT(ABS((C471-P471)/14)),IF(C471&lt;(-13500),INT(ABS((C471-P471)/16)),IF(C471&lt;(-4000),INT(ABS((C471-P471)/18)),INT(ABS((C471-P471)/20))))))))</f>
        <v/>
      </c>
      <c r="P471" s="1">
        <v>2023</v>
      </c>
    </row>
    <row r="472" spans="1:16" x14ac:dyDescent="0.4">
      <c r="A472" s="1" t="s">
        <v>1946</v>
      </c>
      <c r="L472" s="58" t="str">
        <f>IF(ISBLANK(C472),"",IF(C472&lt;=(-350000),ABS(C472),IF(C472&lt;=(-900),FLOOR(ABS(C472-P472),100),ABS(C472-P472))))</f>
        <v/>
      </c>
      <c r="M472" s="58" t="str">
        <f>IF(ISBLANK(D472),"",IF(C472&lt;=(-350000),ABS(D472),IF(C472&lt;=(-900),FLOOR(ABS(D472-P472),100),ABS(D472-P472))))</f>
        <v/>
      </c>
      <c r="N472" s="1" t="str">
        <f>IF(OR(ISBLANK(D472),J472=1),"",ABS(C472-D472))</f>
        <v/>
      </c>
      <c r="O472" s="1" t="str">
        <f>IF(OR(C472&lt;(-85000000),ISBLANK(C472)),"",IF(C472&lt;(-7000000),INT(ABS(C472/10)),IF(C472&lt;(-3200000),INT(ABS(C472/12)),IF(C472&lt;(-500000),INT(ABS((C472-P472)/14)),IF(C472&lt;(-13500),INT(ABS((C472-P472)/16)),IF(C472&lt;(-4000),INT(ABS((C472-P472)/18)),INT(ABS((C472-P472)/20))))))))</f>
        <v/>
      </c>
      <c r="P472" s="1">
        <v>2023</v>
      </c>
    </row>
    <row r="473" spans="1:16" x14ac:dyDescent="0.4">
      <c r="A473" s="1" t="s">
        <v>1944</v>
      </c>
      <c r="L473" s="58" t="str">
        <f>IF(ISBLANK(C473),"",IF(C473&lt;=(-350000),ABS(C473),IF(C473&lt;=(-900),FLOOR(ABS(C473-P473),100),ABS(C473-P473))))</f>
        <v/>
      </c>
      <c r="M473" s="58" t="str">
        <f>IF(ISBLANK(D473),"",IF(C473&lt;=(-350000),ABS(D473),IF(C473&lt;=(-900),FLOOR(ABS(D473-P473),100),ABS(D473-P473))))</f>
        <v/>
      </c>
      <c r="N473" s="1" t="str">
        <f>IF(OR(ISBLANK(D473),J473=1),"",ABS(C473-D473))</f>
        <v/>
      </c>
      <c r="O473" s="1" t="str">
        <f>IF(OR(C473&lt;(-85000000),ISBLANK(C473)),"",IF(C473&lt;(-7000000),INT(ABS(C473/10)),IF(C473&lt;(-3200000),INT(ABS(C473/12)),IF(C473&lt;(-500000),INT(ABS((C473-P473)/14)),IF(C473&lt;(-13500),INT(ABS((C473-P473)/16)),IF(C473&lt;(-4000),INT(ABS((C473-P473)/18)),INT(ABS((C473-P473)/20))))))))</f>
        <v/>
      </c>
      <c r="P473" s="1">
        <v>2023</v>
      </c>
    </row>
    <row r="474" spans="1:16" x14ac:dyDescent="0.4">
      <c r="A474" s="1" t="s">
        <v>1945</v>
      </c>
      <c r="L474" s="58" t="str">
        <f>IF(ISBLANK(C474),"",IF(C474&lt;=(-350000),ABS(C474),IF(C474&lt;=(-900),FLOOR(ABS(C474-P474),100),ABS(C474-P474))))</f>
        <v/>
      </c>
      <c r="M474" s="58" t="str">
        <f>IF(ISBLANK(D474),"",IF(C474&lt;=(-350000),ABS(D474),IF(C474&lt;=(-900),FLOOR(ABS(D474-P474),100),ABS(D474-P474))))</f>
        <v/>
      </c>
      <c r="N474" s="1" t="str">
        <f>IF(OR(ISBLANK(D474),J474=1),"",ABS(C474-D474))</f>
        <v/>
      </c>
      <c r="O474" s="1" t="str">
        <f>IF(OR(C474&lt;(-85000000),ISBLANK(C474)),"",IF(C474&lt;(-7000000),INT(ABS(C474/10)),IF(C474&lt;(-3200000),INT(ABS(C474/12)),IF(C474&lt;(-500000),INT(ABS((C474-P474)/14)),IF(C474&lt;(-13500),INT(ABS((C474-P474)/16)),IF(C474&lt;(-4000),INT(ABS((C474-P474)/18)),INT(ABS((C474-P474)/20))))))))</f>
        <v/>
      </c>
      <c r="P474" s="1">
        <v>2023</v>
      </c>
    </row>
    <row r="475" spans="1:16" x14ac:dyDescent="0.4">
      <c r="A475" s="1" t="s">
        <v>1947</v>
      </c>
      <c r="L475" s="58" t="str">
        <f>IF(ISBLANK(C475),"",IF(C475&lt;=(-350000),ABS(C475),IF(C475&lt;=(-900),FLOOR(ABS(C475-P475),100),ABS(C475-P475))))</f>
        <v/>
      </c>
      <c r="M475" s="58" t="str">
        <f>IF(ISBLANK(D475),"",IF(C475&lt;=(-350000),ABS(D475),IF(C475&lt;=(-900),FLOOR(ABS(D475-P475),100),ABS(D475-P475))))</f>
        <v/>
      </c>
      <c r="N475" s="1" t="str">
        <f>IF(OR(ISBLANK(D475),J475=1),"",ABS(C475-D475))</f>
        <v/>
      </c>
      <c r="O475" s="1" t="str">
        <f>IF(OR(C475&lt;(-85000000),ISBLANK(C475)),"",IF(C475&lt;(-7000000),INT(ABS(C475/10)),IF(C475&lt;(-3200000),INT(ABS(C475/12)),IF(C475&lt;(-500000),INT(ABS((C475-P475)/14)),IF(C475&lt;(-13500),INT(ABS((C475-P475)/16)),IF(C475&lt;(-4000),INT(ABS((C475-P475)/18)),INT(ABS((C475-P475)/20))))))))</f>
        <v/>
      </c>
      <c r="P475" s="1">
        <v>2023</v>
      </c>
    </row>
    <row r="476" spans="1:16" x14ac:dyDescent="0.4">
      <c r="A476" s="1" t="s">
        <v>1948</v>
      </c>
      <c r="L476" s="58" t="str">
        <f>IF(ISBLANK(C476),"",IF(C476&lt;=(-350000),ABS(C476),IF(C476&lt;=(-900),FLOOR(ABS(C476-P476),100),ABS(C476-P476))))</f>
        <v/>
      </c>
      <c r="M476" s="58" t="str">
        <f>IF(ISBLANK(D476),"",IF(C476&lt;=(-350000),ABS(D476),IF(C476&lt;=(-900),FLOOR(ABS(D476-P476),100),ABS(D476-P476))))</f>
        <v/>
      </c>
      <c r="N476" s="1" t="str">
        <f>IF(OR(ISBLANK(D476),J476=1),"",ABS(C476-D476))</f>
        <v/>
      </c>
      <c r="O476" s="1" t="str">
        <f>IF(OR(C476&lt;(-85000000),ISBLANK(C476)),"",IF(C476&lt;(-7000000),INT(ABS(C476/10)),IF(C476&lt;(-3200000),INT(ABS(C476/12)),IF(C476&lt;(-500000),INT(ABS((C476-P476)/14)),IF(C476&lt;(-13500),INT(ABS((C476-P476)/16)),IF(C476&lt;(-4000),INT(ABS((C476-P476)/18)),INT(ABS((C476-P476)/20))))))))</f>
        <v/>
      </c>
      <c r="P476" s="1">
        <v>2023</v>
      </c>
    </row>
    <row r="477" spans="1:16" x14ac:dyDescent="0.4">
      <c r="A477" s="1" t="s">
        <v>1949</v>
      </c>
      <c r="L477" s="58" t="str">
        <f>IF(ISBLANK(C477),"",IF(C477&lt;=(-350000),ABS(C477),IF(C477&lt;=(-900),FLOOR(ABS(C477-P477),100),ABS(C477-P477))))</f>
        <v/>
      </c>
      <c r="M477" s="58" t="str">
        <f>IF(ISBLANK(D477),"",IF(C477&lt;=(-350000),ABS(D477),IF(C477&lt;=(-900),FLOOR(ABS(D477-P477),100),ABS(D477-P477))))</f>
        <v/>
      </c>
      <c r="N477" s="1" t="str">
        <f>IF(OR(ISBLANK(D477),J477=1),"",ABS(C477-D477))</f>
        <v/>
      </c>
      <c r="O477" s="1" t="str">
        <f>IF(OR(C477&lt;(-85000000),ISBLANK(C477)),"",IF(C477&lt;(-7000000),INT(ABS(C477/10)),IF(C477&lt;(-3200000),INT(ABS(C477/12)),IF(C477&lt;(-500000),INT(ABS((C477-P477)/14)),IF(C477&lt;(-13500),INT(ABS((C477-P477)/16)),IF(C477&lt;(-4000),INT(ABS((C477-P477)/18)),INT(ABS((C477-P477)/20))))))))</f>
        <v/>
      </c>
      <c r="P477" s="1">
        <v>2023</v>
      </c>
    </row>
    <row r="478" spans="1:16" x14ac:dyDescent="0.4">
      <c r="A478" s="1" t="s">
        <v>1950</v>
      </c>
      <c r="L478" s="58" t="str">
        <f>IF(ISBLANK(C478),"",IF(C478&lt;=(-350000),ABS(C478),IF(C478&lt;=(-900),FLOOR(ABS(C478-P478),100),ABS(C478-P478))))</f>
        <v/>
      </c>
      <c r="M478" s="58" t="str">
        <f>IF(ISBLANK(D478),"",IF(C478&lt;=(-350000),ABS(D478),IF(C478&lt;=(-900),FLOOR(ABS(D478-P478),100),ABS(D478-P478))))</f>
        <v/>
      </c>
      <c r="N478" s="1" t="str">
        <f>IF(OR(ISBLANK(D478),J478=1),"",ABS(C478-D478))</f>
        <v/>
      </c>
      <c r="O478" s="1" t="str">
        <f>IF(OR(C478&lt;(-85000000),ISBLANK(C478)),"",IF(C478&lt;(-7000000),INT(ABS(C478/10)),IF(C478&lt;(-3200000),INT(ABS(C478/12)),IF(C478&lt;(-500000),INT(ABS((C478-P478)/14)),IF(C478&lt;(-13500),INT(ABS((C478-P478)/16)),IF(C478&lt;(-4000),INT(ABS((C478-P478)/18)),INT(ABS((C478-P478)/20))))))))</f>
        <v/>
      </c>
      <c r="P478" s="1">
        <v>2023</v>
      </c>
    </row>
    <row r="479" spans="1:16" x14ac:dyDescent="0.4">
      <c r="A479" s="1" t="s">
        <v>1952</v>
      </c>
      <c r="L479" s="58" t="str">
        <f>IF(ISBLANK(C479),"",IF(C479&lt;=(-350000),ABS(C479),IF(C479&lt;=(-900),FLOOR(ABS(C479-P479),100),ABS(C479-P479))))</f>
        <v/>
      </c>
      <c r="M479" s="58" t="str">
        <f>IF(ISBLANK(D479),"",IF(C479&lt;=(-350000),ABS(D479),IF(C479&lt;=(-900),FLOOR(ABS(D479-P479),100),ABS(D479-P479))))</f>
        <v/>
      </c>
      <c r="N479" s="1" t="str">
        <f>IF(OR(ISBLANK(D479),J479=1),"",ABS(C479-D479))</f>
        <v/>
      </c>
      <c r="O479" s="1" t="str">
        <f>IF(OR(C479&lt;(-85000000),ISBLANK(C479)),"",IF(C479&lt;(-7000000),INT(ABS(C479/10)),IF(C479&lt;(-3200000),INT(ABS(C479/12)),IF(C479&lt;(-500000),INT(ABS((C479-P479)/14)),IF(C479&lt;(-13500),INT(ABS((C479-P479)/16)),IF(C479&lt;(-4000),INT(ABS((C479-P479)/18)),INT(ABS((C479-P479)/20))))))))</f>
        <v/>
      </c>
      <c r="P479" s="1">
        <v>2023</v>
      </c>
    </row>
    <row r="480" spans="1:16" x14ac:dyDescent="0.4">
      <c r="A480" s="1" t="s">
        <v>1953</v>
      </c>
      <c r="L480" s="58" t="str">
        <f>IF(ISBLANK(C480),"",IF(C480&lt;=(-350000),ABS(C480),IF(C480&lt;=(-900),FLOOR(ABS(C480-P480),100),ABS(C480-P480))))</f>
        <v/>
      </c>
      <c r="M480" s="58" t="str">
        <f>IF(ISBLANK(D480),"",IF(C480&lt;=(-350000),ABS(D480),IF(C480&lt;=(-900),FLOOR(ABS(D480-P480),100),ABS(D480-P480))))</f>
        <v/>
      </c>
      <c r="N480" s="1" t="str">
        <f>IF(OR(ISBLANK(D480),J480=1),"",ABS(C480-D480))</f>
        <v/>
      </c>
      <c r="O480" s="1" t="str">
        <f>IF(OR(C480&lt;(-85000000),ISBLANK(C480)),"",IF(C480&lt;(-7000000),INT(ABS(C480/10)),IF(C480&lt;(-3200000),INT(ABS(C480/12)),IF(C480&lt;(-500000),INT(ABS((C480-P480)/14)),IF(C480&lt;(-13500),INT(ABS((C480-P480)/16)),IF(C480&lt;(-4000),INT(ABS((C480-P480)/18)),INT(ABS((C480-P480)/20))))))))</f>
        <v/>
      </c>
      <c r="P480" s="1">
        <v>2023</v>
      </c>
    </row>
    <row r="481" spans="1:16" x14ac:dyDescent="0.4">
      <c r="A481" s="1" t="s">
        <v>1954</v>
      </c>
      <c r="L481" s="58" t="str">
        <f>IF(ISBLANK(C481),"",IF(C481&lt;=(-350000),ABS(C481),IF(C481&lt;=(-900),FLOOR(ABS(C481-P481),100),ABS(C481-P481))))</f>
        <v/>
      </c>
      <c r="M481" s="58" t="str">
        <f>IF(ISBLANK(D481),"",IF(C481&lt;=(-350000),ABS(D481),IF(C481&lt;=(-900),FLOOR(ABS(D481-P481),100),ABS(D481-P481))))</f>
        <v/>
      </c>
      <c r="N481" s="1" t="str">
        <f>IF(OR(ISBLANK(D481),J481=1),"",ABS(C481-D481))</f>
        <v/>
      </c>
      <c r="O481" s="1" t="str">
        <f>IF(OR(C481&lt;(-85000000),ISBLANK(C481)),"",IF(C481&lt;(-7000000),INT(ABS(C481/10)),IF(C481&lt;(-3200000),INT(ABS(C481/12)),IF(C481&lt;(-500000),INT(ABS((C481-P481)/14)),IF(C481&lt;(-13500),INT(ABS((C481-P481)/16)),IF(C481&lt;(-4000),INT(ABS((C481-P481)/18)),INT(ABS((C481-P481)/20))))))))</f>
        <v/>
      </c>
      <c r="P481" s="1">
        <v>2023</v>
      </c>
    </row>
    <row r="482" spans="1:16" x14ac:dyDescent="0.4">
      <c r="A482" s="1" t="s">
        <v>1955</v>
      </c>
      <c r="L482" s="58" t="str">
        <f>IF(ISBLANK(C482),"",IF(C482&lt;=(-350000),ABS(C482),IF(C482&lt;=(-900),FLOOR(ABS(C482-P482),100),ABS(C482-P482))))</f>
        <v/>
      </c>
      <c r="M482" s="58" t="str">
        <f>IF(ISBLANK(D482),"",IF(C482&lt;=(-350000),ABS(D482),IF(C482&lt;=(-900),FLOOR(ABS(D482-P482),100),ABS(D482-P482))))</f>
        <v/>
      </c>
      <c r="N482" s="1" t="str">
        <f>IF(OR(ISBLANK(D482),J482=1),"",ABS(C482-D482))</f>
        <v/>
      </c>
      <c r="O482" s="1" t="str">
        <f>IF(OR(C482&lt;(-85000000),ISBLANK(C482)),"",IF(C482&lt;(-7000000),INT(ABS(C482/10)),IF(C482&lt;(-3200000),INT(ABS(C482/12)),IF(C482&lt;(-500000),INT(ABS((C482-P482)/14)),IF(C482&lt;(-13500),INT(ABS((C482-P482)/16)),IF(C482&lt;(-4000),INT(ABS((C482-P482)/18)),INT(ABS((C482-P482)/20))))))))</f>
        <v/>
      </c>
      <c r="P482" s="1">
        <v>2023</v>
      </c>
    </row>
    <row r="483" spans="1:16" x14ac:dyDescent="0.4">
      <c r="A483" s="1" t="s">
        <v>1956</v>
      </c>
      <c r="L483" s="58" t="str">
        <f>IF(ISBLANK(C483),"",IF(C483&lt;=(-350000),ABS(C483),IF(C483&lt;=(-900),FLOOR(ABS(C483-P483),100),ABS(C483-P483))))</f>
        <v/>
      </c>
      <c r="M483" s="58" t="str">
        <f>IF(ISBLANK(D483),"",IF(C483&lt;=(-350000),ABS(D483),IF(C483&lt;=(-900),FLOOR(ABS(D483-P483),100),ABS(D483-P483))))</f>
        <v/>
      </c>
      <c r="N483" s="1" t="str">
        <f>IF(OR(ISBLANK(D483),J483=1),"",ABS(C483-D483))</f>
        <v/>
      </c>
      <c r="O483" s="1" t="str">
        <f>IF(OR(C483&lt;(-85000000),ISBLANK(C483)),"",IF(C483&lt;(-7000000),INT(ABS(C483/10)),IF(C483&lt;(-3200000),INT(ABS(C483/12)),IF(C483&lt;(-500000),INT(ABS((C483-P483)/14)),IF(C483&lt;(-13500),INT(ABS((C483-P483)/16)),IF(C483&lt;(-4000),INT(ABS((C483-P483)/18)),INT(ABS((C483-P483)/20))))))))</f>
        <v/>
      </c>
      <c r="P483" s="1">
        <v>2023</v>
      </c>
    </row>
    <row r="484" spans="1:16" x14ac:dyDescent="0.4">
      <c r="A484" s="1" t="s">
        <v>1991</v>
      </c>
      <c r="L484" s="58" t="str">
        <f>IF(ISBLANK(C484),"",IF(C484&lt;=(-350000),ABS(C484),IF(C484&lt;=(-900),FLOOR(ABS(C484-P484),100),ABS(C484-P484))))</f>
        <v/>
      </c>
      <c r="M484" s="58" t="str">
        <f>IF(ISBLANK(D484),"",IF(C484&lt;=(-350000),ABS(D484),IF(C484&lt;=(-900),FLOOR(ABS(D484-P484),100),ABS(D484-P484))))</f>
        <v/>
      </c>
      <c r="N484" s="1" t="str">
        <f>IF(OR(ISBLANK(D484),J484=1),"",ABS(C484-D484))</f>
        <v/>
      </c>
      <c r="O484" s="1" t="str">
        <f>IF(OR(C484&lt;(-85000000),ISBLANK(C484)),"",IF(C484&lt;(-7000000),INT(ABS(C484/10)),IF(C484&lt;(-3200000),INT(ABS(C484/12)),IF(C484&lt;(-500000),INT(ABS((C484-P484)/14)),IF(C484&lt;(-13500),INT(ABS((C484-P484)/16)),IF(C484&lt;(-4000),INT(ABS((C484-P484)/18)),INT(ABS((C484-P484)/20))))))))</f>
        <v/>
      </c>
      <c r="P484" s="1">
        <v>2023</v>
      </c>
    </row>
    <row r="485" spans="1:16" x14ac:dyDescent="0.4">
      <c r="A485" s="1" t="s">
        <v>1957</v>
      </c>
      <c r="L485" s="58" t="str">
        <f>IF(ISBLANK(C485),"",IF(C485&lt;=(-350000),ABS(C485),IF(C485&lt;=(-900),FLOOR(ABS(C485-P485),100),ABS(C485-P485))))</f>
        <v/>
      </c>
      <c r="M485" s="58" t="str">
        <f>IF(ISBLANK(D485),"",IF(C485&lt;=(-350000),ABS(D485),IF(C485&lt;=(-900),FLOOR(ABS(D485-P485),100),ABS(D485-P485))))</f>
        <v/>
      </c>
      <c r="N485" s="1" t="str">
        <f>IF(OR(ISBLANK(D485),J485=1),"",ABS(C485-D485))</f>
        <v/>
      </c>
      <c r="O485" s="1" t="str">
        <f>IF(OR(C485&lt;(-85000000),ISBLANK(C485)),"",IF(C485&lt;(-7000000),INT(ABS(C485/10)),IF(C485&lt;(-3200000),INT(ABS(C485/12)),IF(C485&lt;(-500000),INT(ABS((C485-P485)/14)),IF(C485&lt;(-13500),INT(ABS((C485-P485)/16)),IF(C485&lt;(-4000),INT(ABS((C485-P485)/18)),INT(ABS((C485-P485)/20))))))))</f>
        <v/>
      </c>
      <c r="P485" s="1">
        <v>2023</v>
      </c>
    </row>
    <row r="486" spans="1:16" x14ac:dyDescent="0.4">
      <c r="A486" s="1" t="s">
        <v>1958</v>
      </c>
      <c r="L486" s="58" t="str">
        <f>IF(ISBLANK(C486),"",IF(C486&lt;=(-350000),ABS(C486),IF(C486&lt;=(-900),FLOOR(ABS(C486-P486),100),ABS(C486-P486))))</f>
        <v/>
      </c>
      <c r="M486" s="58" t="str">
        <f>IF(ISBLANK(D486),"",IF(C486&lt;=(-350000),ABS(D486),IF(C486&lt;=(-900),FLOOR(ABS(D486-P486),100),ABS(D486-P486))))</f>
        <v/>
      </c>
      <c r="N486" s="1" t="str">
        <f>IF(OR(ISBLANK(D486),J486=1),"",ABS(C486-D486))</f>
        <v/>
      </c>
      <c r="O486" s="1" t="str">
        <f>IF(OR(C486&lt;(-85000000),ISBLANK(C486)),"",IF(C486&lt;(-7000000),INT(ABS(C486/10)),IF(C486&lt;(-3200000),INT(ABS(C486/12)),IF(C486&lt;(-500000),INT(ABS((C486-P486)/14)),IF(C486&lt;(-13500),INT(ABS((C486-P486)/16)),IF(C486&lt;(-4000),INT(ABS((C486-P486)/18)),INT(ABS((C486-P486)/20))))))))</f>
        <v/>
      </c>
      <c r="P486" s="1">
        <v>2023</v>
      </c>
    </row>
    <row r="487" spans="1:16" x14ac:dyDescent="0.4">
      <c r="A487" s="1" t="s">
        <v>1959</v>
      </c>
      <c r="L487" s="58" t="str">
        <f>IF(ISBLANK(C487),"",IF(C487&lt;=(-350000),ABS(C487),IF(C487&lt;=(-900),FLOOR(ABS(C487-P487),100),ABS(C487-P487))))</f>
        <v/>
      </c>
      <c r="M487" s="58" t="str">
        <f>IF(ISBLANK(D487),"",IF(C487&lt;=(-350000),ABS(D487),IF(C487&lt;=(-900),FLOOR(ABS(D487-P487),100),ABS(D487-P487))))</f>
        <v/>
      </c>
      <c r="N487" s="1" t="str">
        <f>IF(OR(ISBLANK(D487),J487=1),"",ABS(C487-D487))</f>
        <v/>
      </c>
      <c r="O487" s="1" t="str">
        <f>IF(OR(C487&lt;(-85000000),ISBLANK(C487)),"",IF(C487&lt;(-7000000),INT(ABS(C487/10)),IF(C487&lt;(-3200000),INT(ABS(C487/12)),IF(C487&lt;(-500000),INT(ABS((C487-P487)/14)),IF(C487&lt;(-13500),INT(ABS((C487-P487)/16)),IF(C487&lt;(-4000),INT(ABS((C487-P487)/18)),INT(ABS((C487-P487)/20))))))))</f>
        <v/>
      </c>
      <c r="P487" s="1">
        <v>2023</v>
      </c>
    </row>
    <row r="488" spans="1:16" x14ac:dyDescent="0.4">
      <c r="A488" s="1" t="s">
        <v>1960</v>
      </c>
      <c r="L488" s="58" t="str">
        <f>IF(ISBLANK(C488),"",IF(C488&lt;=(-350000),ABS(C488),IF(C488&lt;=(-900),FLOOR(ABS(C488-P488),100),ABS(C488-P488))))</f>
        <v/>
      </c>
      <c r="M488" s="58" t="str">
        <f>IF(ISBLANK(D488),"",IF(C488&lt;=(-350000),ABS(D488),IF(C488&lt;=(-900),FLOOR(ABS(D488-P488),100),ABS(D488-P488))))</f>
        <v/>
      </c>
      <c r="N488" s="1" t="str">
        <f>IF(OR(ISBLANK(D488),J488=1),"",ABS(C488-D488))</f>
        <v/>
      </c>
      <c r="O488" s="1" t="str">
        <f>IF(OR(C488&lt;(-85000000),ISBLANK(C488)),"",IF(C488&lt;(-7000000),INT(ABS(C488/10)),IF(C488&lt;(-3200000),INT(ABS(C488/12)),IF(C488&lt;(-500000),INT(ABS((C488-P488)/14)),IF(C488&lt;(-13500),INT(ABS((C488-P488)/16)),IF(C488&lt;(-4000),INT(ABS((C488-P488)/18)),INT(ABS((C488-P488)/20))))))))</f>
        <v/>
      </c>
      <c r="P488" s="1">
        <v>2023</v>
      </c>
    </row>
    <row r="489" spans="1:16" x14ac:dyDescent="0.4">
      <c r="A489" s="1" t="s">
        <v>1961</v>
      </c>
      <c r="L489" s="58" t="str">
        <f>IF(ISBLANK(C489),"",IF(C489&lt;=(-350000),ABS(C489),IF(C489&lt;=(-900),FLOOR(ABS(C489-P489),100),ABS(C489-P489))))</f>
        <v/>
      </c>
      <c r="M489" s="58" t="str">
        <f>IF(ISBLANK(D489),"",IF(C489&lt;=(-350000),ABS(D489),IF(C489&lt;=(-900),FLOOR(ABS(D489-P489),100),ABS(D489-P489))))</f>
        <v/>
      </c>
      <c r="N489" s="1" t="str">
        <f>IF(OR(ISBLANK(D489),J489=1),"",ABS(C489-D489))</f>
        <v/>
      </c>
      <c r="O489" s="1" t="str">
        <f>IF(OR(C489&lt;(-85000000),ISBLANK(C489)),"",IF(C489&lt;(-7000000),INT(ABS(C489/10)),IF(C489&lt;(-3200000),INT(ABS(C489/12)),IF(C489&lt;(-500000),INT(ABS((C489-P489)/14)),IF(C489&lt;(-13500),INT(ABS((C489-P489)/16)),IF(C489&lt;(-4000),INT(ABS((C489-P489)/18)),INT(ABS((C489-P489)/20))))))))</f>
        <v/>
      </c>
      <c r="P489" s="1">
        <v>2023</v>
      </c>
    </row>
    <row r="490" spans="1:16" x14ac:dyDescent="0.4">
      <c r="A490" s="1" t="s">
        <v>1962</v>
      </c>
      <c r="L490" s="58" t="str">
        <f>IF(ISBLANK(C490),"",IF(C490&lt;=(-350000),ABS(C490),IF(C490&lt;=(-900),FLOOR(ABS(C490-P490),100),ABS(C490-P490))))</f>
        <v/>
      </c>
      <c r="M490" s="58" t="str">
        <f>IF(ISBLANK(D490),"",IF(C490&lt;=(-350000),ABS(D490),IF(C490&lt;=(-900),FLOOR(ABS(D490-P490),100),ABS(D490-P490))))</f>
        <v/>
      </c>
      <c r="N490" s="1" t="str">
        <f>IF(OR(ISBLANK(D490),J490=1),"",ABS(C490-D490))</f>
        <v/>
      </c>
      <c r="O490" s="1" t="str">
        <f>IF(OR(C490&lt;(-85000000),ISBLANK(C490)),"",IF(C490&lt;(-7000000),INT(ABS(C490/10)),IF(C490&lt;(-3200000),INT(ABS(C490/12)),IF(C490&lt;(-500000),INT(ABS((C490-P490)/14)),IF(C490&lt;(-13500),INT(ABS((C490-P490)/16)),IF(C490&lt;(-4000),INT(ABS((C490-P490)/18)),INT(ABS((C490-P490)/20))))))))</f>
        <v/>
      </c>
      <c r="P490" s="1">
        <v>2023</v>
      </c>
    </row>
    <row r="491" spans="1:16" x14ac:dyDescent="0.4">
      <c r="A491" s="1" t="s">
        <v>1963</v>
      </c>
      <c r="L491" s="58" t="str">
        <f>IF(ISBLANK(C491),"",IF(C491&lt;=(-350000),ABS(C491),IF(C491&lt;=(-900),FLOOR(ABS(C491-P491),100),ABS(C491-P491))))</f>
        <v/>
      </c>
      <c r="M491" s="58" t="str">
        <f>IF(ISBLANK(D491),"",IF(C491&lt;=(-350000),ABS(D491),IF(C491&lt;=(-900),FLOOR(ABS(D491-P491),100),ABS(D491-P491))))</f>
        <v/>
      </c>
      <c r="N491" s="1" t="str">
        <f>IF(OR(ISBLANK(D491),J491=1),"",ABS(C491-D491))</f>
        <v/>
      </c>
      <c r="O491" s="1" t="str">
        <f>IF(OR(C491&lt;(-85000000),ISBLANK(C491)),"",IF(C491&lt;(-7000000),INT(ABS(C491/10)),IF(C491&lt;(-3200000),INT(ABS(C491/12)),IF(C491&lt;(-500000),INT(ABS((C491-P491)/14)),IF(C491&lt;(-13500),INT(ABS((C491-P491)/16)),IF(C491&lt;(-4000),INT(ABS((C491-P491)/18)),INT(ABS((C491-P491)/20))))))))</f>
        <v/>
      </c>
      <c r="P491" s="1">
        <v>2023</v>
      </c>
    </row>
    <row r="492" spans="1:16" x14ac:dyDescent="0.4">
      <c r="A492" s="1" t="s">
        <v>1964</v>
      </c>
      <c r="L492" s="58" t="str">
        <f>IF(ISBLANK(C492),"",IF(C492&lt;=(-350000),ABS(C492),IF(C492&lt;=(-900),FLOOR(ABS(C492-P492),100),ABS(C492-P492))))</f>
        <v/>
      </c>
      <c r="M492" s="58" t="str">
        <f>IF(ISBLANK(D492),"",IF(C492&lt;=(-350000),ABS(D492),IF(C492&lt;=(-900),FLOOR(ABS(D492-P492),100),ABS(D492-P492))))</f>
        <v/>
      </c>
      <c r="N492" s="1" t="str">
        <f>IF(OR(ISBLANK(D492),J492=1),"",ABS(C492-D492))</f>
        <v/>
      </c>
      <c r="O492" s="1" t="str">
        <f>IF(OR(C492&lt;(-85000000),ISBLANK(C492)),"",IF(C492&lt;(-7000000),INT(ABS(C492/10)),IF(C492&lt;(-3200000),INT(ABS(C492/12)),IF(C492&lt;(-500000),INT(ABS((C492-P492)/14)),IF(C492&lt;(-13500),INT(ABS((C492-P492)/16)),IF(C492&lt;(-4000),INT(ABS((C492-P492)/18)),INT(ABS((C492-P492)/20))))))))</f>
        <v/>
      </c>
      <c r="P492" s="1">
        <v>2023</v>
      </c>
    </row>
    <row r="493" spans="1:16" x14ac:dyDescent="0.4">
      <c r="A493" s="1" t="s">
        <v>1965</v>
      </c>
      <c r="L493" s="58" t="str">
        <f>IF(ISBLANK(C493),"",IF(C493&lt;=(-350000),ABS(C493),IF(C493&lt;=(-900),FLOOR(ABS(C493-P493),100),ABS(C493-P493))))</f>
        <v/>
      </c>
      <c r="M493" s="58" t="str">
        <f>IF(ISBLANK(D493),"",IF(C493&lt;=(-350000),ABS(D493),IF(C493&lt;=(-900),FLOOR(ABS(D493-P493),100),ABS(D493-P493))))</f>
        <v/>
      </c>
      <c r="N493" s="1" t="str">
        <f>IF(OR(ISBLANK(D493),J493=1),"",ABS(C493-D493))</f>
        <v/>
      </c>
      <c r="O493" s="1" t="str">
        <f>IF(OR(C493&lt;(-85000000),ISBLANK(C493)),"",IF(C493&lt;(-7000000),INT(ABS(C493/10)),IF(C493&lt;(-3200000),INT(ABS(C493/12)),IF(C493&lt;(-500000),INT(ABS((C493-P493)/14)),IF(C493&lt;(-13500),INT(ABS((C493-P493)/16)),IF(C493&lt;(-4000),INT(ABS((C493-P493)/18)),INT(ABS((C493-P493)/20))))))))</f>
        <v/>
      </c>
      <c r="P493" s="1">
        <v>2023</v>
      </c>
    </row>
    <row r="494" spans="1:16" x14ac:dyDescent="0.4">
      <c r="A494" s="1" t="s">
        <v>1968</v>
      </c>
      <c r="L494" s="58" t="str">
        <f>IF(ISBLANK(C494),"",IF(C494&lt;=(-350000),ABS(C494),IF(C494&lt;=(-900),FLOOR(ABS(C494-P494),100),ABS(C494-P494))))</f>
        <v/>
      </c>
      <c r="M494" s="58" t="str">
        <f>IF(ISBLANK(D494),"",IF(C494&lt;=(-350000),ABS(D494),IF(C494&lt;=(-900),FLOOR(ABS(D494-P494),100),ABS(D494-P494))))</f>
        <v/>
      </c>
      <c r="N494" s="1" t="str">
        <f>IF(OR(ISBLANK(D494),J494=1),"",ABS(C494-D494))</f>
        <v/>
      </c>
      <c r="O494" s="1" t="str">
        <f>IF(OR(C494&lt;(-85000000),ISBLANK(C494)),"",IF(C494&lt;(-7000000),INT(ABS(C494/10)),IF(C494&lt;(-3200000),INT(ABS(C494/12)),IF(C494&lt;(-500000),INT(ABS((C494-P494)/14)),IF(C494&lt;(-13500),INT(ABS((C494-P494)/16)),IF(C494&lt;(-4000),INT(ABS((C494-P494)/18)),INT(ABS((C494-P494)/20))))))))</f>
        <v/>
      </c>
      <c r="P494" s="1">
        <v>2023</v>
      </c>
    </row>
    <row r="495" spans="1:16" x14ac:dyDescent="0.4">
      <c r="A495" s="1" t="s">
        <v>1969</v>
      </c>
      <c r="L495" s="58" t="str">
        <f>IF(ISBLANK(C495),"",IF(C495&lt;=(-350000),ABS(C495),IF(C495&lt;=(-900),FLOOR(ABS(C495-P495),100),ABS(C495-P495))))</f>
        <v/>
      </c>
      <c r="M495" s="58" t="str">
        <f>IF(ISBLANK(D495),"",IF(C495&lt;=(-350000),ABS(D495),IF(C495&lt;=(-900),FLOOR(ABS(D495-P495),100),ABS(D495-P495))))</f>
        <v/>
      </c>
      <c r="N495" s="1" t="str">
        <f>IF(OR(ISBLANK(D495),J495=1),"",ABS(C495-D495))</f>
        <v/>
      </c>
      <c r="O495" s="1" t="str">
        <f>IF(OR(C495&lt;(-85000000),ISBLANK(C495)),"",IF(C495&lt;(-7000000),INT(ABS(C495/10)),IF(C495&lt;(-3200000),INT(ABS(C495/12)),IF(C495&lt;(-500000),INT(ABS((C495-P495)/14)),IF(C495&lt;(-13500),INT(ABS((C495-P495)/16)),IF(C495&lt;(-4000),INT(ABS((C495-P495)/18)),INT(ABS((C495-P495)/20))))))))</f>
        <v/>
      </c>
      <c r="P495" s="1">
        <v>2023</v>
      </c>
    </row>
    <row r="496" spans="1:16" x14ac:dyDescent="0.4">
      <c r="A496" s="1" t="s">
        <v>1970</v>
      </c>
      <c r="L496" s="58" t="str">
        <f>IF(ISBLANK(C496),"",IF(C496&lt;=(-350000),ABS(C496),IF(C496&lt;=(-900),FLOOR(ABS(C496-P496),100),ABS(C496-P496))))</f>
        <v/>
      </c>
      <c r="M496" s="58" t="str">
        <f>IF(ISBLANK(D496),"",IF(C496&lt;=(-350000),ABS(D496),IF(C496&lt;=(-900),FLOOR(ABS(D496-P496),100),ABS(D496-P496))))</f>
        <v/>
      </c>
      <c r="N496" s="1" t="str">
        <f>IF(OR(ISBLANK(D496),J496=1),"",ABS(C496-D496))</f>
        <v/>
      </c>
      <c r="P496" s="1">
        <v>2023</v>
      </c>
    </row>
    <row r="497" spans="1:14" x14ac:dyDescent="0.4">
      <c r="A497" s="1" t="s">
        <v>1971</v>
      </c>
      <c r="L497" s="58" t="str">
        <f>IF(ISBLANK(C497),"",IF(C497&lt;=(-350000),ABS(C497),IF(C497&lt;=(-900),FLOOR(ABS(C497-P497),100),ABS(C497-P497))))</f>
        <v/>
      </c>
      <c r="N497" s="1" t="str">
        <f>IF(OR(ISBLANK(D497),J497=1),"",ABS(C497-D497))</f>
        <v/>
      </c>
    </row>
    <row r="498" spans="1:14" x14ac:dyDescent="0.4">
      <c r="A498" s="1" t="s">
        <v>1972</v>
      </c>
    </row>
    <row r="499" spans="1:14" x14ac:dyDescent="0.4">
      <c r="A499" s="1" t="s">
        <v>1973</v>
      </c>
    </row>
    <row r="500" spans="1:14" x14ac:dyDescent="0.4">
      <c r="A500" s="1" t="s">
        <v>1974</v>
      </c>
    </row>
    <row r="501" spans="1:14" x14ac:dyDescent="0.4">
      <c r="A501" s="1" t="s">
        <v>1977</v>
      </c>
    </row>
    <row r="502" spans="1:14" x14ac:dyDescent="0.4">
      <c r="A502" s="1" t="s">
        <v>1975</v>
      </c>
    </row>
    <row r="503" spans="1:14" x14ac:dyDescent="0.4">
      <c r="A503" s="1" t="s">
        <v>1976</v>
      </c>
    </row>
    <row r="504" spans="1:14" x14ac:dyDescent="0.4">
      <c r="A504" s="1" t="s">
        <v>1990</v>
      </c>
    </row>
    <row r="505" spans="1:14" x14ac:dyDescent="0.4">
      <c r="A505" s="1" t="s">
        <v>1978</v>
      </c>
    </row>
    <row r="506" spans="1:14" x14ac:dyDescent="0.4">
      <c r="A506" s="1" t="s">
        <v>1979</v>
      </c>
    </row>
    <row r="507" spans="1:14" x14ac:dyDescent="0.4">
      <c r="A507" s="1" t="s">
        <v>1980</v>
      </c>
    </row>
    <row r="508" spans="1:14" x14ac:dyDescent="0.4">
      <c r="A508" s="1" t="s">
        <v>1981</v>
      </c>
    </row>
    <row r="509" spans="1:14" x14ac:dyDescent="0.4">
      <c r="A509" s="1" t="s">
        <v>1982</v>
      </c>
    </row>
    <row r="510" spans="1:14" x14ac:dyDescent="0.4">
      <c r="A510" s="1" t="s">
        <v>1983</v>
      </c>
    </row>
    <row r="511" spans="1:14" x14ac:dyDescent="0.4">
      <c r="A511" s="1" t="s">
        <v>1984</v>
      </c>
    </row>
    <row r="512" spans="1:14" x14ac:dyDescent="0.4">
      <c r="A512" s="1" t="s">
        <v>1985</v>
      </c>
    </row>
    <row r="513" spans="1:1" x14ac:dyDescent="0.4">
      <c r="A513" s="1" t="s">
        <v>1986</v>
      </c>
    </row>
    <row r="514" spans="1:1" x14ac:dyDescent="0.4">
      <c r="A514" s="1" t="s">
        <v>1987</v>
      </c>
    </row>
    <row r="515" spans="1:1" x14ac:dyDescent="0.4">
      <c r="A515" s="1" t="s">
        <v>1988</v>
      </c>
    </row>
    <row r="516" spans="1:1" x14ac:dyDescent="0.4">
      <c r="A516" s="1" t="s">
        <v>1989</v>
      </c>
    </row>
    <row r="517" spans="1:1" x14ac:dyDescent="0.4">
      <c r="A517" s="1" t="s">
        <v>1992</v>
      </c>
    </row>
    <row r="518" spans="1:1" x14ac:dyDescent="0.4">
      <c r="A518" s="1" t="s">
        <v>1993</v>
      </c>
    </row>
    <row r="519" spans="1:1" x14ac:dyDescent="0.4">
      <c r="A519" s="1" t="s">
        <v>1994</v>
      </c>
    </row>
    <row r="520" spans="1:1" x14ac:dyDescent="0.4">
      <c r="A520" s="1" t="s">
        <v>1995</v>
      </c>
    </row>
    <row r="521" spans="1:1" x14ac:dyDescent="0.4">
      <c r="A521" s="1" t="s">
        <v>1996</v>
      </c>
    </row>
    <row r="522" spans="1:1" x14ac:dyDescent="0.4">
      <c r="A522" s="1" t="s">
        <v>1997</v>
      </c>
    </row>
    <row r="523" spans="1:1" x14ac:dyDescent="0.4">
      <c r="A523" s="1" t="s">
        <v>1998</v>
      </c>
    </row>
    <row r="524" spans="1:1" x14ac:dyDescent="0.4">
      <c r="A524" s="1" t="s">
        <v>1999</v>
      </c>
    </row>
    <row r="525" spans="1:1" x14ac:dyDescent="0.4">
      <c r="A525" s="1" t="s">
        <v>2000</v>
      </c>
    </row>
    <row r="526" spans="1:1" x14ac:dyDescent="0.4">
      <c r="A526" s="1" t="s">
        <v>2001</v>
      </c>
    </row>
    <row r="527" spans="1:1" x14ac:dyDescent="0.4">
      <c r="A527" s="1" t="s">
        <v>2002</v>
      </c>
    </row>
    <row r="528" spans="1:1" x14ac:dyDescent="0.4">
      <c r="A528" s="1" t="s">
        <v>2003</v>
      </c>
    </row>
    <row r="529" spans="1:2" x14ac:dyDescent="0.4">
      <c r="A529" s="1" t="s">
        <v>2004</v>
      </c>
    </row>
    <row r="530" spans="1:2" x14ac:dyDescent="0.4">
      <c r="A530" s="1" t="s">
        <v>2005</v>
      </c>
    </row>
    <row r="531" spans="1:2" x14ac:dyDescent="0.4">
      <c r="A531" s="1" t="s">
        <v>2006</v>
      </c>
    </row>
    <row r="532" spans="1:2" x14ac:dyDescent="0.4">
      <c r="A532" s="1" t="s">
        <v>2145</v>
      </c>
    </row>
    <row r="533" spans="1:2" x14ac:dyDescent="0.4">
      <c r="B533" s="1" t="s">
        <v>2146</v>
      </c>
    </row>
    <row r="534" spans="1:2" x14ac:dyDescent="0.4">
      <c r="B534" s="1" t="s">
        <v>2147</v>
      </c>
    </row>
    <row r="535" spans="1:2" x14ac:dyDescent="0.4">
      <c r="B535" s="1" t="s">
        <v>2153</v>
      </c>
    </row>
    <row r="536" spans="1:2" x14ac:dyDescent="0.4">
      <c r="B536" s="1" t="s">
        <v>2148</v>
      </c>
    </row>
    <row r="537" spans="1:2" x14ac:dyDescent="0.4">
      <c r="B537" s="1" t="s">
        <v>2149</v>
      </c>
    </row>
    <row r="538" spans="1:2" x14ac:dyDescent="0.4">
      <c r="B538" s="1" t="s">
        <v>2150</v>
      </c>
    </row>
    <row r="539" spans="1:2" x14ac:dyDescent="0.4">
      <c r="A539" s="1" t="s">
        <v>2151</v>
      </c>
    </row>
    <row r="540" spans="1:2" x14ac:dyDescent="0.4">
      <c r="B540" s="1" t="s">
        <v>2152</v>
      </c>
    </row>
    <row r="541" spans="1:2" x14ac:dyDescent="0.4">
      <c r="A541" s="1" t="s">
        <v>2154</v>
      </c>
    </row>
    <row r="542" spans="1:2" x14ac:dyDescent="0.4">
      <c r="B542" s="1" t="s">
        <v>2155</v>
      </c>
    </row>
    <row r="543" spans="1:2" x14ac:dyDescent="0.4">
      <c r="B543" s="1" t="s">
        <v>2156</v>
      </c>
    </row>
    <row r="544" spans="1:2" x14ac:dyDescent="0.4">
      <c r="B544" s="1" t="s">
        <v>2157</v>
      </c>
    </row>
    <row r="545" spans="1:2" x14ac:dyDescent="0.4">
      <c r="B545" s="1" t="s">
        <v>2158</v>
      </c>
    </row>
    <row r="546" spans="1:2" x14ac:dyDescent="0.4">
      <c r="B546" s="1" t="s">
        <v>2159</v>
      </c>
    </row>
    <row r="547" spans="1:2" x14ac:dyDescent="0.4">
      <c r="B547" s="1" t="s">
        <v>2160</v>
      </c>
    </row>
    <row r="548" spans="1:2" x14ac:dyDescent="0.4">
      <c r="A548" s="1" t="s">
        <v>2161</v>
      </c>
      <c r="B548" s="1" t="s">
        <v>2164</v>
      </c>
    </row>
    <row r="549" spans="1:2" x14ac:dyDescent="0.4">
      <c r="A549" s="1" t="s">
        <v>2162</v>
      </c>
      <c r="B549" s="1" t="s">
        <v>2163</v>
      </c>
    </row>
    <row r="550" spans="1:2" x14ac:dyDescent="0.4">
      <c r="A550" s="1" t="s">
        <v>2215</v>
      </c>
    </row>
    <row r="551" spans="1:2" x14ac:dyDescent="0.4">
      <c r="A551" s="1" t="s">
        <v>2216</v>
      </c>
    </row>
    <row r="552" spans="1:2" x14ac:dyDescent="0.4">
      <c r="A552" s="1" t="s">
        <v>2217</v>
      </c>
    </row>
    <row r="553" spans="1:2" x14ac:dyDescent="0.4">
      <c r="A553" s="1" t="s">
        <v>2218</v>
      </c>
    </row>
    <row r="554" spans="1:2" x14ac:dyDescent="0.4">
      <c r="A554" s="1" t="s">
        <v>2219</v>
      </c>
    </row>
    <row r="555" spans="1:2" x14ac:dyDescent="0.4">
      <c r="A555" s="1" t="s">
        <v>2220</v>
      </c>
    </row>
    <row r="556" spans="1:2" x14ac:dyDescent="0.4">
      <c r="A556" s="1" t="s">
        <v>2221</v>
      </c>
    </row>
  </sheetData>
  <sortState ref="A2:V497">
    <sortCondition ref="C2:C497"/>
  </sortState>
  <hyperlinks>
    <hyperlink ref="Q2" r:id="rId1"/>
    <hyperlink ref="Q3" r:id="rId2" location=":~:text=Astronomers%20believe%20that%20our%20own,about%20500%20million%20years%20ago"/>
    <hyperlink ref="Q139" r:id="rId3" location=":~:text=c.-,814%20BC%E2%80%93146%20BC,-Supposed%20military%20standard "/>
    <hyperlink ref="Q143" r:id="rId4" location=":~:text=c.-,650%20BC,-%E2%80%A2%C2%A0Destroyed%20by "/>
    <hyperlink ref="R113" r:id="rId5"/>
    <hyperlink ref="Q77" r:id="rId6"/>
    <hyperlink ref="R77" r:id="rId7"/>
    <hyperlink ref="Q359" r:id="rId8"/>
    <hyperlink ref="Q426" r:id="rId9"/>
    <hyperlink ref="R300" r:id="rId10"/>
  </hyperlinks>
  <pageMargins left="0.7" right="0.7" top="0.75" bottom="0.75" header="0.3" footer="0.3"/>
  <pageSetup paperSize="9"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7"/>
  <sheetViews>
    <sheetView topLeftCell="B16" zoomScale="40" zoomScaleNormal="40" workbookViewId="0">
      <selection activeCell="B16" sqref="B16"/>
    </sheetView>
  </sheetViews>
  <sheetFormatPr defaultRowHeight="14.6" x14ac:dyDescent="0.4"/>
  <cols>
    <col min="1" max="1" width="47.23046875" style="1" customWidth="1"/>
    <col min="2" max="2" width="96.23046875" style="1" customWidth="1"/>
    <col min="3" max="3" width="16.23046875" style="1" customWidth="1"/>
    <col min="4" max="4" width="12.921875" style="1" customWidth="1"/>
    <col min="5" max="6" width="16.53515625" style="1" customWidth="1"/>
    <col min="7" max="7" width="16.07421875" style="1" customWidth="1"/>
    <col min="8" max="8" width="20.07421875" style="1" customWidth="1"/>
    <col min="9" max="9" width="17.23046875" style="1" customWidth="1"/>
    <col min="10" max="10" width="23.765625" style="1" customWidth="1"/>
    <col min="11" max="12" width="14.3046875" style="1" customWidth="1"/>
    <col min="13" max="13" width="10.921875" style="1" customWidth="1"/>
    <col min="14" max="14" width="9" style="1" customWidth="1"/>
    <col min="15" max="15" width="13.921875" style="1" customWidth="1"/>
    <col min="16" max="16" width="13.4609375" style="1" customWidth="1"/>
    <col min="17" max="17" width="10.921875" style="1" customWidth="1"/>
    <col min="18" max="18" width="20.4609375" style="1" customWidth="1"/>
    <col min="19" max="19" width="10.69140625" style="1" customWidth="1"/>
    <col min="20" max="20" width="82.61328125" style="1" customWidth="1"/>
    <col min="21" max="21" width="93.61328125" style="1" customWidth="1"/>
    <col min="22" max="22" width="147.921875" style="58" customWidth="1"/>
    <col min="24" max="16384" width="9.23046875" style="58"/>
  </cols>
  <sheetData>
    <row r="1" spans="1:22" x14ac:dyDescent="0.4">
      <c r="A1" s="59" t="s">
        <v>933</v>
      </c>
      <c r="B1" s="59" t="s">
        <v>943</v>
      </c>
      <c r="C1" s="59" t="s">
        <v>934</v>
      </c>
      <c r="D1" s="59" t="s">
        <v>935</v>
      </c>
      <c r="E1" s="59" t="s">
        <v>1819</v>
      </c>
      <c r="F1" s="59" t="s">
        <v>1843</v>
      </c>
      <c r="G1" s="59" t="s">
        <v>1820</v>
      </c>
      <c r="H1" s="59" t="s">
        <v>1876</v>
      </c>
      <c r="I1" s="59" t="s">
        <v>1877</v>
      </c>
      <c r="J1" s="59" t="s">
        <v>1821</v>
      </c>
      <c r="K1" s="59" t="s">
        <v>937</v>
      </c>
      <c r="L1" s="59" t="s">
        <v>1823</v>
      </c>
      <c r="M1" s="59" t="s">
        <v>936</v>
      </c>
      <c r="N1" s="59" t="s">
        <v>938</v>
      </c>
      <c r="O1" s="59" t="s">
        <v>946</v>
      </c>
      <c r="P1" s="59" t="s">
        <v>945</v>
      </c>
      <c r="Q1" s="60" t="s">
        <v>940</v>
      </c>
      <c r="R1" s="60" t="s">
        <v>941</v>
      </c>
      <c r="S1" s="60" t="s">
        <v>939</v>
      </c>
      <c r="T1" s="60" t="s">
        <v>944</v>
      </c>
      <c r="U1" s="60" t="s">
        <v>956</v>
      </c>
      <c r="V1" s="60" t="s">
        <v>942</v>
      </c>
    </row>
    <row r="2" spans="1:22" x14ac:dyDescent="0.4">
      <c r="A2" s="1" t="s">
        <v>1536</v>
      </c>
      <c r="C2" s="1">
        <v>2022</v>
      </c>
      <c r="D2" s="1">
        <f>S2</f>
        <v>2023</v>
      </c>
      <c r="G2" s="1" t="s">
        <v>1348</v>
      </c>
      <c r="K2" s="1" t="s">
        <v>926</v>
      </c>
      <c r="O2" s="58">
        <f t="shared" ref="O2:O65" si="0">IF(ISBLANK(C2),"",IF(C2&lt;=(-350000),ABS(C2),IF(C2&lt;=(-900),FLOOR(ABS(C2-S2),100),ABS(C2-S2))))</f>
        <v>1</v>
      </c>
      <c r="P2" s="58">
        <f t="shared" ref="P2:P65" si="1">IF(ISBLANK(D2),"",IF(C2&lt;=(-350000),ABS(D2),IF(C2&lt;=(-900),FLOOR(ABS(D2-S2),100),ABS(D2-S2))))</f>
        <v>0</v>
      </c>
      <c r="Q2" s="1">
        <f t="shared" ref="Q2:Q65" si="2">IF(OR(ISBLANK(D2),M2=1),"",ABS(C2-D2))</f>
        <v>1</v>
      </c>
      <c r="R2" s="1">
        <f t="shared" ref="R2:R65" si="3">IF(OR(C2&lt;(-85000000),ISBLANK(C2)),"",IF(C2&lt;(-7000000),INT(ABS(C2/10)),IF(C2&lt;(-3200000),INT(ABS(C2/12)),IF(C2&lt;(-500000),INT(ABS((C2-S2)/14)),IF(C2&lt;(-13500),INT(ABS((C2-S2)/16)),IF(C2&lt;(-4000),INT(ABS((C2-S2)/18)),INT(ABS((C2-S2)/20))))))))</f>
        <v>0</v>
      </c>
      <c r="S2" s="1">
        <v>2023</v>
      </c>
      <c r="T2" s="1" t="s">
        <v>1537</v>
      </c>
      <c r="U2" s="1" t="s">
        <v>1538</v>
      </c>
    </row>
    <row r="3" spans="1:22" x14ac:dyDescent="0.4">
      <c r="A3" s="1" t="s">
        <v>1667</v>
      </c>
      <c r="C3" s="1">
        <v>2021</v>
      </c>
      <c r="G3" s="1" t="s">
        <v>1668</v>
      </c>
      <c r="K3" s="1" t="s">
        <v>926</v>
      </c>
      <c r="O3" s="58">
        <f t="shared" si="0"/>
        <v>2</v>
      </c>
      <c r="P3" s="58" t="str">
        <f t="shared" si="1"/>
        <v/>
      </c>
      <c r="Q3" s="1" t="str">
        <f t="shared" si="2"/>
        <v/>
      </c>
      <c r="R3" s="1">
        <f t="shared" si="3"/>
        <v>0</v>
      </c>
      <c r="S3" s="1">
        <v>2023</v>
      </c>
      <c r="T3" s="1" t="s">
        <v>1669</v>
      </c>
      <c r="U3" s="1" t="s">
        <v>1670</v>
      </c>
    </row>
    <row r="4" spans="1:22" x14ac:dyDescent="0.4">
      <c r="A4" s="1" t="s">
        <v>1301</v>
      </c>
      <c r="C4" s="1">
        <v>2019</v>
      </c>
      <c r="D4" s="1">
        <f>S4</f>
        <v>2023</v>
      </c>
      <c r="G4" s="1" t="s">
        <v>314</v>
      </c>
      <c r="K4" s="1" t="s">
        <v>926</v>
      </c>
      <c r="O4" s="58">
        <f t="shared" si="0"/>
        <v>4</v>
      </c>
      <c r="P4" s="58">
        <f t="shared" si="1"/>
        <v>0</v>
      </c>
      <c r="Q4" s="1">
        <f t="shared" si="2"/>
        <v>4</v>
      </c>
      <c r="R4" s="1">
        <f t="shared" si="3"/>
        <v>0</v>
      </c>
      <c r="S4" s="1">
        <v>2023</v>
      </c>
      <c r="T4" s="1" t="s">
        <v>1665</v>
      </c>
      <c r="U4" s="1" t="s">
        <v>1666</v>
      </c>
    </row>
    <row r="5" spans="1:22" x14ac:dyDescent="0.4">
      <c r="A5" s="1" t="s">
        <v>1505</v>
      </c>
      <c r="C5" s="1">
        <v>2017</v>
      </c>
      <c r="D5" s="1">
        <v>2021</v>
      </c>
      <c r="G5" s="1" t="s">
        <v>1304</v>
      </c>
      <c r="K5" s="1" t="s">
        <v>930</v>
      </c>
      <c r="O5" s="58">
        <f t="shared" si="0"/>
        <v>6</v>
      </c>
      <c r="P5" s="58">
        <f t="shared" si="1"/>
        <v>2</v>
      </c>
      <c r="Q5" s="1">
        <f t="shared" si="2"/>
        <v>4</v>
      </c>
      <c r="R5" s="1">
        <f t="shared" si="3"/>
        <v>0</v>
      </c>
      <c r="S5" s="1">
        <v>2023</v>
      </c>
      <c r="T5" s="1" t="s">
        <v>1506</v>
      </c>
      <c r="U5" s="1" t="s">
        <v>1507</v>
      </c>
    </row>
    <row r="6" spans="1:22" x14ac:dyDescent="0.4">
      <c r="A6" s="1" t="s">
        <v>1430</v>
      </c>
      <c r="C6" s="1">
        <v>2014</v>
      </c>
      <c r="D6" s="1">
        <v>2015</v>
      </c>
      <c r="G6" s="1" t="s">
        <v>1304</v>
      </c>
      <c r="K6" s="1" t="s">
        <v>926</v>
      </c>
      <c r="O6" s="58">
        <f t="shared" si="0"/>
        <v>9</v>
      </c>
      <c r="P6" s="58">
        <f t="shared" si="1"/>
        <v>8</v>
      </c>
      <c r="Q6" s="1">
        <f t="shared" si="2"/>
        <v>1</v>
      </c>
      <c r="R6" s="1">
        <f t="shared" si="3"/>
        <v>0</v>
      </c>
      <c r="S6" s="1">
        <v>2023</v>
      </c>
      <c r="T6" s="1" t="s">
        <v>1434</v>
      </c>
      <c r="U6" s="1" t="s">
        <v>1435</v>
      </c>
    </row>
    <row r="7" spans="1:22" x14ac:dyDescent="0.4">
      <c r="A7" s="1" t="s">
        <v>1532</v>
      </c>
      <c r="C7" s="1">
        <v>2014</v>
      </c>
      <c r="G7" s="1" t="s">
        <v>1533</v>
      </c>
      <c r="K7" s="1" t="s">
        <v>926</v>
      </c>
      <c r="O7" s="58">
        <f t="shared" si="0"/>
        <v>9</v>
      </c>
      <c r="P7" s="58" t="str">
        <f t="shared" si="1"/>
        <v/>
      </c>
      <c r="Q7" s="1" t="str">
        <f t="shared" si="2"/>
        <v/>
      </c>
      <c r="R7" s="1">
        <f t="shared" si="3"/>
        <v>0</v>
      </c>
      <c r="S7" s="1">
        <v>2023</v>
      </c>
      <c r="T7" s="1" t="s">
        <v>1534</v>
      </c>
      <c r="U7" s="1" t="s">
        <v>1535</v>
      </c>
    </row>
    <row r="8" spans="1:22" x14ac:dyDescent="0.4">
      <c r="A8" s="1" t="s">
        <v>1526</v>
      </c>
      <c r="C8" s="1">
        <v>2013</v>
      </c>
      <c r="D8" s="1">
        <v>2014</v>
      </c>
      <c r="G8" s="1" t="s">
        <v>1348</v>
      </c>
      <c r="K8" s="1" t="s">
        <v>926</v>
      </c>
      <c r="O8" s="58">
        <f t="shared" si="0"/>
        <v>10</v>
      </c>
      <c r="P8" s="58">
        <f t="shared" si="1"/>
        <v>9</v>
      </c>
      <c r="Q8" s="1">
        <f t="shared" si="2"/>
        <v>1</v>
      </c>
      <c r="R8" s="1">
        <f t="shared" si="3"/>
        <v>0</v>
      </c>
      <c r="S8" s="1">
        <v>2023</v>
      </c>
      <c r="T8" s="1" t="s">
        <v>1528</v>
      </c>
      <c r="U8" s="1" t="s">
        <v>1529</v>
      </c>
    </row>
    <row r="9" spans="1:22" x14ac:dyDescent="0.4">
      <c r="A9" s="1" t="s">
        <v>1601</v>
      </c>
      <c r="C9" s="1">
        <v>2011</v>
      </c>
      <c r="G9" s="1" t="s">
        <v>1602</v>
      </c>
      <c r="K9" s="1" t="s">
        <v>926</v>
      </c>
      <c r="O9" s="58">
        <f t="shared" si="0"/>
        <v>12</v>
      </c>
      <c r="P9" s="58" t="str">
        <f t="shared" si="1"/>
        <v/>
      </c>
      <c r="Q9" s="1" t="str">
        <f t="shared" si="2"/>
        <v/>
      </c>
      <c r="R9" s="1">
        <f t="shared" si="3"/>
        <v>0</v>
      </c>
      <c r="S9" s="1">
        <v>2023</v>
      </c>
      <c r="T9" s="1" t="s">
        <v>1603</v>
      </c>
      <c r="U9" s="1" t="s">
        <v>1604</v>
      </c>
    </row>
    <row r="10" spans="1:22" x14ac:dyDescent="0.4">
      <c r="A10" s="1" t="s">
        <v>1527</v>
      </c>
      <c r="C10" s="1">
        <v>2010</v>
      </c>
      <c r="D10" s="1">
        <v>2012</v>
      </c>
      <c r="K10" s="1" t="s">
        <v>926</v>
      </c>
      <c r="O10" s="58">
        <f t="shared" si="0"/>
        <v>13</v>
      </c>
      <c r="P10" s="58">
        <f t="shared" si="1"/>
        <v>11</v>
      </c>
      <c r="Q10" s="1">
        <f t="shared" si="2"/>
        <v>2</v>
      </c>
      <c r="R10" s="1">
        <f t="shared" si="3"/>
        <v>0</v>
      </c>
      <c r="S10" s="1">
        <v>2023</v>
      </c>
      <c r="T10" s="1" t="s">
        <v>1530</v>
      </c>
      <c r="U10" s="1" t="s">
        <v>1531</v>
      </c>
    </row>
    <row r="11" spans="1:22" x14ac:dyDescent="0.4">
      <c r="A11" s="1" t="s">
        <v>1797</v>
      </c>
      <c r="C11" s="1">
        <v>2001</v>
      </c>
      <c r="D11" s="1">
        <f>S11</f>
        <v>2023</v>
      </c>
      <c r="G11" s="1" t="s">
        <v>1304</v>
      </c>
      <c r="K11" s="1" t="s">
        <v>926</v>
      </c>
      <c r="O11" s="58">
        <f t="shared" si="0"/>
        <v>22</v>
      </c>
      <c r="P11" s="58">
        <f t="shared" si="1"/>
        <v>0</v>
      </c>
      <c r="Q11" s="1">
        <f t="shared" si="2"/>
        <v>22</v>
      </c>
      <c r="R11" s="1">
        <f t="shared" si="3"/>
        <v>1</v>
      </c>
      <c r="S11" s="1">
        <v>2023</v>
      </c>
      <c r="T11" s="1" t="s">
        <v>1816</v>
      </c>
      <c r="U11" s="1" t="s">
        <v>1817</v>
      </c>
    </row>
    <row r="12" spans="1:22" x14ac:dyDescent="0.4">
      <c r="A12" s="1" t="s">
        <v>1522</v>
      </c>
      <c r="C12" s="1">
        <v>2001</v>
      </c>
      <c r="D12" s="1">
        <v>2021</v>
      </c>
      <c r="G12" s="1" t="s">
        <v>1523</v>
      </c>
      <c r="K12" s="1" t="s">
        <v>926</v>
      </c>
      <c r="O12" s="58">
        <f t="shared" si="0"/>
        <v>22</v>
      </c>
      <c r="P12" s="58">
        <f t="shared" si="1"/>
        <v>2</v>
      </c>
      <c r="Q12" s="1">
        <f t="shared" si="2"/>
        <v>20</v>
      </c>
      <c r="R12" s="1">
        <f t="shared" si="3"/>
        <v>1</v>
      </c>
      <c r="S12" s="1">
        <v>2023</v>
      </c>
      <c r="T12" s="1" t="s">
        <v>1524</v>
      </c>
      <c r="U12" s="1" t="s">
        <v>1525</v>
      </c>
    </row>
    <row r="13" spans="1:22" x14ac:dyDescent="0.4">
      <c r="A13" s="61" t="s">
        <v>1464</v>
      </c>
      <c r="C13" s="1">
        <v>2001</v>
      </c>
      <c r="G13" s="1" t="s">
        <v>1304</v>
      </c>
      <c r="K13" s="1" t="s">
        <v>926</v>
      </c>
      <c r="O13" s="58">
        <f t="shared" si="0"/>
        <v>22</v>
      </c>
      <c r="P13" s="58" t="str">
        <f t="shared" si="1"/>
        <v/>
      </c>
      <c r="Q13" s="1" t="str">
        <f t="shared" si="2"/>
        <v/>
      </c>
      <c r="R13" s="1">
        <f t="shared" si="3"/>
        <v>1</v>
      </c>
      <c r="S13" s="1">
        <v>2023</v>
      </c>
      <c r="T13" s="1" t="s">
        <v>1465</v>
      </c>
      <c r="U13" s="1" t="s">
        <v>1466</v>
      </c>
    </row>
    <row r="14" spans="1:22" x14ac:dyDescent="0.4">
      <c r="A14" s="1" t="s">
        <v>1621</v>
      </c>
      <c r="C14" s="1">
        <v>1998</v>
      </c>
      <c r="D14" s="1">
        <f>S14</f>
        <v>2023</v>
      </c>
      <c r="G14" s="1" t="s">
        <v>1762</v>
      </c>
      <c r="K14" s="1" t="s">
        <v>1763</v>
      </c>
      <c r="O14" s="58">
        <f t="shared" si="0"/>
        <v>25</v>
      </c>
      <c r="P14" s="58">
        <f t="shared" si="1"/>
        <v>0</v>
      </c>
      <c r="Q14" s="1">
        <f t="shared" si="2"/>
        <v>25</v>
      </c>
      <c r="R14" s="1">
        <f t="shared" si="3"/>
        <v>1</v>
      </c>
      <c r="S14" s="1">
        <v>2023</v>
      </c>
      <c r="T14" s="1" t="s">
        <v>1764</v>
      </c>
      <c r="U14" s="1" t="s">
        <v>1765</v>
      </c>
    </row>
    <row r="15" spans="1:22" x14ac:dyDescent="0.4">
      <c r="A15" s="1" t="s">
        <v>1089</v>
      </c>
      <c r="B15" s="1" t="s">
        <v>1390</v>
      </c>
      <c r="C15" s="1">
        <v>1993</v>
      </c>
      <c r="D15" s="1">
        <f>S15</f>
        <v>2023</v>
      </c>
      <c r="G15" s="1" t="s">
        <v>1391</v>
      </c>
      <c r="K15" s="1" t="s">
        <v>926</v>
      </c>
      <c r="O15" s="58">
        <f t="shared" si="0"/>
        <v>30</v>
      </c>
      <c r="P15" s="58">
        <f t="shared" si="1"/>
        <v>0</v>
      </c>
      <c r="Q15" s="1">
        <f t="shared" si="2"/>
        <v>30</v>
      </c>
      <c r="R15" s="1">
        <f t="shared" si="3"/>
        <v>1</v>
      </c>
      <c r="S15" s="1">
        <v>2023</v>
      </c>
      <c r="T15" s="1" t="s">
        <v>1392</v>
      </c>
      <c r="U15" s="1" t="s">
        <v>1393</v>
      </c>
    </row>
    <row r="16" spans="1:22" x14ac:dyDescent="0.4">
      <c r="A16" s="1" t="s">
        <v>1429</v>
      </c>
      <c r="C16" s="1">
        <v>1992</v>
      </c>
      <c r="D16" s="1">
        <f>S16</f>
        <v>2023</v>
      </c>
      <c r="G16" s="1" t="s">
        <v>1304</v>
      </c>
      <c r="O16" s="58">
        <f t="shared" si="0"/>
        <v>31</v>
      </c>
      <c r="P16" s="58">
        <f t="shared" si="1"/>
        <v>0</v>
      </c>
      <c r="Q16" s="1">
        <f t="shared" si="2"/>
        <v>31</v>
      </c>
      <c r="R16" s="1">
        <f t="shared" si="3"/>
        <v>1</v>
      </c>
      <c r="S16" s="1">
        <v>2023</v>
      </c>
    </row>
    <row r="17" spans="1:21" x14ac:dyDescent="0.4">
      <c r="A17" s="1" t="s">
        <v>1873</v>
      </c>
      <c r="C17" s="1">
        <v>1989</v>
      </c>
      <c r="G17" s="1" t="s">
        <v>1138</v>
      </c>
      <c r="H17" s="1" t="s">
        <v>340</v>
      </c>
      <c r="I17" s="1" t="s">
        <v>318</v>
      </c>
      <c r="K17" s="1" t="s">
        <v>926</v>
      </c>
      <c r="O17" s="58">
        <f t="shared" si="0"/>
        <v>34</v>
      </c>
      <c r="P17" s="58" t="str">
        <f t="shared" si="1"/>
        <v/>
      </c>
      <c r="Q17" s="1" t="str">
        <f t="shared" si="2"/>
        <v/>
      </c>
      <c r="R17" s="1">
        <f t="shared" si="3"/>
        <v>1</v>
      </c>
      <c r="S17" s="1">
        <v>2023</v>
      </c>
      <c r="T17" s="1" t="s">
        <v>1874</v>
      </c>
      <c r="U17" s="1" t="s">
        <v>1875</v>
      </c>
    </row>
    <row r="18" spans="1:21" x14ac:dyDescent="0.4">
      <c r="A18" s="1" t="s">
        <v>1597</v>
      </c>
      <c r="C18" s="1">
        <v>1986</v>
      </c>
      <c r="G18" s="1" t="s">
        <v>1598</v>
      </c>
      <c r="K18" s="1" t="s">
        <v>926</v>
      </c>
      <c r="O18" s="58">
        <f t="shared" si="0"/>
        <v>37</v>
      </c>
      <c r="P18" s="58" t="str">
        <f t="shared" si="1"/>
        <v/>
      </c>
      <c r="Q18" s="1" t="str">
        <f t="shared" si="2"/>
        <v/>
      </c>
      <c r="R18" s="1">
        <f t="shared" si="3"/>
        <v>1</v>
      </c>
      <c r="S18" s="1">
        <v>2023</v>
      </c>
      <c r="T18" s="52" t="s">
        <v>1599</v>
      </c>
      <c r="U18" s="1" t="s">
        <v>1600</v>
      </c>
    </row>
    <row r="19" spans="1:21" x14ac:dyDescent="0.4">
      <c r="A19" s="1" t="s">
        <v>1624</v>
      </c>
      <c r="C19" s="1">
        <v>1985</v>
      </c>
      <c r="G19" s="1" t="s">
        <v>423</v>
      </c>
      <c r="K19" s="1" t="s">
        <v>1423</v>
      </c>
      <c r="O19" s="58">
        <f t="shared" si="0"/>
        <v>38</v>
      </c>
      <c r="P19" s="58" t="str">
        <f t="shared" si="1"/>
        <v/>
      </c>
      <c r="Q19" s="1" t="str">
        <f t="shared" si="2"/>
        <v/>
      </c>
      <c r="R19" s="1">
        <f t="shared" si="3"/>
        <v>1</v>
      </c>
      <c r="S19" s="1">
        <v>2023</v>
      </c>
      <c r="T19" s="1" t="s">
        <v>1775</v>
      </c>
      <c r="U19" s="1" t="s">
        <v>1776</v>
      </c>
    </row>
    <row r="20" spans="1:21" x14ac:dyDescent="0.4">
      <c r="A20" s="1" t="s">
        <v>1481</v>
      </c>
      <c r="C20" s="1">
        <v>1981</v>
      </c>
      <c r="D20" s="1">
        <v>1989</v>
      </c>
      <c r="G20" s="1" t="s">
        <v>1304</v>
      </c>
      <c r="K20" s="1" t="s">
        <v>930</v>
      </c>
      <c r="O20" s="58">
        <f t="shared" si="0"/>
        <v>42</v>
      </c>
      <c r="P20" s="58">
        <f t="shared" si="1"/>
        <v>34</v>
      </c>
      <c r="Q20" s="1">
        <f t="shared" si="2"/>
        <v>8</v>
      </c>
      <c r="R20" s="1">
        <f t="shared" si="3"/>
        <v>2</v>
      </c>
      <c r="S20" s="1">
        <v>2023</v>
      </c>
      <c r="T20" s="1" t="s">
        <v>1482</v>
      </c>
      <c r="U20" s="1" t="s">
        <v>1483</v>
      </c>
    </row>
    <row r="21" spans="1:21" x14ac:dyDescent="0.4">
      <c r="A21" s="1" t="s">
        <v>1090</v>
      </c>
      <c r="C21" s="1">
        <v>1979</v>
      </c>
      <c r="D21" s="1">
        <f>S21</f>
        <v>2023</v>
      </c>
      <c r="G21" s="1" t="s">
        <v>1304</v>
      </c>
      <c r="K21" s="1" t="s">
        <v>930</v>
      </c>
      <c r="O21" s="58">
        <f t="shared" si="0"/>
        <v>44</v>
      </c>
      <c r="P21" s="58">
        <f t="shared" si="1"/>
        <v>0</v>
      </c>
      <c r="Q21" s="1">
        <f t="shared" si="2"/>
        <v>44</v>
      </c>
      <c r="R21" s="1">
        <f t="shared" si="3"/>
        <v>2</v>
      </c>
      <c r="S21" s="1">
        <v>2023</v>
      </c>
      <c r="T21" s="1" t="s">
        <v>1501</v>
      </c>
      <c r="U21" s="1" t="s">
        <v>1502</v>
      </c>
    </row>
    <row r="22" spans="1:21" x14ac:dyDescent="0.4">
      <c r="A22" s="1" t="s">
        <v>1175</v>
      </c>
      <c r="C22" s="1">
        <v>1979</v>
      </c>
      <c r="D22" s="1">
        <v>1990</v>
      </c>
      <c r="G22" s="1" t="s">
        <v>1176</v>
      </c>
      <c r="K22" s="1" t="s">
        <v>930</v>
      </c>
      <c r="O22" s="58">
        <f t="shared" si="0"/>
        <v>44</v>
      </c>
      <c r="P22" s="58">
        <f t="shared" si="1"/>
        <v>33</v>
      </c>
      <c r="Q22" s="1">
        <f t="shared" si="2"/>
        <v>11</v>
      </c>
      <c r="R22" s="1">
        <f t="shared" si="3"/>
        <v>2</v>
      </c>
      <c r="S22" s="1">
        <v>2023</v>
      </c>
      <c r="T22" s="1" t="s">
        <v>1177</v>
      </c>
      <c r="U22" s="1" t="s">
        <v>1178</v>
      </c>
    </row>
    <row r="23" spans="1:21" x14ac:dyDescent="0.4">
      <c r="A23" s="1" t="s">
        <v>1769</v>
      </c>
      <c r="C23" s="1">
        <v>1976</v>
      </c>
      <c r="D23" s="1">
        <f>S23</f>
        <v>2023</v>
      </c>
      <c r="G23" s="1" t="s">
        <v>1770</v>
      </c>
      <c r="K23" s="1" t="s">
        <v>1763</v>
      </c>
      <c r="O23" s="58">
        <f t="shared" si="0"/>
        <v>47</v>
      </c>
      <c r="P23" s="58">
        <f t="shared" si="1"/>
        <v>0</v>
      </c>
      <c r="Q23" s="1">
        <f t="shared" si="2"/>
        <v>47</v>
      </c>
      <c r="R23" s="1">
        <f t="shared" si="3"/>
        <v>2</v>
      </c>
      <c r="S23" s="1">
        <v>2023</v>
      </c>
      <c r="T23" s="1" t="s">
        <v>1771</v>
      </c>
      <c r="U23" s="1" t="s">
        <v>1772</v>
      </c>
    </row>
    <row r="24" spans="1:21" x14ac:dyDescent="0.4">
      <c r="A24" s="1" t="s">
        <v>1622</v>
      </c>
      <c r="C24" s="1">
        <v>1975</v>
      </c>
      <c r="D24" s="1">
        <f>S24</f>
        <v>2023</v>
      </c>
      <c r="G24" s="1" t="s">
        <v>1766</v>
      </c>
      <c r="K24" s="1" t="s">
        <v>1763</v>
      </c>
      <c r="O24" s="58">
        <f t="shared" si="0"/>
        <v>48</v>
      </c>
      <c r="P24" s="58">
        <f t="shared" si="1"/>
        <v>0</v>
      </c>
      <c r="Q24" s="1">
        <f t="shared" si="2"/>
        <v>48</v>
      </c>
      <c r="R24" s="1">
        <f t="shared" si="3"/>
        <v>2</v>
      </c>
      <c r="S24" s="1">
        <v>2023</v>
      </c>
      <c r="T24" s="1" t="s">
        <v>1767</v>
      </c>
      <c r="U24" s="1" t="s">
        <v>1768</v>
      </c>
    </row>
    <row r="25" spans="1:21" x14ac:dyDescent="0.4">
      <c r="A25" s="1" t="s">
        <v>1091</v>
      </c>
      <c r="C25" s="1">
        <v>1973</v>
      </c>
      <c r="D25" s="1">
        <f>S25</f>
        <v>2023</v>
      </c>
      <c r="G25" s="1" t="s">
        <v>1304</v>
      </c>
      <c r="K25" s="1" t="s">
        <v>930</v>
      </c>
      <c r="O25" s="58">
        <f t="shared" si="0"/>
        <v>50</v>
      </c>
      <c r="P25" s="58">
        <f t="shared" si="1"/>
        <v>0</v>
      </c>
      <c r="Q25" s="1">
        <f t="shared" si="2"/>
        <v>50</v>
      </c>
      <c r="R25" s="1">
        <f t="shared" si="3"/>
        <v>2</v>
      </c>
      <c r="S25" s="1">
        <v>2023</v>
      </c>
      <c r="T25" s="1" t="s">
        <v>1503</v>
      </c>
      <c r="U25" s="1" t="s">
        <v>1504</v>
      </c>
    </row>
    <row r="26" spans="1:21" x14ac:dyDescent="0.4">
      <c r="A26" s="1" t="s">
        <v>1431</v>
      </c>
      <c r="C26" s="1">
        <v>1972</v>
      </c>
      <c r="G26" s="1" t="s">
        <v>1304</v>
      </c>
      <c r="K26" s="1" t="s">
        <v>926</v>
      </c>
      <c r="O26" s="58">
        <f t="shared" si="0"/>
        <v>51</v>
      </c>
      <c r="P26" s="58" t="str">
        <f t="shared" si="1"/>
        <v/>
      </c>
      <c r="Q26" s="1" t="str">
        <f t="shared" si="2"/>
        <v/>
      </c>
      <c r="R26" s="1">
        <f t="shared" si="3"/>
        <v>2</v>
      </c>
      <c r="S26" s="1">
        <v>2023</v>
      </c>
      <c r="T26" s="1" t="s">
        <v>1432</v>
      </c>
      <c r="U26" s="1" t="s">
        <v>1433</v>
      </c>
    </row>
    <row r="27" spans="1:21" x14ac:dyDescent="0.4">
      <c r="A27" s="1" t="s">
        <v>1620</v>
      </c>
      <c r="C27" s="1">
        <v>1971</v>
      </c>
      <c r="D27" s="1">
        <f>S27</f>
        <v>2023</v>
      </c>
      <c r="G27" s="1" t="s">
        <v>1715</v>
      </c>
      <c r="K27" s="1" t="s">
        <v>930</v>
      </c>
      <c r="O27" s="58">
        <f t="shared" si="0"/>
        <v>52</v>
      </c>
      <c r="P27" s="58">
        <f t="shared" si="1"/>
        <v>0</v>
      </c>
      <c r="Q27" s="1">
        <f t="shared" si="2"/>
        <v>52</v>
      </c>
      <c r="R27" s="1">
        <f t="shared" si="3"/>
        <v>2</v>
      </c>
      <c r="S27" s="1">
        <v>2023</v>
      </c>
      <c r="T27" s="1" t="s">
        <v>1716</v>
      </c>
      <c r="U27" s="1" t="s">
        <v>1717</v>
      </c>
    </row>
    <row r="28" spans="1:21" x14ac:dyDescent="0.4">
      <c r="A28" s="1" t="s">
        <v>1495</v>
      </c>
      <c r="C28" s="1">
        <v>1971</v>
      </c>
      <c r="G28" s="1" t="s">
        <v>1304</v>
      </c>
      <c r="K28" s="1" t="s">
        <v>926</v>
      </c>
      <c r="O28" s="58">
        <f t="shared" si="0"/>
        <v>52</v>
      </c>
      <c r="P28" s="58" t="str">
        <f t="shared" si="1"/>
        <v/>
      </c>
      <c r="Q28" s="1" t="str">
        <f t="shared" si="2"/>
        <v/>
      </c>
      <c r="R28" s="1">
        <f t="shared" si="3"/>
        <v>2</v>
      </c>
      <c r="S28" s="1">
        <v>2023</v>
      </c>
      <c r="T28" s="1" t="s">
        <v>1496</v>
      </c>
      <c r="U28" s="1" t="s">
        <v>1497</v>
      </c>
    </row>
    <row r="29" spans="1:21" x14ac:dyDescent="0.4">
      <c r="A29" s="1" t="s">
        <v>1854</v>
      </c>
      <c r="C29" s="1">
        <v>1964</v>
      </c>
      <c r="D29" s="1">
        <v>1979</v>
      </c>
      <c r="G29" s="1" t="s">
        <v>1855</v>
      </c>
      <c r="H29" s="1" t="s">
        <v>1856</v>
      </c>
      <c r="I29" s="1" t="s">
        <v>1822</v>
      </c>
      <c r="K29" s="1" t="s">
        <v>1857</v>
      </c>
      <c r="O29" s="58">
        <f t="shared" si="0"/>
        <v>59</v>
      </c>
      <c r="P29" s="58">
        <f t="shared" si="1"/>
        <v>44</v>
      </c>
      <c r="Q29" s="1">
        <f t="shared" si="2"/>
        <v>15</v>
      </c>
      <c r="R29" s="1">
        <f t="shared" si="3"/>
        <v>2</v>
      </c>
      <c r="S29" s="1">
        <v>2023</v>
      </c>
      <c r="T29" s="1" t="s">
        <v>1858</v>
      </c>
      <c r="U29" s="1" t="s">
        <v>1859</v>
      </c>
    </row>
    <row r="30" spans="1:21" x14ac:dyDescent="0.4">
      <c r="A30" s="1" t="s">
        <v>1428</v>
      </c>
      <c r="C30" s="1">
        <v>1963</v>
      </c>
      <c r="D30" s="1">
        <v>1980</v>
      </c>
      <c r="G30" s="1" t="s">
        <v>1304</v>
      </c>
      <c r="K30" s="1" t="s">
        <v>1422</v>
      </c>
      <c r="O30" s="58">
        <f t="shared" si="0"/>
        <v>60</v>
      </c>
      <c r="P30" s="58">
        <f t="shared" si="1"/>
        <v>43</v>
      </c>
      <c r="Q30" s="1">
        <f t="shared" si="2"/>
        <v>17</v>
      </c>
      <c r="R30" s="1">
        <f t="shared" si="3"/>
        <v>3</v>
      </c>
      <c r="S30" s="1">
        <v>2023</v>
      </c>
    </row>
    <row r="31" spans="1:21" x14ac:dyDescent="0.4">
      <c r="A31" s="1" t="s">
        <v>1484</v>
      </c>
      <c r="C31" s="1">
        <v>1962</v>
      </c>
      <c r="G31" s="1" t="s">
        <v>1485</v>
      </c>
      <c r="K31" s="1" t="s">
        <v>926</v>
      </c>
      <c r="O31" s="58">
        <f t="shared" si="0"/>
        <v>61</v>
      </c>
      <c r="P31" s="58" t="str">
        <f t="shared" si="1"/>
        <v/>
      </c>
      <c r="Q31" s="1" t="str">
        <f t="shared" si="2"/>
        <v/>
      </c>
      <c r="R31" s="1">
        <f t="shared" si="3"/>
        <v>3</v>
      </c>
      <c r="S31" s="1">
        <v>2023</v>
      </c>
      <c r="T31" s="1" t="s">
        <v>1486</v>
      </c>
      <c r="U31" s="1" t="s">
        <v>1487</v>
      </c>
    </row>
    <row r="32" spans="1:21" x14ac:dyDescent="0.4">
      <c r="A32" s="1" t="s">
        <v>1418</v>
      </c>
      <c r="C32" s="1">
        <v>1961</v>
      </c>
      <c r="D32" s="1">
        <v>1963</v>
      </c>
      <c r="G32" s="1" t="s">
        <v>1304</v>
      </c>
      <c r="K32" s="1" t="s">
        <v>930</v>
      </c>
      <c r="O32" s="58">
        <f t="shared" si="0"/>
        <v>62</v>
      </c>
      <c r="P32" s="58">
        <f t="shared" si="1"/>
        <v>60</v>
      </c>
      <c r="Q32" s="1">
        <f t="shared" si="2"/>
        <v>2</v>
      </c>
      <c r="R32" s="1">
        <f t="shared" si="3"/>
        <v>3</v>
      </c>
      <c r="S32" s="1">
        <v>2023</v>
      </c>
      <c r="T32" s="1" t="s">
        <v>1419</v>
      </c>
      <c r="U32" s="1" t="s">
        <v>1420</v>
      </c>
    </row>
    <row r="33" spans="1:21" x14ac:dyDescent="0.4">
      <c r="A33" s="1" t="s">
        <v>1611</v>
      </c>
      <c r="C33" s="1">
        <v>1961</v>
      </c>
      <c r="G33" s="1" t="s">
        <v>1409</v>
      </c>
      <c r="K33" s="1" t="s">
        <v>926</v>
      </c>
      <c r="O33" s="58">
        <f t="shared" si="0"/>
        <v>62</v>
      </c>
      <c r="P33" s="58" t="str">
        <f t="shared" si="1"/>
        <v/>
      </c>
      <c r="Q33" s="1" t="str">
        <f t="shared" si="2"/>
        <v/>
      </c>
      <c r="R33" s="1">
        <f t="shared" si="3"/>
        <v>3</v>
      </c>
      <c r="S33" s="1">
        <v>2023</v>
      </c>
      <c r="T33" s="1" t="s">
        <v>1612</v>
      </c>
      <c r="U33" s="1" t="s">
        <v>1613</v>
      </c>
    </row>
    <row r="34" spans="1:21" x14ac:dyDescent="0.4">
      <c r="A34" s="1" t="s">
        <v>1539</v>
      </c>
      <c r="B34" s="1" t="s">
        <v>1093</v>
      </c>
      <c r="C34" s="1">
        <v>1958</v>
      </c>
      <c r="G34" s="1" t="s">
        <v>1304</v>
      </c>
      <c r="K34" s="1" t="s">
        <v>926</v>
      </c>
      <c r="O34" s="58">
        <f t="shared" si="0"/>
        <v>65</v>
      </c>
      <c r="P34" s="58" t="str">
        <f t="shared" si="1"/>
        <v/>
      </c>
      <c r="Q34" s="1" t="str">
        <f t="shared" si="2"/>
        <v/>
      </c>
      <c r="R34" s="1">
        <f t="shared" si="3"/>
        <v>3</v>
      </c>
      <c r="S34" s="1">
        <v>2023</v>
      </c>
      <c r="T34" s="1" t="s">
        <v>1540</v>
      </c>
      <c r="U34" s="1" t="s">
        <v>1541</v>
      </c>
    </row>
    <row r="35" spans="1:21" x14ac:dyDescent="0.4">
      <c r="A35" s="1" t="s">
        <v>1399</v>
      </c>
      <c r="C35" s="1">
        <v>1957</v>
      </c>
      <c r="G35" s="1" t="s">
        <v>1304</v>
      </c>
      <c r="K35" s="1" t="s">
        <v>1737</v>
      </c>
      <c r="O35" s="58">
        <f t="shared" si="0"/>
        <v>66</v>
      </c>
      <c r="P35" s="58" t="str">
        <f t="shared" si="1"/>
        <v/>
      </c>
      <c r="Q35" s="1" t="str">
        <f t="shared" si="2"/>
        <v/>
      </c>
      <c r="R35" s="1">
        <f t="shared" si="3"/>
        <v>3</v>
      </c>
      <c r="S35" s="1">
        <v>2023</v>
      </c>
      <c r="T35" s="1" t="s">
        <v>1740</v>
      </c>
      <c r="U35" s="1" t="s">
        <v>1741</v>
      </c>
    </row>
    <row r="36" spans="1:21" x14ac:dyDescent="0.4">
      <c r="A36" s="1" t="s">
        <v>1518</v>
      </c>
      <c r="C36" s="1">
        <v>1955</v>
      </c>
      <c r="D36" s="1">
        <v>1975</v>
      </c>
      <c r="G36" s="1" t="s">
        <v>1519</v>
      </c>
      <c r="K36" s="1" t="s">
        <v>926</v>
      </c>
      <c r="O36" s="58">
        <f t="shared" si="0"/>
        <v>68</v>
      </c>
      <c r="P36" s="58">
        <f t="shared" si="1"/>
        <v>48</v>
      </c>
      <c r="Q36" s="1">
        <f t="shared" si="2"/>
        <v>20</v>
      </c>
      <c r="R36" s="1">
        <f t="shared" si="3"/>
        <v>3</v>
      </c>
      <c r="S36" s="1">
        <v>2023</v>
      </c>
      <c r="T36" s="1" t="s">
        <v>1520</v>
      </c>
      <c r="U36" s="1" t="s">
        <v>1521</v>
      </c>
    </row>
    <row r="37" spans="1:21" x14ac:dyDescent="0.4">
      <c r="A37" s="1" t="s">
        <v>1421</v>
      </c>
      <c r="C37" s="1">
        <v>1954</v>
      </c>
      <c r="D37" s="1">
        <v>1968</v>
      </c>
      <c r="G37" s="1" t="s">
        <v>1304</v>
      </c>
      <c r="K37" s="1" t="s">
        <v>1422</v>
      </c>
      <c r="O37" s="58">
        <f t="shared" si="0"/>
        <v>69</v>
      </c>
      <c r="P37" s="58">
        <f t="shared" si="1"/>
        <v>55</v>
      </c>
      <c r="Q37" s="1">
        <f t="shared" si="2"/>
        <v>14</v>
      </c>
      <c r="R37" s="1">
        <f t="shared" si="3"/>
        <v>3</v>
      </c>
      <c r="S37" s="1">
        <v>2023</v>
      </c>
      <c r="T37" s="1" t="s">
        <v>1425</v>
      </c>
      <c r="U37" s="1" t="s">
        <v>1426</v>
      </c>
    </row>
    <row r="38" spans="1:21" x14ac:dyDescent="0.4">
      <c r="A38" s="1" t="s">
        <v>1017</v>
      </c>
      <c r="C38" s="1">
        <v>1952</v>
      </c>
      <c r="D38" s="1">
        <f>S38</f>
        <v>2023</v>
      </c>
      <c r="G38" s="1" t="s">
        <v>1239</v>
      </c>
      <c r="K38" s="1" t="s">
        <v>930</v>
      </c>
      <c r="O38" s="58">
        <f t="shared" si="0"/>
        <v>71</v>
      </c>
      <c r="P38" s="58">
        <f t="shared" si="1"/>
        <v>0</v>
      </c>
      <c r="Q38" s="1">
        <f t="shared" si="2"/>
        <v>71</v>
      </c>
      <c r="R38" s="1">
        <f t="shared" si="3"/>
        <v>3</v>
      </c>
      <c r="S38" s="1">
        <v>2023</v>
      </c>
      <c r="T38" s="1" t="s">
        <v>1287</v>
      </c>
      <c r="U38" s="1" t="s">
        <v>1288</v>
      </c>
    </row>
    <row r="39" spans="1:21" x14ac:dyDescent="0.4">
      <c r="A39" s="1" t="s">
        <v>1742</v>
      </c>
      <c r="C39" s="1">
        <v>1949</v>
      </c>
      <c r="D39" s="1">
        <f>S39</f>
        <v>2023</v>
      </c>
      <c r="G39" s="1" t="s">
        <v>1743</v>
      </c>
      <c r="K39" s="1" t="s">
        <v>930</v>
      </c>
      <c r="O39" s="58">
        <f t="shared" si="0"/>
        <v>74</v>
      </c>
      <c r="P39" s="58">
        <f t="shared" si="1"/>
        <v>0</v>
      </c>
      <c r="Q39" s="1">
        <f t="shared" si="2"/>
        <v>74</v>
      </c>
      <c r="R39" s="1">
        <f t="shared" si="3"/>
        <v>3</v>
      </c>
      <c r="S39" s="1">
        <v>2023</v>
      </c>
      <c r="T39" s="1" t="s">
        <v>1744</v>
      </c>
      <c r="U39" s="1" t="s">
        <v>1745</v>
      </c>
    </row>
    <row r="40" spans="1:21" x14ac:dyDescent="0.4">
      <c r="A40" s="1" t="s">
        <v>1862</v>
      </c>
      <c r="C40" s="1">
        <v>1949</v>
      </c>
      <c r="D40" s="1">
        <v>1990</v>
      </c>
      <c r="G40" s="1" t="s">
        <v>1138</v>
      </c>
      <c r="H40" s="1" t="s">
        <v>340</v>
      </c>
      <c r="I40" s="1" t="s">
        <v>318</v>
      </c>
      <c r="K40" s="1" t="s">
        <v>949</v>
      </c>
      <c r="O40" s="58">
        <f t="shared" si="0"/>
        <v>74</v>
      </c>
      <c r="P40" s="58">
        <f t="shared" si="1"/>
        <v>33</v>
      </c>
      <c r="Q40" s="1">
        <f t="shared" si="2"/>
        <v>41</v>
      </c>
      <c r="R40" s="1">
        <f t="shared" si="3"/>
        <v>3</v>
      </c>
      <c r="S40" s="1">
        <v>2023</v>
      </c>
      <c r="T40" s="1" t="s">
        <v>1871</v>
      </c>
      <c r="U40" s="1" t="s">
        <v>1872</v>
      </c>
    </row>
    <row r="41" spans="1:21" x14ac:dyDescent="0.4">
      <c r="A41" s="1" t="s">
        <v>1302</v>
      </c>
      <c r="C41" s="1">
        <v>1948</v>
      </c>
      <c r="D41" s="1">
        <v>1991</v>
      </c>
      <c r="G41" s="1" t="s">
        <v>1671</v>
      </c>
      <c r="K41" s="1" t="s">
        <v>1056</v>
      </c>
      <c r="O41" s="58">
        <f t="shared" si="0"/>
        <v>75</v>
      </c>
      <c r="P41" s="58">
        <f t="shared" si="1"/>
        <v>32</v>
      </c>
      <c r="Q41" s="1">
        <f t="shared" si="2"/>
        <v>43</v>
      </c>
      <c r="R41" s="1">
        <f t="shared" si="3"/>
        <v>3</v>
      </c>
      <c r="S41" s="1">
        <v>2023</v>
      </c>
      <c r="T41" s="1" t="s">
        <v>1672</v>
      </c>
      <c r="U41" s="1" t="s">
        <v>1673</v>
      </c>
    </row>
    <row r="42" spans="1:21" x14ac:dyDescent="0.4">
      <c r="A42" s="1" t="s">
        <v>1394</v>
      </c>
      <c r="B42" s="1" t="s">
        <v>1406</v>
      </c>
      <c r="C42" s="1">
        <v>1947</v>
      </c>
      <c r="D42" s="1">
        <v>1991</v>
      </c>
      <c r="G42" s="1" t="s">
        <v>314</v>
      </c>
      <c r="K42" s="1" t="s">
        <v>1056</v>
      </c>
      <c r="O42" s="58">
        <f t="shared" si="0"/>
        <v>76</v>
      </c>
      <c r="P42" s="58">
        <f t="shared" si="1"/>
        <v>32</v>
      </c>
      <c r="Q42" s="1">
        <f t="shared" si="2"/>
        <v>44</v>
      </c>
      <c r="R42" s="1">
        <f t="shared" si="3"/>
        <v>3</v>
      </c>
      <c r="S42" s="1">
        <v>2023</v>
      </c>
      <c r="T42" s="1" t="s">
        <v>1407</v>
      </c>
      <c r="U42" s="1" t="s">
        <v>1408</v>
      </c>
    </row>
    <row r="43" spans="1:21" x14ac:dyDescent="0.4">
      <c r="A43" s="1" t="s">
        <v>1608</v>
      </c>
      <c r="C43" s="1">
        <v>1945</v>
      </c>
      <c r="G43" s="1" t="s">
        <v>423</v>
      </c>
      <c r="K43" s="1" t="s">
        <v>926</v>
      </c>
      <c r="O43" s="58">
        <f t="shared" si="0"/>
        <v>78</v>
      </c>
      <c r="P43" s="58" t="str">
        <f t="shared" si="1"/>
        <v/>
      </c>
      <c r="Q43" s="1" t="str">
        <f t="shared" si="2"/>
        <v/>
      </c>
      <c r="R43" s="1">
        <f t="shared" si="3"/>
        <v>3</v>
      </c>
      <c r="S43" s="1">
        <v>2023</v>
      </c>
      <c r="T43" s="1" t="s">
        <v>1609</v>
      </c>
      <c r="U43" s="1" t="s">
        <v>1610</v>
      </c>
    </row>
    <row r="44" spans="1:21" x14ac:dyDescent="0.4">
      <c r="A44" s="1" t="s">
        <v>1398</v>
      </c>
      <c r="C44" s="1">
        <v>1943</v>
      </c>
      <c r="G44" s="1" t="s">
        <v>1304</v>
      </c>
      <c r="K44" s="1" t="s">
        <v>1737</v>
      </c>
      <c r="O44" s="58">
        <f t="shared" si="0"/>
        <v>80</v>
      </c>
      <c r="P44" s="58" t="str">
        <f t="shared" si="1"/>
        <v/>
      </c>
      <c r="Q44" s="1" t="str">
        <f t="shared" si="2"/>
        <v/>
      </c>
      <c r="R44" s="1">
        <f t="shared" si="3"/>
        <v>4</v>
      </c>
      <c r="S44" s="1">
        <v>2023</v>
      </c>
      <c r="T44" s="1" t="s">
        <v>1738</v>
      </c>
      <c r="U44" s="1" t="s">
        <v>1739</v>
      </c>
    </row>
    <row r="45" spans="1:21" x14ac:dyDescent="0.4">
      <c r="A45" s="1" t="s">
        <v>1498</v>
      </c>
      <c r="C45" s="1">
        <v>1942</v>
      </c>
      <c r="D45" s="1">
        <v>1946</v>
      </c>
      <c r="G45" s="1" t="s">
        <v>1304</v>
      </c>
      <c r="K45" s="1" t="s">
        <v>926</v>
      </c>
      <c r="O45" s="58">
        <f t="shared" si="0"/>
        <v>81</v>
      </c>
      <c r="P45" s="58">
        <f t="shared" si="1"/>
        <v>77</v>
      </c>
      <c r="Q45" s="1">
        <f t="shared" si="2"/>
        <v>4</v>
      </c>
      <c r="R45" s="1">
        <f t="shared" si="3"/>
        <v>4</v>
      </c>
      <c r="S45" s="1">
        <v>2023</v>
      </c>
      <c r="T45" s="1" t="s">
        <v>1499</v>
      </c>
      <c r="U45" s="1" t="s">
        <v>1500</v>
      </c>
    </row>
    <row r="46" spans="1:21" x14ac:dyDescent="0.4">
      <c r="A46" s="1" t="s">
        <v>1513</v>
      </c>
      <c r="B46" s="1" t="s">
        <v>1514</v>
      </c>
      <c r="C46" s="1">
        <v>1941</v>
      </c>
      <c r="G46" s="1" t="s">
        <v>1515</v>
      </c>
      <c r="K46" s="1" t="s">
        <v>926</v>
      </c>
      <c r="O46" s="58">
        <f t="shared" si="0"/>
        <v>82</v>
      </c>
      <c r="P46" s="58" t="str">
        <f t="shared" si="1"/>
        <v/>
      </c>
      <c r="Q46" s="1" t="str">
        <f t="shared" si="2"/>
        <v/>
      </c>
      <c r="R46" s="1">
        <f t="shared" si="3"/>
        <v>4</v>
      </c>
      <c r="S46" s="1">
        <v>2023</v>
      </c>
      <c r="T46" s="1" t="s">
        <v>1516</v>
      </c>
      <c r="U46" s="1" t="s">
        <v>1517</v>
      </c>
    </row>
    <row r="47" spans="1:21" x14ac:dyDescent="0.4">
      <c r="A47" s="1" t="s">
        <v>996</v>
      </c>
      <c r="C47" s="1">
        <v>1939</v>
      </c>
      <c r="D47" s="1">
        <v>1945</v>
      </c>
      <c r="G47" s="1" t="s">
        <v>314</v>
      </c>
      <c r="K47" s="1" t="s">
        <v>926</v>
      </c>
      <c r="O47" s="58">
        <f t="shared" si="0"/>
        <v>84</v>
      </c>
      <c r="P47" s="58">
        <f t="shared" si="1"/>
        <v>78</v>
      </c>
      <c r="Q47" s="1">
        <f t="shared" si="2"/>
        <v>6</v>
      </c>
      <c r="R47" s="1">
        <f t="shared" si="3"/>
        <v>4</v>
      </c>
      <c r="S47" s="1">
        <v>2023</v>
      </c>
      <c r="T47" s="1" t="s">
        <v>1053</v>
      </c>
      <c r="U47" s="1" t="s">
        <v>1054</v>
      </c>
    </row>
    <row r="48" spans="1:21" x14ac:dyDescent="0.4">
      <c r="A48" s="1" t="s">
        <v>1412</v>
      </c>
      <c r="C48" s="1">
        <v>1933</v>
      </c>
      <c r="D48" s="1">
        <v>1945</v>
      </c>
      <c r="G48" s="1" t="s">
        <v>1304</v>
      </c>
      <c r="K48" s="1" t="s">
        <v>930</v>
      </c>
      <c r="O48" s="58">
        <f t="shared" si="0"/>
        <v>90</v>
      </c>
      <c r="P48" s="58">
        <f t="shared" si="1"/>
        <v>78</v>
      </c>
      <c r="Q48" s="1">
        <f t="shared" si="2"/>
        <v>12</v>
      </c>
      <c r="R48" s="1">
        <f t="shared" si="3"/>
        <v>4</v>
      </c>
      <c r="S48" s="1">
        <v>2023</v>
      </c>
      <c r="T48" s="1" t="s">
        <v>1413</v>
      </c>
      <c r="U48" s="1" t="s">
        <v>1414</v>
      </c>
    </row>
    <row r="49" spans="1:21" x14ac:dyDescent="0.4">
      <c r="A49" s="1" t="s">
        <v>1453</v>
      </c>
      <c r="C49" s="1">
        <v>1933</v>
      </c>
      <c r="D49" s="1">
        <v>1945</v>
      </c>
      <c r="G49" s="1" t="s">
        <v>318</v>
      </c>
      <c r="K49" s="1" t="s">
        <v>949</v>
      </c>
      <c r="O49" s="58">
        <f t="shared" si="0"/>
        <v>90</v>
      </c>
      <c r="P49" s="58">
        <f t="shared" si="1"/>
        <v>78</v>
      </c>
      <c r="Q49" s="1">
        <f t="shared" si="2"/>
        <v>12</v>
      </c>
      <c r="R49" s="1">
        <f t="shared" si="3"/>
        <v>4</v>
      </c>
      <c r="S49" s="1">
        <v>2023</v>
      </c>
      <c r="T49" s="1" t="s">
        <v>1454</v>
      </c>
      <c r="U49" s="1" t="s">
        <v>1455</v>
      </c>
    </row>
    <row r="50" spans="1:21" x14ac:dyDescent="0.4">
      <c r="A50" s="1" t="s">
        <v>1395</v>
      </c>
      <c r="C50" s="1">
        <v>1933</v>
      </c>
      <c r="D50" s="1">
        <v>1939</v>
      </c>
      <c r="G50" s="1" t="s">
        <v>1304</v>
      </c>
      <c r="K50" s="1" t="s">
        <v>926</v>
      </c>
      <c r="O50" s="58">
        <f t="shared" si="0"/>
        <v>90</v>
      </c>
      <c r="P50" s="58">
        <f t="shared" si="1"/>
        <v>84</v>
      </c>
      <c r="Q50" s="1">
        <f t="shared" si="2"/>
        <v>6</v>
      </c>
      <c r="R50" s="1">
        <f t="shared" si="3"/>
        <v>4</v>
      </c>
      <c r="S50" s="1">
        <v>2023</v>
      </c>
      <c r="T50" s="1" t="s">
        <v>1439</v>
      </c>
      <c r="U50" s="1" t="s">
        <v>1440</v>
      </c>
    </row>
    <row r="51" spans="1:21" x14ac:dyDescent="0.4">
      <c r="A51" s="1" t="s">
        <v>1572</v>
      </c>
      <c r="C51" s="1">
        <v>1930</v>
      </c>
      <c r="D51" s="1">
        <f>S51</f>
        <v>2023</v>
      </c>
      <c r="G51" s="1" t="s">
        <v>314</v>
      </c>
      <c r="K51" s="1" t="s">
        <v>926</v>
      </c>
      <c r="O51" s="58">
        <f t="shared" si="0"/>
        <v>93</v>
      </c>
      <c r="P51" s="58">
        <f t="shared" si="1"/>
        <v>0</v>
      </c>
      <c r="Q51" s="1">
        <f t="shared" si="2"/>
        <v>93</v>
      </c>
      <c r="R51" s="1">
        <f t="shared" si="3"/>
        <v>4</v>
      </c>
      <c r="S51" s="1">
        <v>2023</v>
      </c>
      <c r="T51" s="1" t="s">
        <v>1573</v>
      </c>
      <c r="U51" s="1" t="s">
        <v>1574</v>
      </c>
    </row>
    <row r="52" spans="1:21" x14ac:dyDescent="0.4">
      <c r="A52" s="1" t="s">
        <v>1405</v>
      </c>
      <c r="C52" s="1">
        <v>1930</v>
      </c>
      <c r="D52" s="1">
        <f>S52</f>
        <v>2023</v>
      </c>
      <c r="G52" s="1" t="s">
        <v>1756</v>
      </c>
      <c r="K52" s="1" t="s">
        <v>930</v>
      </c>
      <c r="O52" s="58">
        <f t="shared" si="0"/>
        <v>93</v>
      </c>
      <c r="P52" s="58">
        <f t="shared" si="1"/>
        <v>0</v>
      </c>
      <c r="Q52" s="1">
        <f t="shared" si="2"/>
        <v>93</v>
      </c>
      <c r="R52" s="1">
        <f t="shared" si="3"/>
        <v>4</v>
      </c>
      <c r="S52" s="1">
        <v>2023</v>
      </c>
      <c r="T52" s="1" t="s">
        <v>1757</v>
      </c>
      <c r="U52" s="1" t="s">
        <v>1758</v>
      </c>
    </row>
    <row r="53" spans="1:21" x14ac:dyDescent="0.4">
      <c r="A53" s="1" t="s">
        <v>1297</v>
      </c>
      <c r="C53" s="1">
        <v>1929</v>
      </c>
      <c r="D53" s="1">
        <v>1968</v>
      </c>
      <c r="G53" s="1" t="s">
        <v>1630</v>
      </c>
      <c r="K53" s="1" t="s">
        <v>930</v>
      </c>
      <c r="O53" s="58">
        <f t="shared" si="0"/>
        <v>94</v>
      </c>
      <c r="P53" s="58">
        <f t="shared" si="1"/>
        <v>55</v>
      </c>
      <c r="Q53" s="1">
        <f t="shared" si="2"/>
        <v>39</v>
      </c>
      <c r="R53" s="1">
        <f t="shared" si="3"/>
        <v>4</v>
      </c>
      <c r="S53" s="1">
        <v>2023</v>
      </c>
      <c r="T53" s="1" t="s">
        <v>1631</v>
      </c>
      <c r="U53" s="1" t="s">
        <v>1632</v>
      </c>
    </row>
    <row r="54" spans="1:21" x14ac:dyDescent="0.4">
      <c r="A54" s="1" t="s">
        <v>1441</v>
      </c>
      <c r="C54" s="1">
        <v>1929</v>
      </c>
      <c r="D54" s="1">
        <v>1939</v>
      </c>
      <c r="G54" s="1" t="s">
        <v>314</v>
      </c>
      <c r="K54" s="1" t="s">
        <v>926</v>
      </c>
      <c r="O54" s="58">
        <f t="shared" si="0"/>
        <v>94</v>
      </c>
      <c r="P54" s="58">
        <f t="shared" si="1"/>
        <v>84</v>
      </c>
      <c r="Q54" s="1">
        <f t="shared" si="2"/>
        <v>10</v>
      </c>
      <c r="R54" s="1">
        <f t="shared" si="3"/>
        <v>4</v>
      </c>
      <c r="S54" s="1">
        <v>2023</v>
      </c>
      <c r="T54" s="1" t="s">
        <v>1442</v>
      </c>
      <c r="U54" s="1" t="s">
        <v>1443</v>
      </c>
    </row>
    <row r="55" spans="1:21" x14ac:dyDescent="0.4">
      <c r="A55" s="1" t="s">
        <v>1447</v>
      </c>
      <c r="C55" s="1">
        <v>1929</v>
      </c>
      <c r="G55" s="1" t="s">
        <v>1304</v>
      </c>
      <c r="K55" s="1" t="s">
        <v>926</v>
      </c>
      <c r="O55" s="58">
        <f t="shared" si="0"/>
        <v>94</v>
      </c>
      <c r="P55" s="58" t="str">
        <f t="shared" si="1"/>
        <v/>
      </c>
      <c r="Q55" s="1" t="str">
        <f t="shared" si="2"/>
        <v/>
      </c>
      <c r="R55" s="1">
        <f t="shared" si="3"/>
        <v>4</v>
      </c>
      <c r="S55" s="1">
        <v>2023</v>
      </c>
      <c r="T55" s="1" t="s">
        <v>1448</v>
      </c>
      <c r="U55" s="1" t="s">
        <v>1449</v>
      </c>
    </row>
    <row r="56" spans="1:21" x14ac:dyDescent="0.4">
      <c r="A56" s="1" t="s">
        <v>1488</v>
      </c>
      <c r="C56" s="1">
        <v>1928</v>
      </c>
      <c r="D56" s="1">
        <v>1967</v>
      </c>
      <c r="G56" s="1" t="s">
        <v>1490</v>
      </c>
      <c r="K56" s="1" t="s">
        <v>930</v>
      </c>
      <c r="O56" s="58">
        <f t="shared" si="0"/>
        <v>95</v>
      </c>
      <c r="P56" s="58">
        <f t="shared" si="1"/>
        <v>56</v>
      </c>
      <c r="Q56" s="1">
        <f t="shared" si="2"/>
        <v>39</v>
      </c>
      <c r="R56" s="1">
        <f t="shared" si="3"/>
        <v>4</v>
      </c>
      <c r="S56" s="1">
        <v>2023</v>
      </c>
      <c r="T56" s="1" t="s">
        <v>1491</v>
      </c>
      <c r="U56" s="1" t="s">
        <v>1492</v>
      </c>
    </row>
    <row r="57" spans="1:21" x14ac:dyDescent="0.4">
      <c r="A57" s="1" t="s">
        <v>1489</v>
      </c>
      <c r="C57" s="1">
        <v>1926</v>
      </c>
      <c r="D57" s="1">
        <v>2016</v>
      </c>
      <c r="G57" s="1" t="s">
        <v>1485</v>
      </c>
      <c r="K57" s="1" t="s">
        <v>930</v>
      </c>
      <c r="O57" s="58">
        <f t="shared" si="0"/>
        <v>97</v>
      </c>
      <c r="P57" s="58">
        <f t="shared" si="1"/>
        <v>7</v>
      </c>
      <c r="Q57" s="1">
        <f t="shared" si="2"/>
        <v>90</v>
      </c>
      <c r="R57" s="1">
        <f t="shared" si="3"/>
        <v>4</v>
      </c>
      <c r="S57" s="1">
        <v>2023</v>
      </c>
      <c r="T57" s="1" t="s">
        <v>1493</v>
      </c>
      <c r="U57" s="1" t="s">
        <v>1494</v>
      </c>
    </row>
    <row r="58" spans="1:21" x14ac:dyDescent="0.4">
      <c r="A58" s="1" t="s">
        <v>1109</v>
      </c>
      <c r="C58" s="1">
        <v>1923</v>
      </c>
      <c r="D58" s="1">
        <v>1938</v>
      </c>
      <c r="G58" s="1" t="s">
        <v>1110</v>
      </c>
      <c r="K58" s="1" t="s">
        <v>930</v>
      </c>
      <c r="O58" s="58">
        <f t="shared" si="0"/>
        <v>100</v>
      </c>
      <c r="P58" s="58">
        <f t="shared" si="1"/>
        <v>85</v>
      </c>
      <c r="Q58" s="1">
        <f t="shared" si="2"/>
        <v>15</v>
      </c>
      <c r="R58" s="1">
        <f t="shared" si="3"/>
        <v>5</v>
      </c>
      <c r="S58" s="1">
        <v>2023</v>
      </c>
      <c r="T58" s="1" t="s">
        <v>1111</v>
      </c>
      <c r="U58" s="1" t="s">
        <v>1112</v>
      </c>
    </row>
    <row r="59" spans="1:21" x14ac:dyDescent="0.4">
      <c r="A59" s="1" t="s">
        <v>1409</v>
      </c>
      <c r="C59" s="1">
        <v>1922</v>
      </c>
      <c r="D59" s="1">
        <v>1991</v>
      </c>
      <c r="G59" s="1" t="s">
        <v>1409</v>
      </c>
      <c r="K59" s="1" t="s">
        <v>949</v>
      </c>
      <c r="O59" s="58">
        <f t="shared" si="0"/>
        <v>101</v>
      </c>
      <c r="P59" s="58">
        <f t="shared" si="1"/>
        <v>32</v>
      </c>
      <c r="Q59" s="1">
        <f t="shared" si="2"/>
        <v>69</v>
      </c>
      <c r="R59" s="1">
        <f t="shared" si="3"/>
        <v>5</v>
      </c>
      <c r="S59" s="1">
        <v>2023</v>
      </c>
      <c r="T59" s="1" t="s">
        <v>1410</v>
      </c>
      <c r="U59" s="1" t="s">
        <v>1411</v>
      </c>
    </row>
    <row r="60" spans="1:21" x14ac:dyDescent="0.4">
      <c r="A60" s="1" t="s">
        <v>1563</v>
      </c>
      <c r="C60" s="1">
        <v>1922</v>
      </c>
      <c r="D60" s="1">
        <v>1943</v>
      </c>
      <c r="G60" s="1" t="s">
        <v>1547</v>
      </c>
      <c r="K60" s="1" t="s">
        <v>930</v>
      </c>
      <c r="O60" s="58">
        <f t="shared" si="0"/>
        <v>101</v>
      </c>
      <c r="P60" s="58">
        <f t="shared" si="1"/>
        <v>80</v>
      </c>
      <c r="Q60" s="1">
        <f t="shared" si="2"/>
        <v>21</v>
      </c>
      <c r="R60" s="1">
        <f t="shared" si="3"/>
        <v>5</v>
      </c>
      <c r="S60" s="1">
        <v>2023</v>
      </c>
      <c r="T60" s="1" t="s">
        <v>1564</v>
      </c>
      <c r="U60" s="1" t="s">
        <v>1565</v>
      </c>
    </row>
    <row r="61" spans="1:21" x14ac:dyDescent="0.4">
      <c r="A61" s="1" t="s">
        <v>1083</v>
      </c>
      <c r="C61" s="1">
        <v>1920</v>
      </c>
      <c r="D61" s="1">
        <v>1950</v>
      </c>
      <c r="I61" s="1" t="s">
        <v>318</v>
      </c>
      <c r="K61" s="1" t="s">
        <v>1056</v>
      </c>
      <c r="O61" s="58">
        <f t="shared" si="0"/>
        <v>103</v>
      </c>
      <c r="P61" s="58">
        <f t="shared" si="1"/>
        <v>73</v>
      </c>
      <c r="Q61" s="1">
        <f t="shared" si="2"/>
        <v>30</v>
      </c>
      <c r="R61" s="1">
        <f t="shared" si="3"/>
        <v>5</v>
      </c>
      <c r="S61" s="1">
        <v>2023</v>
      </c>
    </row>
    <row r="62" spans="1:21" x14ac:dyDescent="0.4">
      <c r="A62" s="1" t="s">
        <v>1396</v>
      </c>
      <c r="C62" s="1">
        <v>1920</v>
      </c>
      <c r="D62" s="1">
        <v>1946</v>
      </c>
      <c r="G62" s="1" t="s">
        <v>314</v>
      </c>
      <c r="K62" s="1" t="s">
        <v>1436</v>
      </c>
      <c r="O62" s="58">
        <f t="shared" si="0"/>
        <v>103</v>
      </c>
      <c r="P62" s="58">
        <f t="shared" si="1"/>
        <v>77</v>
      </c>
      <c r="Q62" s="1">
        <f t="shared" si="2"/>
        <v>26</v>
      </c>
      <c r="R62" s="1">
        <f t="shared" si="3"/>
        <v>5</v>
      </c>
      <c r="S62" s="1">
        <v>2023</v>
      </c>
      <c r="T62" s="1" t="s">
        <v>1437</v>
      </c>
      <c r="U62" s="1" t="s">
        <v>1438</v>
      </c>
    </row>
    <row r="63" spans="1:21" x14ac:dyDescent="0.4">
      <c r="A63" s="1" t="s">
        <v>1456</v>
      </c>
      <c r="C63" s="1">
        <v>1920</v>
      </c>
      <c r="D63" s="1">
        <v>1945</v>
      </c>
      <c r="G63" s="1" t="s">
        <v>1138</v>
      </c>
      <c r="I63" s="1" t="s">
        <v>318</v>
      </c>
      <c r="K63" s="1" t="s">
        <v>1457</v>
      </c>
      <c r="O63" s="58">
        <f t="shared" si="0"/>
        <v>103</v>
      </c>
      <c r="P63" s="58">
        <f t="shared" si="1"/>
        <v>78</v>
      </c>
      <c r="Q63" s="1">
        <f t="shared" si="2"/>
        <v>25</v>
      </c>
      <c r="R63" s="1">
        <f t="shared" si="3"/>
        <v>5</v>
      </c>
      <c r="S63" s="1">
        <v>2023</v>
      </c>
      <c r="T63" s="1" t="s">
        <v>1458</v>
      </c>
      <c r="U63" s="1" t="s">
        <v>1459</v>
      </c>
    </row>
    <row r="64" spans="1:21" x14ac:dyDescent="0.4">
      <c r="A64" s="61" t="s">
        <v>1470</v>
      </c>
      <c r="C64" s="1">
        <v>1920</v>
      </c>
      <c r="D64" s="1">
        <v>1933</v>
      </c>
      <c r="G64" s="1" t="s">
        <v>1304</v>
      </c>
      <c r="K64" s="1" t="s">
        <v>926</v>
      </c>
      <c r="O64" s="58">
        <f t="shared" si="0"/>
        <v>103</v>
      </c>
      <c r="P64" s="58">
        <f t="shared" si="1"/>
        <v>90</v>
      </c>
      <c r="Q64" s="1">
        <f t="shared" si="2"/>
        <v>13</v>
      </c>
      <c r="R64" s="1">
        <f t="shared" si="3"/>
        <v>5</v>
      </c>
      <c r="S64" s="1">
        <v>2023</v>
      </c>
      <c r="T64" s="1" t="s">
        <v>1471</v>
      </c>
      <c r="U64" s="1" t="s">
        <v>1472</v>
      </c>
    </row>
    <row r="65" spans="1:21" x14ac:dyDescent="0.4">
      <c r="A65" s="61" t="s">
        <v>1467</v>
      </c>
      <c r="C65" s="1">
        <v>1920</v>
      </c>
      <c r="D65" s="1">
        <v>1929</v>
      </c>
      <c r="G65" s="1" t="s">
        <v>1304</v>
      </c>
      <c r="K65" s="1" t="s">
        <v>1056</v>
      </c>
      <c r="O65" s="58">
        <f t="shared" si="0"/>
        <v>103</v>
      </c>
      <c r="P65" s="58">
        <f t="shared" si="1"/>
        <v>94</v>
      </c>
      <c r="Q65" s="1">
        <f t="shared" si="2"/>
        <v>9</v>
      </c>
      <c r="R65" s="1">
        <f t="shared" si="3"/>
        <v>5</v>
      </c>
      <c r="S65" s="1">
        <v>2023</v>
      </c>
      <c r="T65" s="1" t="s">
        <v>1468</v>
      </c>
      <c r="U65" s="1" t="s">
        <v>1469</v>
      </c>
    </row>
    <row r="66" spans="1:21" x14ac:dyDescent="0.4">
      <c r="A66" s="1" t="s">
        <v>1460</v>
      </c>
      <c r="C66" s="1">
        <v>1919</v>
      </c>
      <c r="G66" s="1" t="s">
        <v>1461</v>
      </c>
      <c r="I66" s="1" t="s">
        <v>318</v>
      </c>
      <c r="K66" s="1" t="s">
        <v>926</v>
      </c>
      <c r="O66" s="58">
        <f t="shared" ref="O66:O129" si="4">IF(ISBLANK(C66),"",IF(C66&lt;=(-350000),ABS(C66),IF(C66&lt;=(-900),FLOOR(ABS(C66-S66),100),ABS(C66-S66))))</f>
        <v>104</v>
      </c>
      <c r="P66" s="58" t="str">
        <f t="shared" ref="P66:P129" si="5">IF(ISBLANK(D66),"",IF(C66&lt;=(-350000),ABS(D66),IF(C66&lt;=(-900),FLOOR(ABS(D66-S66),100),ABS(D66-S66))))</f>
        <v/>
      </c>
      <c r="Q66" s="1" t="str">
        <f t="shared" ref="Q66:Q129" si="6">IF(OR(ISBLANK(D66),M66=1),"",ABS(C66-D66))</f>
        <v/>
      </c>
      <c r="R66" s="1">
        <f t="shared" ref="R66:R129" si="7">IF(OR(C66&lt;(-85000000),ISBLANK(C66)),"",IF(C66&lt;(-7000000),INT(ABS(C66/10)),IF(C66&lt;(-3200000),INT(ABS(C66/12)),IF(C66&lt;(-500000),INT(ABS((C66-S66)/14)),IF(C66&lt;(-13500),INT(ABS((C66-S66)/16)),IF(C66&lt;(-4000),INT(ABS((C66-S66)/18)),INT(ABS((C66-S66)/20))))))))</f>
        <v>5</v>
      </c>
      <c r="S66" s="1">
        <v>2023</v>
      </c>
      <c r="T66" s="1" t="s">
        <v>1462</v>
      </c>
      <c r="U66" s="1" t="s">
        <v>1463</v>
      </c>
    </row>
    <row r="67" spans="1:21" x14ac:dyDescent="0.4">
      <c r="A67" s="1" t="s">
        <v>1860</v>
      </c>
      <c r="C67" s="1">
        <v>1918</v>
      </c>
      <c r="D67" s="1">
        <v>1992</v>
      </c>
      <c r="H67" s="1" t="s">
        <v>1866</v>
      </c>
      <c r="I67" s="1" t="s">
        <v>318</v>
      </c>
      <c r="K67" s="1" t="s">
        <v>949</v>
      </c>
      <c r="O67" s="58">
        <f t="shared" si="4"/>
        <v>105</v>
      </c>
      <c r="P67" s="58">
        <f t="shared" si="5"/>
        <v>31</v>
      </c>
      <c r="Q67" s="1">
        <f t="shared" si="6"/>
        <v>74</v>
      </c>
      <c r="R67" s="1">
        <f t="shared" si="7"/>
        <v>5</v>
      </c>
      <c r="S67" s="1">
        <v>2023</v>
      </c>
      <c r="T67" s="1" t="s">
        <v>1867</v>
      </c>
      <c r="U67" s="1" t="s">
        <v>1868</v>
      </c>
    </row>
    <row r="68" spans="1:21" x14ac:dyDescent="0.4">
      <c r="A68" s="1" t="s">
        <v>1861</v>
      </c>
      <c r="C68" s="1">
        <v>1918</v>
      </c>
      <c r="D68" s="1">
        <v>1992</v>
      </c>
      <c r="H68" s="1" t="s">
        <v>340</v>
      </c>
      <c r="I68" s="1" t="s">
        <v>318</v>
      </c>
      <c r="K68" s="1" t="s">
        <v>949</v>
      </c>
      <c r="O68" s="58">
        <f t="shared" si="4"/>
        <v>105</v>
      </c>
      <c r="P68" s="58">
        <f t="shared" si="5"/>
        <v>31</v>
      </c>
      <c r="Q68" s="1">
        <f t="shared" si="6"/>
        <v>74</v>
      </c>
      <c r="R68" s="1">
        <f t="shared" si="7"/>
        <v>5</v>
      </c>
      <c r="S68" s="1">
        <v>2023</v>
      </c>
      <c r="T68" s="1" t="s">
        <v>1869</v>
      </c>
      <c r="U68" s="1" t="s">
        <v>1870</v>
      </c>
    </row>
    <row r="69" spans="1:21" x14ac:dyDescent="0.4">
      <c r="A69" s="1" t="s">
        <v>1444</v>
      </c>
      <c r="C69" s="1">
        <v>1918</v>
      </c>
      <c r="D69" s="1">
        <v>1933</v>
      </c>
      <c r="G69" s="1" t="s">
        <v>1138</v>
      </c>
      <c r="I69" s="1" t="s">
        <v>318</v>
      </c>
      <c r="K69" s="1" t="s">
        <v>949</v>
      </c>
      <c r="O69" s="58">
        <f t="shared" si="4"/>
        <v>105</v>
      </c>
      <c r="P69" s="58">
        <f t="shared" si="5"/>
        <v>90</v>
      </c>
      <c r="Q69" s="1">
        <f t="shared" si="6"/>
        <v>15</v>
      </c>
      <c r="R69" s="1">
        <f t="shared" si="7"/>
        <v>5</v>
      </c>
      <c r="S69" s="1">
        <v>2023</v>
      </c>
      <c r="T69" s="1" t="s">
        <v>1445</v>
      </c>
      <c r="U69" s="1" t="s">
        <v>1446</v>
      </c>
    </row>
    <row r="70" spans="1:21" x14ac:dyDescent="0.4">
      <c r="A70" s="1" t="s">
        <v>1662</v>
      </c>
      <c r="C70" s="1">
        <v>1918</v>
      </c>
      <c r="D70" s="1">
        <v>1920</v>
      </c>
      <c r="G70" s="1" t="s">
        <v>314</v>
      </c>
      <c r="K70" s="1" t="s">
        <v>926</v>
      </c>
      <c r="O70" s="58">
        <f t="shared" si="4"/>
        <v>105</v>
      </c>
      <c r="P70" s="58">
        <f t="shared" si="5"/>
        <v>103</v>
      </c>
      <c r="Q70" s="1">
        <f t="shared" si="6"/>
        <v>2</v>
      </c>
      <c r="R70" s="1">
        <f t="shared" si="7"/>
        <v>5</v>
      </c>
      <c r="S70" s="1">
        <v>2023</v>
      </c>
      <c r="T70" s="1" t="s">
        <v>1663</v>
      </c>
      <c r="U70" s="1" t="s">
        <v>1664</v>
      </c>
    </row>
    <row r="71" spans="1:21" x14ac:dyDescent="0.4">
      <c r="A71" s="1" t="s">
        <v>1010</v>
      </c>
      <c r="C71" s="1">
        <v>1917</v>
      </c>
      <c r="G71" s="1" t="s">
        <v>1239</v>
      </c>
      <c r="I71" s="1" t="s">
        <v>318</v>
      </c>
      <c r="K71" s="1" t="s">
        <v>926</v>
      </c>
      <c r="O71" s="58">
        <f t="shared" si="4"/>
        <v>106</v>
      </c>
      <c r="P71" s="58" t="str">
        <f t="shared" si="5"/>
        <v/>
      </c>
      <c r="Q71" s="1" t="str">
        <f t="shared" si="6"/>
        <v/>
      </c>
      <c r="R71" s="1">
        <f t="shared" si="7"/>
        <v>5</v>
      </c>
      <c r="S71" s="1">
        <v>2023</v>
      </c>
      <c r="T71" s="1" t="s">
        <v>1240</v>
      </c>
      <c r="U71" s="1" t="s">
        <v>1241</v>
      </c>
    </row>
    <row r="72" spans="1:21" x14ac:dyDescent="0.4">
      <c r="A72" s="1" t="s">
        <v>995</v>
      </c>
      <c r="C72" s="1">
        <v>1914</v>
      </c>
      <c r="D72" s="1">
        <v>1918</v>
      </c>
      <c r="G72" s="1" t="s">
        <v>318</v>
      </c>
      <c r="K72" s="1" t="s">
        <v>926</v>
      </c>
      <c r="O72" s="58">
        <f t="shared" si="4"/>
        <v>109</v>
      </c>
      <c r="P72" s="58">
        <f t="shared" si="5"/>
        <v>105</v>
      </c>
      <c r="Q72" s="1">
        <f t="shared" si="6"/>
        <v>4</v>
      </c>
      <c r="R72" s="1">
        <f t="shared" si="7"/>
        <v>5</v>
      </c>
      <c r="S72" s="1">
        <v>2023</v>
      </c>
      <c r="T72" s="1" t="s">
        <v>1050</v>
      </c>
      <c r="U72" s="1" t="s">
        <v>1051</v>
      </c>
    </row>
    <row r="73" spans="1:21" x14ac:dyDescent="0.4">
      <c r="A73" s="1" t="s">
        <v>1824</v>
      </c>
      <c r="C73" s="1">
        <v>1914</v>
      </c>
      <c r="I73" s="1" t="s">
        <v>318</v>
      </c>
      <c r="K73" s="1" t="s">
        <v>926</v>
      </c>
      <c r="O73" s="58">
        <f t="shared" si="4"/>
        <v>109</v>
      </c>
      <c r="P73" s="58" t="str">
        <f t="shared" si="5"/>
        <v/>
      </c>
      <c r="Q73" s="1" t="str">
        <f t="shared" si="6"/>
        <v/>
      </c>
      <c r="R73" s="1">
        <f t="shared" si="7"/>
        <v>5</v>
      </c>
      <c r="S73" s="1">
        <v>2023</v>
      </c>
      <c r="T73" s="1" t="s">
        <v>1825</v>
      </c>
      <c r="U73" s="1" t="s">
        <v>1826</v>
      </c>
    </row>
    <row r="74" spans="1:21" x14ac:dyDescent="0.4">
      <c r="A74" s="1" t="s">
        <v>1478</v>
      </c>
      <c r="C74" s="1">
        <v>1913</v>
      </c>
      <c r="D74" s="1">
        <v>1921</v>
      </c>
      <c r="G74" s="1" t="s">
        <v>1304</v>
      </c>
      <c r="K74" s="1" t="s">
        <v>930</v>
      </c>
      <c r="O74" s="58">
        <f t="shared" si="4"/>
        <v>110</v>
      </c>
      <c r="P74" s="58">
        <f t="shared" si="5"/>
        <v>102</v>
      </c>
      <c r="Q74" s="1">
        <f t="shared" si="6"/>
        <v>8</v>
      </c>
      <c r="R74" s="1">
        <f t="shared" si="7"/>
        <v>5</v>
      </c>
      <c r="S74" s="1">
        <v>2023</v>
      </c>
      <c r="T74" s="1" t="s">
        <v>1479</v>
      </c>
      <c r="U74" s="1" t="s">
        <v>1480</v>
      </c>
    </row>
    <row r="75" spans="1:21" x14ac:dyDescent="0.4">
      <c r="A75" s="1" t="s">
        <v>1402</v>
      </c>
      <c r="C75" s="1">
        <v>1912</v>
      </c>
      <c r="D75" s="1">
        <v>2006</v>
      </c>
      <c r="G75" s="1" t="s">
        <v>1749</v>
      </c>
      <c r="K75" s="1" t="s">
        <v>930</v>
      </c>
      <c r="O75" s="58">
        <f t="shared" si="4"/>
        <v>111</v>
      </c>
      <c r="P75" s="58">
        <f t="shared" si="5"/>
        <v>17</v>
      </c>
      <c r="Q75" s="1">
        <f t="shared" si="6"/>
        <v>94</v>
      </c>
      <c r="R75" s="1">
        <f t="shared" si="7"/>
        <v>5</v>
      </c>
      <c r="S75" s="1">
        <v>2023</v>
      </c>
      <c r="T75" s="1" t="s">
        <v>1750</v>
      </c>
      <c r="U75" s="1" t="s">
        <v>1751</v>
      </c>
    </row>
    <row r="76" spans="1:21" x14ac:dyDescent="0.4">
      <c r="A76" s="1" t="s">
        <v>1092</v>
      </c>
      <c r="C76" s="1">
        <v>1912</v>
      </c>
      <c r="D76" s="1">
        <v>1954</v>
      </c>
      <c r="G76" s="1" t="s">
        <v>1508</v>
      </c>
      <c r="K76" s="1" t="s">
        <v>930</v>
      </c>
      <c r="O76" s="58">
        <f t="shared" si="4"/>
        <v>111</v>
      </c>
      <c r="P76" s="58">
        <f t="shared" si="5"/>
        <v>69</v>
      </c>
      <c r="Q76" s="1">
        <f t="shared" si="6"/>
        <v>42</v>
      </c>
      <c r="R76" s="1">
        <f t="shared" si="7"/>
        <v>5</v>
      </c>
      <c r="S76" s="1">
        <v>2023</v>
      </c>
      <c r="T76" s="1" t="s">
        <v>1509</v>
      </c>
      <c r="U76" s="1" t="s">
        <v>1510</v>
      </c>
    </row>
    <row r="77" spans="1:21" x14ac:dyDescent="0.4">
      <c r="A77" s="1" t="s">
        <v>1625</v>
      </c>
      <c r="C77" s="1">
        <v>1912</v>
      </c>
      <c r="G77" s="1" t="s">
        <v>314</v>
      </c>
      <c r="K77" s="1" t="s">
        <v>926</v>
      </c>
      <c r="O77" s="58">
        <f t="shared" si="4"/>
        <v>111</v>
      </c>
      <c r="P77" s="58" t="str">
        <f t="shared" si="5"/>
        <v/>
      </c>
      <c r="Q77" s="1" t="str">
        <f t="shared" si="6"/>
        <v/>
      </c>
      <c r="R77" s="1">
        <f t="shared" si="7"/>
        <v>5</v>
      </c>
      <c r="S77" s="1">
        <v>2023</v>
      </c>
      <c r="T77" s="1" t="s">
        <v>1777</v>
      </c>
      <c r="U77" s="1" t="s">
        <v>1778</v>
      </c>
    </row>
    <row r="78" spans="1:21" x14ac:dyDescent="0.4">
      <c r="A78" s="1" t="s">
        <v>1397</v>
      </c>
      <c r="C78" s="1">
        <v>1905</v>
      </c>
      <c r="D78" s="1">
        <v>1982</v>
      </c>
      <c r="G78" s="1" t="s">
        <v>1239</v>
      </c>
      <c r="K78" s="1" t="s">
        <v>930</v>
      </c>
      <c r="O78" s="58">
        <f t="shared" si="4"/>
        <v>118</v>
      </c>
      <c r="P78" s="58">
        <f t="shared" si="5"/>
        <v>41</v>
      </c>
      <c r="Q78" s="1">
        <f t="shared" si="6"/>
        <v>77</v>
      </c>
      <c r="R78" s="1">
        <f t="shared" si="7"/>
        <v>5</v>
      </c>
      <c r="S78" s="1">
        <v>2023</v>
      </c>
      <c r="T78" s="1" t="s">
        <v>1735</v>
      </c>
      <c r="U78" s="1" t="s">
        <v>1736</v>
      </c>
    </row>
    <row r="79" spans="1:21" x14ac:dyDescent="0.4">
      <c r="A79" s="1" t="s">
        <v>1181</v>
      </c>
      <c r="C79" s="1">
        <v>1903</v>
      </c>
      <c r="D79" s="1">
        <v>1952</v>
      </c>
      <c r="G79" s="1" t="s">
        <v>1024</v>
      </c>
      <c r="K79" s="1" t="s">
        <v>1183</v>
      </c>
      <c r="O79" s="58">
        <f t="shared" si="4"/>
        <v>120</v>
      </c>
      <c r="P79" s="58">
        <f t="shared" si="5"/>
        <v>71</v>
      </c>
      <c r="Q79" s="1">
        <f t="shared" si="6"/>
        <v>49</v>
      </c>
      <c r="R79" s="1">
        <f t="shared" si="7"/>
        <v>6</v>
      </c>
      <c r="S79" s="1">
        <v>2023</v>
      </c>
      <c r="T79" s="1" t="s">
        <v>1226</v>
      </c>
      <c r="U79" s="1" t="s">
        <v>1227</v>
      </c>
    </row>
    <row r="80" spans="1:21" x14ac:dyDescent="0.4">
      <c r="A80" s="1" t="s">
        <v>1182</v>
      </c>
      <c r="C80" s="1">
        <v>1903</v>
      </c>
      <c r="D80" s="1">
        <v>1921</v>
      </c>
      <c r="G80" s="1" t="s">
        <v>1024</v>
      </c>
      <c r="K80" s="1" t="s">
        <v>1183</v>
      </c>
      <c r="O80" s="58">
        <f t="shared" si="4"/>
        <v>120</v>
      </c>
      <c r="P80" s="58">
        <f t="shared" si="5"/>
        <v>102</v>
      </c>
      <c r="Q80" s="1">
        <f t="shared" si="6"/>
        <v>18</v>
      </c>
      <c r="R80" s="1">
        <f t="shared" si="7"/>
        <v>6</v>
      </c>
      <c r="S80" s="1">
        <v>2023</v>
      </c>
      <c r="T80" s="1" t="s">
        <v>1184</v>
      </c>
      <c r="U80" s="1" t="s">
        <v>1185</v>
      </c>
    </row>
    <row r="81" spans="1:21" x14ac:dyDescent="0.4">
      <c r="A81" s="1" t="s">
        <v>1327</v>
      </c>
      <c r="C81" s="1">
        <v>1902</v>
      </c>
      <c r="D81" s="1">
        <v>1994</v>
      </c>
      <c r="G81" s="1" t="s">
        <v>1100</v>
      </c>
      <c r="K81" s="1" t="s">
        <v>930</v>
      </c>
      <c r="O81" s="58">
        <f t="shared" si="4"/>
        <v>121</v>
      </c>
      <c r="P81" s="58">
        <f t="shared" si="5"/>
        <v>29</v>
      </c>
      <c r="Q81" s="1">
        <f t="shared" si="6"/>
        <v>92</v>
      </c>
      <c r="R81" s="1">
        <f t="shared" si="7"/>
        <v>6</v>
      </c>
      <c r="S81" s="1">
        <v>2023</v>
      </c>
      <c r="T81" s="1" t="s">
        <v>1328</v>
      </c>
      <c r="U81" s="1" t="s">
        <v>1329</v>
      </c>
    </row>
    <row r="82" spans="1:21" x14ac:dyDescent="0.4">
      <c r="A82" s="1" t="s">
        <v>1415</v>
      </c>
      <c r="C82" s="1">
        <v>1901</v>
      </c>
      <c r="D82" s="1">
        <v>1909</v>
      </c>
      <c r="G82" s="1" t="s">
        <v>1304</v>
      </c>
      <c r="K82" s="1" t="s">
        <v>930</v>
      </c>
      <c r="O82" s="58">
        <f t="shared" si="4"/>
        <v>122</v>
      </c>
      <c r="P82" s="58">
        <f t="shared" si="5"/>
        <v>114</v>
      </c>
      <c r="Q82" s="1">
        <f t="shared" si="6"/>
        <v>8</v>
      </c>
      <c r="R82" s="1">
        <f t="shared" si="7"/>
        <v>6</v>
      </c>
      <c r="S82" s="1">
        <v>2023</v>
      </c>
      <c r="T82" s="1" t="s">
        <v>1416</v>
      </c>
      <c r="U82" s="1" t="s">
        <v>1417</v>
      </c>
    </row>
    <row r="83" spans="1:21" x14ac:dyDescent="0.4">
      <c r="A83" s="1" t="s">
        <v>1082</v>
      </c>
      <c r="C83" s="1">
        <v>1900</v>
      </c>
      <c r="D83" s="1">
        <v>1930</v>
      </c>
      <c r="G83" s="1" t="s">
        <v>318</v>
      </c>
      <c r="K83" s="1" t="s">
        <v>1056</v>
      </c>
      <c r="O83" s="58">
        <f t="shared" si="4"/>
        <v>123</v>
      </c>
      <c r="P83" s="58">
        <f t="shared" si="5"/>
        <v>93</v>
      </c>
      <c r="Q83" s="1">
        <f t="shared" si="6"/>
        <v>30</v>
      </c>
      <c r="R83" s="1">
        <f t="shared" si="7"/>
        <v>6</v>
      </c>
      <c r="S83" s="1">
        <v>2023</v>
      </c>
    </row>
    <row r="84" spans="1:21" x14ac:dyDescent="0.4">
      <c r="A84" s="1" t="s">
        <v>1404</v>
      </c>
      <c r="C84" s="1">
        <v>1899</v>
      </c>
      <c r="D84" s="1">
        <v>1992</v>
      </c>
      <c r="G84" s="1" t="s">
        <v>1100</v>
      </c>
      <c r="K84" s="1" t="s">
        <v>930</v>
      </c>
      <c r="O84" s="58">
        <f t="shared" si="4"/>
        <v>124</v>
      </c>
      <c r="P84" s="58">
        <f t="shared" si="5"/>
        <v>31</v>
      </c>
      <c r="Q84" s="1">
        <f t="shared" si="6"/>
        <v>93</v>
      </c>
      <c r="R84" s="1">
        <f t="shared" si="7"/>
        <v>6</v>
      </c>
      <c r="S84" s="1">
        <v>2023</v>
      </c>
      <c r="T84" s="1" t="s">
        <v>1754</v>
      </c>
      <c r="U84" s="1" t="s">
        <v>1755</v>
      </c>
    </row>
    <row r="85" spans="1:21" x14ac:dyDescent="0.4">
      <c r="A85" s="1" t="s">
        <v>1569</v>
      </c>
      <c r="C85" s="1">
        <v>1896</v>
      </c>
      <c r="D85" s="1">
        <f>S85</f>
        <v>2023</v>
      </c>
      <c r="G85" s="1" t="s">
        <v>314</v>
      </c>
      <c r="K85" s="1" t="s">
        <v>926</v>
      </c>
      <c r="O85" s="58">
        <f t="shared" si="4"/>
        <v>127</v>
      </c>
      <c r="P85" s="58">
        <f t="shared" si="5"/>
        <v>0</v>
      </c>
      <c r="Q85" s="1">
        <f t="shared" si="6"/>
        <v>127</v>
      </c>
      <c r="R85" s="1">
        <f t="shared" si="7"/>
        <v>6</v>
      </c>
      <c r="S85" s="1">
        <v>2023</v>
      </c>
      <c r="T85" s="52" t="s">
        <v>1570</v>
      </c>
      <c r="U85" s="1" t="s">
        <v>1571</v>
      </c>
    </row>
    <row r="86" spans="1:21" x14ac:dyDescent="0.4">
      <c r="A86" s="1" t="s">
        <v>1080</v>
      </c>
      <c r="C86" s="1">
        <v>1890</v>
      </c>
      <c r="D86" s="1">
        <v>1975</v>
      </c>
      <c r="G86" s="1" t="s">
        <v>318</v>
      </c>
      <c r="K86" s="1" t="s">
        <v>1056</v>
      </c>
      <c r="O86" s="58">
        <f t="shared" si="4"/>
        <v>133</v>
      </c>
      <c r="P86" s="58">
        <f t="shared" si="5"/>
        <v>48</v>
      </c>
      <c r="Q86" s="1">
        <f t="shared" si="6"/>
        <v>85</v>
      </c>
      <c r="R86" s="1">
        <f t="shared" si="7"/>
        <v>6</v>
      </c>
      <c r="S86" s="1">
        <v>2023</v>
      </c>
    </row>
    <row r="87" spans="1:21" x14ac:dyDescent="0.4">
      <c r="A87" s="1" t="s">
        <v>1081</v>
      </c>
      <c r="C87" s="1">
        <v>1890</v>
      </c>
      <c r="D87" s="1">
        <v>1930</v>
      </c>
      <c r="G87" s="1" t="s">
        <v>318</v>
      </c>
      <c r="K87" s="1" t="s">
        <v>1056</v>
      </c>
      <c r="O87" s="58">
        <f t="shared" si="4"/>
        <v>133</v>
      </c>
      <c r="P87" s="58">
        <f t="shared" si="5"/>
        <v>93</v>
      </c>
      <c r="Q87" s="1">
        <f t="shared" si="6"/>
        <v>40</v>
      </c>
      <c r="R87" s="1">
        <f t="shared" si="7"/>
        <v>6</v>
      </c>
      <c r="S87" s="1">
        <v>2023</v>
      </c>
    </row>
    <row r="88" spans="1:21" x14ac:dyDescent="0.4">
      <c r="A88" s="1" t="s">
        <v>1004</v>
      </c>
      <c r="C88" s="1">
        <v>1889</v>
      </c>
      <c r="D88" s="1">
        <v>1945</v>
      </c>
      <c r="G88" s="1" t="s">
        <v>1172</v>
      </c>
      <c r="K88" s="1" t="s">
        <v>930</v>
      </c>
      <c r="O88" s="58">
        <f t="shared" si="4"/>
        <v>134</v>
      </c>
      <c r="P88" s="58">
        <f t="shared" si="5"/>
        <v>78</v>
      </c>
      <c r="Q88" s="1">
        <f t="shared" si="6"/>
        <v>56</v>
      </c>
      <c r="R88" s="1">
        <f t="shared" si="7"/>
        <v>6</v>
      </c>
      <c r="S88" s="1">
        <v>2023</v>
      </c>
      <c r="T88" s="1" t="s">
        <v>1173</v>
      </c>
      <c r="U88" s="1" t="s">
        <v>1174</v>
      </c>
    </row>
    <row r="89" spans="1:21" x14ac:dyDescent="0.4">
      <c r="A89" s="1" t="s">
        <v>1811</v>
      </c>
      <c r="B89" s="1" t="s">
        <v>1813</v>
      </c>
      <c r="C89" s="1">
        <v>1885</v>
      </c>
      <c r="D89" s="1">
        <v>1908</v>
      </c>
      <c r="G89" s="1" t="s">
        <v>1812</v>
      </c>
      <c r="K89" s="1" t="s">
        <v>926</v>
      </c>
      <c r="O89" s="58">
        <f t="shared" si="4"/>
        <v>138</v>
      </c>
      <c r="P89" s="58">
        <f t="shared" si="5"/>
        <v>115</v>
      </c>
      <c r="Q89" s="1">
        <f t="shared" si="6"/>
        <v>23</v>
      </c>
      <c r="R89" s="1">
        <f t="shared" si="7"/>
        <v>6</v>
      </c>
      <c r="S89" s="1">
        <v>2023</v>
      </c>
      <c r="T89" s="1" t="s">
        <v>1814</v>
      </c>
      <c r="U89" s="1" t="s">
        <v>1815</v>
      </c>
    </row>
    <row r="90" spans="1:21" x14ac:dyDescent="0.4">
      <c r="A90" s="1" t="s">
        <v>1401</v>
      </c>
      <c r="C90" s="1">
        <v>1883</v>
      </c>
      <c r="D90" s="1">
        <v>1946</v>
      </c>
      <c r="G90" s="1" t="s">
        <v>1746</v>
      </c>
      <c r="K90" s="1" t="s">
        <v>930</v>
      </c>
      <c r="O90" s="58">
        <f t="shared" si="4"/>
        <v>140</v>
      </c>
      <c r="P90" s="58">
        <f t="shared" si="5"/>
        <v>77</v>
      </c>
      <c r="Q90" s="1">
        <f t="shared" si="6"/>
        <v>63</v>
      </c>
      <c r="R90" s="1">
        <f t="shared" si="7"/>
        <v>7</v>
      </c>
      <c r="S90" s="1">
        <v>2023</v>
      </c>
      <c r="T90" s="1" t="s">
        <v>1747</v>
      </c>
      <c r="U90" s="1" t="s">
        <v>1748</v>
      </c>
    </row>
    <row r="91" spans="1:21" x14ac:dyDescent="0.4">
      <c r="A91" s="1" t="s">
        <v>1400</v>
      </c>
      <c r="C91" s="1">
        <v>1881</v>
      </c>
      <c r="D91" s="1">
        <v>1973</v>
      </c>
      <c r="G91" s="1" t="s">
        <v>1700</v>
      </c>
      <c r="K91" s="1" t="s">
        <v>930</v>
      </c>
      <c r="O91" s="58">
        <f t="shared" si="4"/>
        <v>142</v>
      </c>
      <c r="P91" s="58">
        <f t="shared" si="5"/>
        <v>50</v>
      </c>
      <c r="Q91" s="1">
        <f t="shared" si="6"/>
        <v>92</v>
      </c>
      <c r="R91" s="1">
        <f t="shared" si="7"/>
        <v>7</v>
      </c>
      <c r="S91" s="1">
        <v>2023</v>
      </c>
      <c r="T91" s="1" t="s">
        <v>1701</v>
      </c>
      <c r="U91" s="1" t="s">
        <v>1702</v>
      </c>
    </row>
    <row r="92" spans="1:21" x14ac:dyDescent="0.4">
      <c r="A92" s="1" t="s">
        <v>1290</v>
      </c>
      <c r="C92" s="1">
        <v>1879</v>
      </c>
      <c r="D92" s="1">
        <v>1955</v>
      </c>
      <c r="G92" s="1" t="s">
        <v>1577</v>
      </c>
      <c r="K92" s="1" t="s">
        <v>930</v>
      </c>
      <c r="O92" s="58">
        <f t="shared" si="4"/>
        <v>144</v>
      </c>
      <c r="P92" s="58">
        <f t="shared" si="5"/>
        <v>68</v>
      </c>
      <c r="Q92" s="1">
        <f t="shared" si="6"/>
        <v>76</v>
      </c>
      <c r="R92" s="1">
        <f t="shared" si="7"/>
        <v>7</v>
      </c>
      <c r="S92" s="1">
        <v>2023</v>
      </c>
      <c r="T92" s="1" t="s">
        <v>1578</v>
      </c>
      <c r="U92" s="1" t="s">
        <v>1579</v>
      </c>
    </row>
    <row r="93" spans="1:21" x14ac:dyDescent="0.4">
      <c r="A93" s="1" t="s">
        <v>1031</v>
      </c>
      <c r="C93" s="1">
        <v>1878</v>
      </c>
      <c r="D93" s="1">
        <v>1953</v>
      </c>
      <c r="G93" s="1" t="s">
        <v>1032</v>
      </c>
      <c r="K93" s="1" t="s">
        <v>930</v>
      </c>
      <c r="O93" s="58">
        <f t="shared" si="4"/>
        <v>145</v>
      </c>
      <c r="P93" s="58">
        <f t="shared" si="5"/>
        <v>70</v>
      </c>
      <c r="Q93" s="1">
        <f t="shared" si="6"/>
        <v>75</v>
      </c>
      <c r="R93" s="1">
        <f t="shared" si="7"/>
        <v>7</v>
      </c>
      <c r="S93" s="1">
        <v>2023</v>
      </c>
      <c r="T93" s="1" t="s">
        <v>1034</v>
      </c>
      <c r="U93" s="1" t="s">
        <v>1033</v>
      </c>
    </row>
    <row r="94" spans="1:21" x14ac:dyDescent="0.4">
      <c r="A94" s="1" t="s">
        <v>1450</v>
      </c>
      <c r="C94" s="1">
        <v>1871</v>
      </c>
      <c r="D94" s="1">
        <v>1918</v>
      </c>
      <c r="G94" s="1" t="s">
        <v>1138</v>
      </c>
      <c r="K94" s="1" t="s">
        <v>949</v>
      </c>
      <c r="O94" s="58">
        <f t="shared" si="4"/>
        <v>152</v>
      </c>
      <c r="P94" s="58">
        <f t="shared" si="5"/>
        <v>105</v>
      </c>
      <c r="Q94" s="1">
        <f t="shared" si="6"/>
        <v>47</v>
      </c>
      <c r="R94" s="1">
        <f t="shared" si="7"/>
        <v>7</v>
      </c>
      <c r="S94" s="1">
        <v>2023</v>
      </c>
      <c r="T94" s="1" t="s">
        <v>1451</v>
      </c>
      <c r="U94" s="1" t="s">
        <v>1452</v>
      </c>
    </row>
    <row r="95" spans="1:21" x14ac:dyDescent="0.4">
      <c r="A95" s="1" t="s">
        <v>1027</v>
      </c>
      <c r="C95" s="1">
        <v>1870</v>
      </c>
      <c r="D95" s="1">
        <v>1924</v>
      </c>
      <c r="G95" s="1" t="s">
        <v>1028</v>
      </c>
      <c r="K95" s="1" t="s">
        <v>930</v>
      </c>
      <c r="O95" s="58">
        <f t="shared" si="4"/>
        <v>153</v>
      </c>
      <c r="P95" s="58">
        <f t="shared" si="5"/>
        <v>99</v>
      </c>
      <c r="Q95" s="1">
        <f t="shared" si="6"/>
        <v>54</v>
      </c>
      <c r="R95" s="1">
        <f t="shared" si="7"/>
        <v>7</v>
      </c>
      <c r="S95" s="1">
        <v>2023</v>
      </c>
      <c r="T95" s="1" t="s">
        <v>1030</v>
      </c>
      <c r="U95" s="1" t="s">
        <v>1029</v>
      </c>
    </row>
    <row r="96" spans="1:21" x14ac:dyDescent="0.4">
      <c r="A96" s="1" t="s">
        <v>1096</v>
      </c>
      <c r="C96" s="1">
        <v>1870</v>
      </c>
      <c r="D96" s="1">
        <v>1900</v>
      </c>
      <c r="G96" s="1" t="s">
        <v>1304</v>
      </c>
      <c r="K96" s="1" t="s">
        <v>1056</v>
      </c>
      <c r="O96" s="58">
        <f t="shared" si="4"/>
        <v>153</v>
      </c>
      <c r="P96" s="58">
        <f t="shared" si="5"/>
        <v>123</v>
      </c>
      <c r="Q96" s="1">
        <f t="shared" si="6"/>
        <v>30</v>
      </c>
      <c r="R96" s="1">
        <f t="shared" si="7"/>
        <v>7</v>
      </c>
      <c r="S96" s="1">
        <v>2023</v>
      </c>
      <c r="T96" s="1" t="s">
        <v>1550</v>
      </c>
      <c r="U96" s="1" t="s">
        <v>1551</v>
      </c>
    </row>
    <row r="97" spans="1:21" x14ac:dyDescent="0.4">
      <c r="A97" s="1" t="s">
        <v>1023</v>
      </c>
      <c r="C97" s="1">
        <v>1869</v>
      </c>
      <c r="D97" s="1">
        <v>1916</v>
      </c>
      <c r="G97" s="1" t="s">
        <v>1024</v>
      </c>
      <c r="K97" s="1" t="s">
        <v>930</v>
      </c>
      <c r="O97" s="58">
        <f t="shared" si="4"/>
        <v>154</v>
      </c>
      <c r="P97" s="58">
        <f t="shared" si="5"/>
        <v>107</v>
      </c>
      <c r="Q97" s="1">
        <f t="shared" si="6"/>
        <v>47</v>
      </c>
      <c r="R97" s="1">
        <f t="shared" si="7"/>
        <v>7</v>
      </c>
      <c r="S97" s="1">
        <v>2023</v>
      </c>
      <c r="T97" s="1" t="s">
        <v>1026</v>
      </c>
      <c r="U97" s="1" t="s">
        <v>1025</v>
      </c>
    </row>
    <row r="98" spans="1:21" x14ac:dyDescent="0.4">
      <c r="B98" s="1" t="s">
        <v>426</v>
      </c>
      <c r="C98" s="1">
        <v>1868</v>
      </c>
      <c r="D98" s="1">
        <v>1912</v>
      </c>
      <c r="G98" s="1" t="s">
        <v>423</v>
      </c>
      <c r="K98" s="1" t="s">
        <v>926</v>
      </c>
      <c r="O98" s="58">
        <f t="shared" si="4"/>
        <v>155</v>
      </c>
      <c r="P98" s="58">
        <f t="shared" si="5"/>
        <v>111</v>
      </c>
      <c r="Q98" s="1">
        <f t="shared" si="6"/>
        <v>44</v>
      </c>
      <c r="R98" s="1">
        <f t="shared" si="7"/>
        <v>7</v>
      </c>
      <c r="S98" s="1">
        <v>2023</v>
      </c>
    </row>
    <row r="99" spans="1:21" x14ac:dyDescent="0.4">
      <c r="B99" s="1" t="s">
        <v>427</v>
      </c>
      <c r="C99" s="1">
        <v>1868</v>
      </c>
      <c r="G99" s="1" t="s">
        <v>423</v>
      </c>
      <c r="K99" s="1" t="s">
        <v>926</v>
      </c>
      <c r="O99" s="58">
        <f t="shared" si="4"/>
        <v>155</v>
      </c>
      <c r="P99" s="58" t="str">
        <f t="shared" si="5"/>
        <v/>
      </c>
      <c r="Q99" s="1" t="str">
        <f t="shared" si="6"/>
        <v/>
      </c>
      <c r="R99" s="1">
        <f t="shared" si="7"/>
        <v>7</v>
      </c>
      <c r="S99" s="1">
        <v>2023</v>
      </c>
    </row>
    <row r="100" spans="1:21" x14ac:dyDescent="0.4">
      <c r="A100" s="1" t="s">
        <v>1477</v>
      </c>
      <c r="C100" s="1">
        <v>1867</v>
      </c>
      <c r="D100" s="1">
        <v>1934</v>
      </c>
      <c r="G100" s="1" t="s">
        <v>1686</v>
      </c>
      <c r="K100" s="1" t="s">
        <v>930</v>
      </c>
      <c r="O100" s="58">
        <f t="shared" si="4"/>
        <v>156</v>
      </c>
      <c r="P100" s="58">
        <f t="shared" si="5"/>
        <v>89</v>
      </c>
      <c r="Q100" s="1">
        <f t="shared" si="6"/>
        <v>67</v>
      </c>
      <c r="R100" s="1">
        <f t="shared" si="7"/>
        <v>7</v>
      </c>
      <c r="S100" s="1">
        <v>2023</v>
      </c>
      <c r="T100" s="1" t="s">
        <v>1687</v>
      </c>
      <c r="U100" s="1" t="s">
        <v>1688</v>
      </c>
    </row>
    <row r="101" spans="1:21" x14ac:dyDescent="0.4">
      <c r="A101" s="1" t="s">
        <v>1001</v>
      </c>
      <c r="C101" s="1">
        <v>1867</v>
      </c>
      <c r="D101" s="1">
        <v>1918</v>
      </c>
      <c r="G101" s="1" t="s">
        <v>340</v>
      </c>
      <c r="K101" s="1" t="s">
        <v>949</v>
      </c>
      <c r="O101" s="58">
        <f t="shared" si="4"/>
        <v>156</v>
      </c>
      <c r="P101" s="58">
        <f t="shared" si="5"/>
        <v>105</v>
      </c>
      <c r="Q101" s="1">
        <f t="shared" si="6"/>
        <v>51</v>
      </c>
      <c r="R101" s="1">
        <f t="shared" si="7"/>
        <v>7</v>
      </c>
      <c r="S101" s="1">
        <v>2023</v>
      </c>
      <c r="T101" s="1" t="s">
        <v>1131</v>
      </c>
      <c r="U101" s="1" t="s">
        <v>1132</v>
      </c>
    </row>
    <row r="102" spans="1:21" x14ac:dyDescent="0.4">
      <c r="A102" s="1" t="s">
        <v>1511</v>
      </c>
      <c r="B102" s="1" t="s">
        <v>1512</v>
      </c>
      <c r="C102" s="1">
        <v>1866</v>
      </c>
      <c r="D102" s="1">
        <v>1925</v>
      </c>
      <c r="G102" s="1" t="s">
        <v>419</v>
      </c>
      <c r="K102" s="1" t="s">
        <v>930</v>
      </c>
      <c r="O102" s="58">
        <f t="shared" si="4"/>
        <v>157</v>
      </c>
      <c r="P102" s="58">
        <f t="shared" si="5"/>
        <v>98</v>
      </c>
      <c r="Q102" s="1">
        <f t="shared" si="6"/>
        <v>59</v>
      </c>
      <c r="R102" s="1">
        <f t="shared" si="7"/>
        <v>7</v>
      </c>
      <c r="S102" s="1">
        <v>2023</v>
      </c>
    </row>
    <row r="103" spans="1:21" x14ac:dyDescent="0.4">
      <c r="A103" s="61" t="s">
        <v>1473</v>
      </c>
      <c r="C103" s="1">
        <v>1865</v>
      </c>
      <c r="D103" s="1">
        <f>S103</f>
        <v>2023</v>
      </c>
      <c r="G103" s="1" t="s">
        <v>1304</v>
      </c>
      <c r="K103" s="1" t="s">
        <v>1436</v>
      </c>
      <c r="O103" s="58">
        <f t="shared" si="4"/>
        <v>158</v>
      </c>
      <c r="P103" s="58">
        <f t="shared" si="5"/>
        <v>0</v>
      </c>
      <c r="Q103" s="1">
        <f t="shared" si="6"/>
        <v>158</v>
      </c>
      <c r="R103" s="1">
        <f t="shared" si="7"/>
        <v>7</v>
      </c>
      <c r="S103" s="1">
        <v>2023</v>
      </c>
      <c r="T103" s="1" t="s">
        <v>1474</v>
      </c>
      <c r="U103" s="1" t="s">
        <v>1475</v>
      </c>
    </row>
    <row r="104" spans="1:21" x14ac:dyDescent="0.4">
      <c r="A104" s="1" t="s">
        <v>1344</v>
      </c>
      <c r="C104" s="1">
        <v>1861</v>
      </c>
      <c r="D104" s="1">
        <v>1865</v>
      </c>
      <c r="G104" s="1" t="s">
        <v>1304</v>
      </c>
      <c r="K104" s="1" t="s">
        <v>926</v>
      </c>
      <c r="O104" s="58">
        <f t="shared" si="4"/>
        <v>162</v>
      </c>
      <c r="P104" s="58">
        <f t="shared" si="5"/>
        <v>158</v>
      </c>
      <c r="Q104" s="1">
        <f t="shared" si="6"/>
        <v>4</v>
      </c>
      <c r="R104" s="1">
        <f t="shared" si="7"/>
        <v>8</v>
      </c>
      <c r="S104" s="1">
        <v>2023</v>
      </c>
      <c r="T104" s="1" t="s">
        <v>1345</v>
      </c>
      <c r="U104" s="1" t="s">
        <v>1346</v>
      </c>
    </row>
    <row r="105" spans="1:21" x14ac:dyDescent="0.4">
      <c r="A105" s="1" t="s">
        <v>1097</v>
      </c>
      <c r="C105" s="1">
        <v>1856</v>
      </c>
      <c r="D105" s="1">
        <v>1943</v>
      </c>
      <c r="G105" s="1" t="s">
        <v>1560</v>
      </c>
      <c r="K105" s="1" t="s">
        <v>930</v>
      </c>
      <c r="O105" s="58">
        <f t="shared" si="4"/>
        <v>167</v>
      </c>
      <c r="P105" s="58">
        <f t="shared" si="5"/>
        <v>80</v>
      </c>
      <c r="Q105" s="1">
        <f t="shared" si="6"/>
        <v>87</v>
      </c>
      <c r="R105" s="1">
        <f t="shared" si="7"/>
        <v>8</v>
      </c>
      <c r="S105" s="1">
        <v>2023</v>
      </c>
      <c r="T105" s="1" t="s">
        <v>1561</v>
      </c>
      <c r="U105" s="1" t="s">
        <v>1562</v>
      </c>
    </row>
    <row r="106" spans="1:21" x14ac:dyDescent="0.4">
      <c r="A106" s="1" t="s">
        <v>1658</v>
      </c>
      <c r="C106" s="1">
        <v>1856</v>
      </c>
      <c r="D106" s="1">
        <v>1939</v>
      </c>
      <c r="G106" s="1" t="s">
        <v>1659</v>
      </c>
      <c r="K106" s="1" t="s">
        <v>930</v>
      </c>
      <c r="O106" s="58">
        <f t="shared" si="4"/>
        <v>167</v>
      </c>
      <c r="P106" s="58">
        <f t="shared" si="5"/>
        <v>84</v>
      </c>
      <c r="Q106" s="1">
        <f t="shared" si="6"/>
        <v>83</v>
      </c>
      <c r="R106" s="1">
        <f t="shared" si="7"/>
        <v>8</v>
      </c>
      <c r="S106" s="1">
        <v>2023</v>
      </c>
      <c r="T106" s="1" t="s">
        <v>1660</v>
      </c>
      <c r="U106" s="1" t="s">
        <v>1661</v>
      </c>
    </row>
    <row r="107" spans="1:21" x14ac:dyDescent="0.4">
      <c r="A107" s="1" t="s">
        <v>1427</v>
      </c>
      <c r="C107" s="1">
        <v>1848</v>
      </c>
      <c r="D107" s="1">
        <v>1920</v>
      </c>
      <c r="K107" s="1" t="s">
        <v>1422</v>
      </c>
      <c r="O107" s="58">
        <f t="shared" si="4"/>
        <v>175</v>
      </c>
      <c r="P107" s="58">
        <f t="shared" si="5"/>
        <v>103</v>
      </c>
      <c r="Q107" s="1">
        <f t="shared" si="6"/>
        <v>72</v>
      </c>
      <c r="R107" s="1">
        <f t="shared" si="7"/>
        <v>8</v>
      </c>
      <c r="S107" s="1">
        <v>2023</v>
      </c>
    </row>
    <row r="108" spans="1:21" x14ac:dyDescent="0.4">
      <c r="A108" s="1" t="s">
        <v>1295</v>
      </c>
      <c r="C108" s="1">
        <v>1847</v>
      </c>
      <c r="D108" s="1">
        <v>1931</v>
      </c>
      <c r="G108" s="1" t="s">
        <v>1605</v>
      </c>
      <c r="K108" s="1" t="s">
        <v>930</v>
      </c>
      <c r="O108" s="58">
        <f t="shared" si="4"/>
        <v>176</v>
      </c>
      <c r="P108" s="58">
        <f t="shared" si="5"/>
        <v>92</v>
      </c>
      <c r="Q108" s="1">
        <f t="shared" si="6"/>
        <v>84</v>
      </c>
      <c r="R108" s="1">
        <f t="shared" si="7"/>
        <v>8</v>
      </c>
      <c r="S108" s="1">
        <v>2023</v>
      </c>
      <c r="T108" s="1" t="s">
        <v>1606</v>
      </c>
      <c r="U108" s="1" t="s">
        <v>1607</v>
      </c>
    </row>
    <row r="109" spans="1:21" x14ac:dyDescent="0.4">
      <c r="A109" s="1" t="s">
        <v>1015</v>
      </c>
      <c r="C109" s="1">
        <v>1844</v>
      </c>
      <c r="D109" s="1">
        <v>1900</v>
      </c>
      <c r="G109" s="1" t="s">
        <v>1275</v>
      </c>
      <c r="K109" s="1" t="s">
        <v>930</v>
      </c>
      <c r="O109" s="58">
        <f t="shared" si="4"/>
        <v>179</v>
      </c>
      <c r="P109" s="58">
        <f t="shared" si="5"/>
        <v>123</v>
      </c>
      <c r="Q109" s="1">
        <f t="shared" si="6"/>
        <v>56</v>
      </c>
      <c r="R109" s="1">
        <f t="shared" si="7"/>
        <v>8</v>
      </c>
      <c r="S109" s="1">
        <v>2023</v>
      </c>
      <c r="T109" s="1" t="s">
        <v>1276</v>
      </c>
      <c r="U109" s="1" t="s">
        <v>1277</v>
      </c>
    </row>
    <row r="110" spans="1:21" x14ac:dyDescent="0.4">
      <c r="A110" s="1" t="s">
        <v>1235</v>
      </c>
      <c r="C110" s="1">
        <v>1840</v>
      </c>
      <c r="D110" s="1">
        <v>1893</v>
      </c>
      <c r="G110" s="1" t="s">
        <v>1236</v>
      </c>
      <c r="K110" s="1" t="s">
        <v>930</v>
      </c>
      <c r="O110" s="58">
        <f t="shared" si="4"/>
        <v>183</v>
      </c>
      <c r="P110" s="58">
        <f t="shared" si="5"/>
        <v>130</v>
      </c>
      <c r="Q110" s="1">
        <f t="shared" si="6"/>
        <v>53</v>
      </c>
      <c r="R110" s="1">
        <f t="shared" si="7"/>
        <v>9</v>
      </c>
      <c r="S110" s="1">
        <v>2023</v>
      </c>
      <c r="T110" s="1" t="s">
        <v>1237</v>
      </c>
      <c r="U110" s="1" t="s">
        <v>1238</v>
      </c>
    </row>
    <row r="111" spans="1:21" x14ac:dyDescent="0.4">
      <c r="A111" s="1" t="s">
        <v>1046</v>
      </c>
      <c r="C111" s="1">
        <v>1837</v>
      </c>
      <c r="D111" s="1">
        <v>1901</v>
      </c>
      <c r="G111" s="1" t="s">
        <v>1047</v>
      </c>
      <c r="K111" s="1" t="s">
        <v>1056</v>
      </c>
      <c r="O111" s="58">
        <f t="shared" si="4"/>
        <v>186</v>
      </c>
      <c r="P111" s="58">
        <f t="shared" si="5"/>
        <v>122</v>
      </c>
      <c r="Q111" s="1">
        <f t="shared" si="6"/>
        <v>64</v>
      </c>
      <c r="R111" s="1">
        <f t="shared" si="7"/>
        <v>9</v>
      </c>
      <c r="S111" s="1">
        <v>2023</v>
      </c>
      <c r="T111" s="1" t="s">
        <v>1048</v>
      </c>
      <c r="U111" s="1" t="s">
        <v>1049</v>
      </c>
    </row>
    <row r="112" spans="1:21" x14ac:dyDescent="0.4">
      <c r="A112" s="1" t="s">
        <v>1381</v>
      </c>
      <c r="B112" s="1" t="s">
        <v>1382</v>
      </c>
      <c r="C112" s="1">
        <v>1830</v>
      </c>
      <c r="G112" s="1" t="s">
        <v>1383</v>
      </c>
      <c r="K112" s="1" t="s">
        <v>926</v>
      </c>
      <c r="O112" s="58">
        <f t="shared" si="4"/>
        <v>193</v>
      </c>
      <c r="P112" s="58" t="str">
        <f t="shared" si="5"/>
        <v/>
      </c>
      <c r="Q112" s="1" t="str">
        <f t="shared" si="6"/>
        <v/>
      </c>
      <c r="R112" s="1">
        <f t="shared" si="7"/>
        <v>9</v>
      </c>
      <c r="S112" s="1">
        <v>2023</v>
      </c>
      <c r="T112" s="1" t="s">
        <v>1384</v>
      </c>
      <c r="U112" s="1" t="s">
        <v>1385</v>
      </c>
    </row>
    <row r="113" spans="1:21" x14ac:dyDescent="0.4">
      <c r="A113" s="1" t="s">
        <v>1476</v>
      </c>
      <c r="C113" s="1">
        <v>1822</v>
      </c>
      <c r="D113" s="1">
        <v>1895</v>
      </c>
      <c r="G113" s="1" t="s">
        <v>1759</v>
      </c>
      <c r="K113" s="1" t="s">
        <v>930</v>
      </c>
      <c r="O113" s="58">
        <f t="shared" si="4"/>
        <v>201</v>
      </c>
      <c r="P113" s="58">
        <f t="shared" si="5"/>
        <v>128</v>
      </c>
      <c r="Q113" s="1">
        <f t="shared" si="6"/>
        <v>73</v>
      </c>
      <c r="R113" s="1">
        <f t="shared" si="7"/>
        <v>10</v>
      </c>
      <c r="S113" s="1">
        <v>2023</v>
      </c>
      <c r="T113" s="1" t="s">
        <v>1760</v>
      </c>
      <c r="U113" s="1" t="s">
        <v>1761</v>
      </c>
    </row>
    <row r="114" spans="1:21" x14ac:dyDescent="0.4">
      <c r="A114" s="1" t="s">
        <v>1231</v>
      </c>
      <c r="C114" s="1">
        <v>1821</v>
      </c>
      <c r="D114" s="1">
        <v>1881</v>
      </c>
      <c r="G114" s="1" t="s">
        <v>1232</v>
      </c>
      <c r="K114" s="1" t="s">
        <v>930</v>
      </c>
      <c r="O114" s="58">
        <f t="shared" si="4"/>
        <v>202</v>
      </c>
      <c r="P114" s="58">
        <f t="shared" si="5"/>
        <v>142</v>
      </c>
      <c r="Q114" s="1">
        <f t="shared" si="6"/>
        <v>60</v>
      </c>
      <c r="R114" s="1">
        <f t="shared" si="7"/>
        <v>10</v>
      </c>
      <c r="S114" s="1">
        <v>2023</v>
      </c>
      <c r="T114" s="1" t="s">
        <v>1233</v>
      </c>
      <c r="U114" s="1" t="s">
        <v>1234</v>
      </c>
    </row>
    <row r="115" spans="1:21" x14ac:dyDescent="0.4">
      <c r="A115" s="1" t="s">
        <v>1008</v>
      </c>
      <c r="C115" s="1">
        <v>1818</v>
      </c>
      <c r="D115" s="1">
        <v>1883</v>
      </c>
      <c r="G115" s="1" t="s">
        <v>1228</v>
      </c>
      <c r="K115" s="1" t="s">
        <v>930</v>
      </c>
      <c r="O115" s="58">
        <f t="shared" si="4"/>
        <v>205</v>
      </c>
      <c r="P115" s="58">
        <f t="shared" si="5"/>
        <v>140</v>
      </c>
      <c r="Q115" s="1">
        <f t="shared" si="6"/>
        <v>65</v>
      </c>
      <c r="R115" s="1">
        <f t="shared" si="7"/>
        <v>10</v>
      </c>
      <c r="S115" s="1">
        <v>2023</v>
      </c>
      <c r="T115" s="1" t="s">
        <v>1229</v>
      </c>
      <c r="U115" s="1" t="s">
        <v>1230</v>
      </c>
    </row>
    <row r="116" spans="1:21" x14ac:dyDescent="0.4">
      <c r="A116" s="1" t="s">
        <v>1219</v>
      </c>
      <c r="C116" s="1">
        <v>1812</v>
      </c>
      <c r="G116" s="1" t="s">
        <v>1024</v>
      </c>
      <c r="K116" s="1" t="s">
        <v>926</v>
      </c>
      <c r="O116" s="58">
        <f t="shared" si="4"/>
        <v>211</v>
      </c>
      <c r="P116" s="58" t="str">
        <f t="shared" si="5"/>
        <v/>
      </c>
      <c r="Q116" s="1" t="str">
        <f t="shared" si="6"/>
        <v/>
      </c>
      <c r="R116" s="1">
        <f t="shared" si="7"/>
        <v>10</v>
      </c>
      <c r="S116" s="1">
        <v>2023</v>
      </c>
      <c r="T116" s="1" t="s">
        <v>1220</v>
      </c>
      <c r="U116" s="1" t="s">
        <v>1221</v>
      </c>
    </row>
    <row r="117" spans="1:21" x14ac:dyDescent="0.4">
      <c r="A117" s="1" t="s">
        <v>1317</v>
      </c>
      <c r="C117" s="1">
        <v>1809</v>
      </c>
      <c r="D117" s="1">
        <v>1882</v>
      </c>
      <c r="G117" s="1" t="s">
        <v>1697</v>
      </c>
      <c r="K117" s="1" t="s">
        <v>930</v>
      </c>
      <c r="O117" s="58">
        <f t="shared" si="4"/>
        <v>214</v>
      </c>
      <c r="P117" s="58">
        <f t="shared" si="5"/>
        <v>141</v>
      </c>
      <c r="Q117" s="1">
        <f t="shared" si="6"/>
        <v>73</v>
      </c>
      <c r="R117" s="1">
        <f t="shared" si="7"/>
        <v>10</v>
      </c>
      <c r="S117" s="1">
        <v>2023</v>
      </c>
      <c r="T117" s="1" t="s">
        <v>1698</v>
      </c>
      <c r="U117" s="1" t="s">
        <v>1699</v>
      </c>
    </row>
    <row r="118" spans="1:21" x14ac:dyDescent="0.4">
      <c r="A118" s="1" t="s">
        <v>1293</v>
      </c>
      <c r="C118" s="1">
        <v>1809</v>
      </c>
      <c r="D118" s="1">
        <v>1865</v>
      </c>
      <c r="G118" s="1" t="s">
        <v>1580</v>
      </c>
      <c r="K118" s="1" t="s">
        <v>930</v>
      </c>
      <c r="O118" s="58">
        <f t="shared" si="4"/>
        <v>214</v>
      </c>
      <c r="P118" s="58">
        <f t="shared" si="5"/>
        <v>158</v>
      </c>
      <c r="Q118" s="1">
        <f t="shared" si="6"/>
        <v>56</v>
      </c>
      <c r="R118" s="1">
        <f t="shared" si="7"/>
        <v>10</v>
      </c>
      <c r="S118" s="1">
        <v>2023</v>
      </c>
      <c r="T118" s="1" t="s">
        <v>1581</v>
      </c>
      <c r="U118" s="1" t="s">
        <v>1582</v>
      </c>
    </row>
    <row r="119" spans="1:21" x14ac:dyDescent="0.4">
      <c r="A119" s="1" t="s">
        <v>1216</v>
      </c>
      <c r="C119" s="1">
        <v>1804</v>
      </c>
      <c r="D119" s="1">
        <v>1815</v>
      </c>
      <c r="G119" s="1" t="s">
        <v>318</v>
      </c>
      <c r="K119" s="1" t="s">
        <v>949</v>
      </c>
      <c r="O119" s="58">
        <f t="shared" si="4"/>
        <v>219</v>
      </c>
      <c r="P119" s="58">
        <f t="shared" si="5"/>
        <v>208</v>
      </c>
      <c r="Q119" s="1">
        <f t="shared" si="6"/>
        <v>11</v>
      </c>
      <c r="R119" s="1">
        <f t="shared" si="7"/>
        <v>10</v>
      </c>
      <c r="S119" s="1">
        <v>2023</v>
      </c>
      <c r="T119" s="1" t="s">
        <v>1217</v>
      </c>
      <c r="U119" s="1" t="s">
        <v>1218</v>
      </c>
    </row>
    <row r="120" spans="1:21" x14ac:dyDescent="0.4">
      <c r="A120" s="1" t="s">
        <v>1709</v>
      </c>
      <c r="C120" s="1">
        <v>1801</v>
      </c>
      <c r="D120" s="1">
        <v>1809</v>
      </c>
      <c r="G120" s="1" t="s">
        <v>1304</v>
      </c>
      <c r="K120" s="1" t="s">
        <v>930</v>
      </c>
      <c r="O120" s="58">
        <f t="shared" si="4"/>
        <v>222</v>
      </c>
      <c r="P120" s="58">
        <f t="shared" si="5"/>
        <v>214</v>
      </c>
      <c r="Q120" s="1">
        <f t="shared" si="6"/>
        <v>8</v>
      </c>
      <c r="R120" s="1">
        <f t="shared" si="7"/>
        <v>11</v>
      </c>
      <c r="S120" s="1">
        <v>2023</v>
      </c>
      <c r="T120" s="1" t="s">
        <v>1710</v>
      </c>
      <c r="U120" s="1" t="s">
        <v>1711</v>
      </c>
    </row>
    <row r="121" spans="1:21" x14ac:dyDescent="0.4">
      <c r="A121" s="1" t="s">
        <v>1085</v>
      </c>
      <c r="C121" s="1">
        <v>1800</v>
      </c>
      <c r="D121" s="1">
        <v>1910</v>
      </c>
      <c r="G121" s="1" t="s">
        <v>318</v>
      </c>
      <c r="K121" s="1" t="s">
        <v>1056</v>
      </c>
      <c r="O121" s="58">
        <f t="shared" si="4"/>
        <v>223</v>
      </c>
      <c r="P121" s="58">
        <f t="shared" si="5"/>
        <v>113</v>
      </c>
      <c r="Q121" s="1">
        <f t="shared" si="6"/>
        <v>110</v>
      </c>
      <c r="R121" s="1">
        <f t="shared" si="7"/>
        <v>11</v>
      </c>
      <c r="S121" s="1">
        <v>2023</v>
      </c>
    </row>
    <row r="122" spans="1:21" x14ac:dyDescent="0.4">
      <c r="A122" s="1" t="s">
        <v>1222</v>
      </c>
      <c r="C122" s="1">
        <v>1791</v>
      </c>
      <c r="D122" s="1">
        <v>1804</v>
      </c>
      <c r="G122" s="1" t="s">
        <v>1223</v>
      </c>
      <c r="K122" s="1" t="s">
        <v>926</v>
      </c>
      <c r="O122" s="58">
        <f t="shared" si="4"/>
        <v>232</v>
      </c>
      <c r="P122" s="58">
        <f t="shared" si="5"/>
        <v>219</v>
      </c>
      <c r="Q122" s="1">
        <f t="shared" si="6"/>
        <v>13</v>
      </c>
      <c r="R122" s="1">
        <f t="shared" si="7"/>
        <v>11</v>
      </c>
      <c r="S122" s="1">
        <v>2023</v>
      </c>
      <c r="T122" s="1" t="s">
        <v>1224</v>
      </c>
      <c r="U122" s="1" t="s">
        <v>1225</v>
      </c>
    </row>
    <row r="123" spans="1:21" x14ac:dyDescent="0.4">
      <c r="A123" s="1" t="s">
        <v>1321</v>
      </c>
      <c r="B123" s="1" t="s">
        <v>1320</v>
      </c>
      <c r="C123" s="1">
        <v>1790</v>
      </c>
      <c r="D123" s="1">
        <v>1832</v>
      </c>
      <c r="G123" s="1" t="s">
        <v>1057</v>
      </c>
      <c r="K123" s="1" t="s">
        <v>930</v>
      </c>
      <c r="O123" s="58">
        <f t="shared" si="4"/>
        <v>233</v>
      </c>
      <c r="P123" s="58">
        <f t="shared" si="5"/>
        <v>191</v>
      </c>
      <c r="Q123" s="1">
        <f t="shared" si="6"/>
        <v>42</v>
      </c>
      <c r="R123" s="1">
        <f t="shared" si="7"/>
        <v>11</v>
      </c>
      <c r="S123" s="1">
        <v>2023</v>
      </c>
      <c r="T123" s="1" t="s">
        <v>1720</v>
      </c>
      <c r="U123" s="1" t="s">
        <v>1721</v>
      </c>
    </row>
    <row r="124" spans="1:21" x14ac:dyDescent="0.4">
      <c r="A124" s="1" t="s">
        <v>1055</v>
      </c>
      <c r="C124" s="1">
        <v>1789</v>
      </c>
      <c r="D124" s="1">
        <v>1799</v>
      </c>
      <c r="G124" s="1" t="s">
        <v>1057</v>
      </c>
      <c r="K124" s="1" t="s">
        <v>926</v>
      </c>
      <c r="O124" s="58">
        <f t="shared" si="4"/>
        <v>234</v>
      </c>
      <c r="P124" s="58">
        <f t="shared" si="5"/>
        <v>224</v>
      </c>
      <c r="Q124" s="1">
        <f t="shared" si="6"/>
        <v>10</v>
      </c>
      <c r="R124" s="1">
        <f t="shared" si="7"/>
        <v>11</v>
      </c>
      <c r="S124" s="1">
        <v>2023</v>
      </c>
      <c r="T124" s="1" t="s">
        <v>1058</v>
      </c>
      <c r="U124" s="1" t="s">
        <v>1059</v>
      </c>
    </row>
    <row r="125" spans="1:21" x14ac:dyDescent="0.4">
      <c r="A125" s="1" t="s">
        <v>1712</v>
      </c>
      <c r="C125" s="1">
        <v>1789</v>
      </c>
      <c r="D125" s="1">
        <v>1797</v>
      </c>
      <c r="G125" s="1" t="s">
        <v>1304</v>
      </c>
      <c r="K125" s="1" t="s">
        <v>930</v>
      </c>
      <c r="O125" s="58">
        <f t="shared" si="4"/>
        <v>234</v>
      </c>
      <c r="P125" s="58">
        <f t="shared" si="5"/>
        <v>226</v>
      </c>
      <c r="Q125" s="1">
        <f t="shared" si="6"/>
        <v>8</v>
      </c>
      <c r="R125" s="1">
        <f t="shared" si="7"/>
        <v>11</v>
      </c>
      <c r="S125" s="1">
        <v>2023</v>
      </c>
      <c r="T125" s="1" t="s">
        <v>1713</v>
      </c>
      <c r="U125" s="1" t="s">
        <v>1714</v>
      </c>
    </row>
    <row r="126" spans="1:21" x14ac:dyDescent="0.4">
      <c r="A126" s="1" t="s">
        <v>1706</v>
      </c>
      <c r="C126" s="1">
        <v>1776</v>
      </c>
      <c r="G126" s="1" t="s">
        <v>1304</v>
      </c>
      <c r="K126" s="1" t="s">
        <v>926</v>
      </c>
      <c r="O126" s="58">
        <f t="shared" si="4"/>
        <v>247</v>
      </c>
      <c r="P126" s="58" t="str">
        <f t="shared" si="5"/>
        <v/>
      </c>
      <c r="Q126" s="1" t="str">
        <f t="shared" si="6"/>
        <v/>
      </c>
      <c r="R126" s="1">
        <f t="shared" si="7"/>
        <v>12</v>
      </c>
      <c r="S126" s="1">
        <v>2023</v>
      </c>
      <c r="T126" s="1" t="s">
        <v>1707</v>
      </c>
      <c r="U126" s="1" t="s">
        <v>1708</v>
      </c>
    </row>
    <row r="127" spans="1:21" x14ac:dyDescent="0.4">
      <c r="A127" s="1" t="s">
        <v>1335</v>
      </c>
      <c r="C127" s="1">
        <v>1775</v>
      </c>
      <c r="D127" s="1">
        <v>1783</v>
      </c>
      <c r="G127" s="1" t="s">
        <v>1304</v>
      </c>
      <c r="K127" s="1" t="s">
        <v>926</v>
      </c>
      <c r="O127" s="58">
        <f t="shared" si="4"/>
        <v>248</v>
      </c>
      <c r="P127" s="58">
        <f t="shared" si="5"/>
        <v>240</v>
      </c>
      <c r="Q127" s="1">
        <f t="shared" si="6"/>
        <v>8</v>
      </c>
      <c r="R127" s="1">
        <f t="shared" si="7"/>
        <v>12</v>
      </c>
      <c r="S127" s="1">
        <v>2023</v>
      </c>
      <c r="T127" s="1" t="s">
        <v>1336</v>
      </c>
      <c r="U127" s="1" t="s">
        <v>1337</v>
      </c>
    </row>
    <row r="128" spans="1:21" x14ac:dyDescent="0.4">
      <c r="A128" s="1" t="s">
        <v>1403</v>
      </c>
      <c r="C128" s="1">
        <v>1772</v>
      </c>
      <c r="D128" s="1">
        <v>1823</v>
      </c>
      <c r="G128" s="1" t="s">
        <v>1508</v>
      </c>
      <c r="K128" s="1" t="s">
        <v>930</v>
      </c>
      <c r="O128" s="58">
        <f t="shared" si="4"/>
        <v>251</v>
      </c>
      <c r="P128" s="58">
        <f t="shared" si="5"/>
        <v>200</v>
      </c>
      <c r="Q128" s="1">
        <f t="shared" si="6"/>
        <v>51</v>
      </c>
      <c r="R128" s="1">
        <f t="shared" si="7"/>
        <v>12</v>
      </c>
      <c r="S128" s="1">
        <v>2023</v>
      </c>
      <c r="T128" s="1" t="s">
        <v>1752</v>
      </c>
      <c r="U128" s="1" t="s">
        <v>1753</v>
      </c>
    </row>
    <row r="129" spans="1:21" x14ac:dyDescent="0.4">
      <c r="A129" s="1" t="s">
        <v>1593</v>
      </c>
      <c r="C129" s="1">
        <v>1770</v>
      </c>
      <c r="D129" s="1">
        <v>1827</v>
      </c>
      <c r="G129" s="1" t="s">
        <v>1594</v>
      </c>
      <c r="K129" s="1" t="s">
        <v>930</v>
      </c>
      <c r="O129" s="58">
        <f t="shared" si="4"/>
        <v>253</v>
      </c>
      <c r="P129" s="58">
        <f t="shared" si="5"/>
        <v>196</v>
      </c>
      <c r="Q129" s="1">
        <f t="shared" si="6"/>
        <v>57</v>
      </c>
      <c r="R129" s="1">
        <f t="shared" si="7"/>
        <v>12</v>
      </c>
      <c r="S129" s="1">
        <v>2023</v>
      </c>
      <c r="T129" s="1" t="s">
        <v>1595</v>
      </c>
      <c r="U129" s="1" t="s">
        <v>1596</v>
      </c>
    </row>
    <row r="130" spans="1:21" x14ac:dyDescent="0.4">
      <c r="A130" s="1" t="s">
        <v>1212</v>
      </c>
      <c r="C130" s="1">
        <v>1769</v>
      </c>
      <c r="D130" s="1">
        <v>1821</v>
      </c>
      <c r="G130" s="1" t="s">
        <v>1213</v>
      </c>
      <c r="K130" s="1" t="s">
        <v>930</v>
      </c>
      <c r="O130" s="58">
        <f t="shared" ref="O130:O193" si="8">IF(ISBLANK(C130),"",IF(C130&lt;=(-350000),ABS(C130),IF(C130&lt;=(-900),FLOOR(ABS(C130-S130),100),ABS(C130-S130))))</f>
        <v>254</v>
      </c>
      <c r="P130" s="58">
        <f t="shared" ref="P130:P193" si="9">IF(ISBLANK(D130),"",IF(C130&lt;=(-350000),ABS(D130),IF(C130&lt;=(-900),FLOOR(ABS(D130-S130),100),ABS(D130-S130))))</f>
        <v>202</v>
      </c>
      <c r="Q130" s="1">
        <f t="shared" ref="Q130:Q193" si="10">IF(OR(ISBLANK(D130),M130=1),"",ABS(C130-D130))</f>
        <v>52</v>
      </c>
      <c r="R130" s="1">
        <f t="shared" ref="R130:R193" si="11">IF(OR(C130&lt;(-85000000),ISBLANK(C130)),"",IF(C130&lt;(-7000000),INT(ABS(C130/10)),IF(C130&lt;(-3200000),INT(ABS(C130/12)),IF(C130&lt;(-500000),INT(ABS((C130-S130)/14)),IF(C130&lt;(-13500),INT(ABS((C130-S130)/16)),IF(C130&lt;(-4000),INT(ABS((C130-S130)/18)),INT(ABS((C130-S130)/20))))))))</f>
        <v>12</v>
      </c>
      <c r="S130" s="1">
        <v>2023</v>
      </c>
      <c r="T130" s="1" t="s">
        <v>1214</v>
      </c>
      <c r="U130" s="1" t="s">
        <v>1215</v>
      </c>
    </row>
    <row r="131" spans="1:21" x14ac:dyDescent="0.4">
      <c r="A131" s="1" t="s">
        <v>1332</v>
      </c>
      <c r="C131" s="1">
        <v>1765</v>
      </c>
      <c r="D131" s="1">
        <v>1791</v>
      </c>
      <c r="G131" s="1" t="s">
        <v>1304</v>
      </c>
      <c r="K131" s="1" t="s">
        <v>926</v>
      </c>
      <c r="O131" s="58">
        <f t="shared" si="8"/>
        <v>258</v>
      </c>
      <c r="P131" s="58">
        <f t="shared" si="9"/>
        <v>232</v>
      </c>
      <c r="Q131" s="1">
        <f t="shared" si="10"/>
        <v>26</v>
      </c>
      <c r="R131" s="1">
        <f t="shared" si="11"/>
        <v>12</v>
      </c>
      <c r="S131" s="1">
        <v>2023</v>
      </c>
      <c r="T131" s="1" t="s">
        <v>1333</v>
      </c>
      <c r="U131" s="1" t="s">
        <v>1334</v>
      </c>
    </row>
    <row r="132" spans="1:21" x14ac:dyDescent="0.4">
      <c r="A132" s="1" t="s">
        <v>994</v>
      </c>
      <c r="C132" s="1">
        <v>1762</v>
      </c>
      <c r="D132" s="1">
        <v>1796</v>
      </c>
      <c r="G132" s="1" t="s">
        <v>1024</v>
      </c>
      <c r="K132" s="1" t="s">
        <v>930</v>
      </c>
      <c r="O132" s="58">
        <f t="shared" si="8"/>
        <v>261</v>
      </c>
      <c r="P132" s="58">
        <f t="shared" si="9"/>
        <v>227</v>
      </c>
      <c r="Q132" s="1">
        <f t="shared" si="10"/>
        <v>34</v>
      </c>
      <c r="R132" s="1">
        <f t="shared" si="11"/>
        <v>13</v>
      </c>
      <c r="S132" s="1">
        <v>2023</v>
      </c>
      <c r="T132" s="1" t="s">
        <v>1044</v>
      </c>
      <c r="U132" s="1" t="s">
        <v>1045</v>
      </c>
    </row>
    <row r="133" spans="1:21" x14ac:dyDescent="0.4">
      <c r="A133" s="1" t="s">
        <v>1137</v>
      </c>
      <c r="C133" s="1">
        <v>1760</v>
      </c>
      <c r="D133" s="1">
        <f>S133</f>
        <v>2023</v>
      </c>
      <c r="G133" s="1" t="s">
        <v>1138</v>
      </c>
      <c r="I133" s="1" t="s">
        <v>318</v>
      </c>
      <c r="K133" s="1" t="s">
        <v>1134</v>
      </c>
      <c r="O133" s="58">
        <f t="shared" si="8"/>
        <v>263</v>
      </c>
      <c r="P133" s="58">
        <f t="shared" si="9"/>
        <v>0</v>
      </c>
      <c r="Q133" s="1">
        <f t="shared" si="10"/>
        <v>263</v>
      </c>
      <c r="R133" s="1">
        <f t="shared" si="11"/>
        <v>13</v>
      </c>
      <c r="S133" s="1">
        <v>2023</v>
      </c>
      <c r="T133" s="1" t="s">
        <v>1139</v>
      </c>
      <c r="U133" s="1" t="s">
        <v>1140</v>
      </c>
    </row>
    <row r="134" spans="1:21" x14ac:dyDescent="0.4">
      <c r="A134" s="1" t="s">
        <v>1552</v>
      </c>
      <c r="C134" s="1">
        <v>1760</v>
      </c>
      <c r="D134" s="1">
        <v>1840</v>
      </c>
      <c r="G134" s="1" t="s">
        <v>1553</v>
      </c>
      <c r="K134" s="1" t="s">
        <v>1056</v>
      </c>
      <c r="O134" s="58">
        <f t="shared" si="8"/>
        <v>263</v>
      </c>
      <c r="P134" s="58">
        <f t="shared" si="9"/>
        <v>183</v>
      </c>
      <c r="Q134" s="1">
        <f t="shared" si="10"/>
        <v>80</v>
      </c>
      <c r="R134" s="1">
        <f t="shared" si="11"/>
        <v>13</v>
      </c>
      <c r="S134" s="1">
        <v>2023</v>
      </c>
      <c r="T134" s="1" t="s">
        <v>1554</v>
      </c>
      <c r="U134" s="1" t="s">
        <v>1555</v>
      </c>
    </row>
    <row r="135" spans="1:21" x14ac:dyDescent="0.4">
      <c r="A135" s="1" t="s">
        <v>1589</v>
      </c>
      <c r="C135" s="1">
        <v>1756</v>
      </c>
      <c r="D135" s="1">
        <v>1791</v>
      </c>
      <c r="G135" s="1" t="s">
        <v>1590</v>
      </c>
      <c r="K135" s="1" t="s">
        <v>930</v>
      </c>
      <c r="O135" s="58">
        <f t="shared" si="8"/>
        <v>267</v>
      </c>
      <c r="P135" s="58">
        <f t="shared" si="9"/>
        <v>232</v>
      </c>
      <c r="Q135" s="1">
        <f t="shared" si="10"/>
        <v>35</v>
      </c>
      <c r="R135" s="1">
        <f t="shared" si="11"/>
        <v>13</v>
      </c>
      <c r="S135" s="1">
        <v>2023</v>
      </c>
      <c r="T135" s="1" t="s">
        <v>1591</v>
      </c>
      <c r="U135" s="1" t="s">
        <v>1592</v>
      </c>
    </row>
    <row r="136" spans="1:21" x14ac:dyDescent="0.4">
      <c r="A136" s="1" t="s">
        <v>1084</v>
      </c>
      <c r="C136" s="1">
        <v>1750</v>
      </c>
      <c r="D136" s="1">
        <v>1820</v>
      </c>
      <c r="G136" s="1" t="s">
        <v>318</v>
      </c>
      <c r="K136" s="1" t="s">
        <v>1056</v>
      </c>
      <c r="O136" s="58">
        <f t="shared" si="8"/>
        <v>273</v>
      </c>
      <c r="P136" s="58">
        <f t="shared" si="9"/>
        <v>203</v>
      </c>
      <c r="Q136" s="1">
        <f t="shared" si="10"/>
        <v>70</v>
      </c>
      <c r="R136" s="1">
        <f t="shared" si="11"/>
        <v>13</v>
      </c>
      <c r="S136" s="1">
        <v>2023</v>
      </c>
    </row>
    <row r="137" spans="1:21" x14ac:dyDescent="0.4">
      <c r="A137" s="1" t="s">
        <v>1556</v>
      </c>
      <c r="C137" s="1">
        <v>1736</v>
      </c>
      <c r="D137" s="1">
        <v>1819</v>
      </c>
      <c r="G137" s="1" t="s">
        <v>1557</v>
      </c>
      <c r="K137" s="1" t="s">
        <v>930</v>
      </c>
      <c r="O137" s="58">
        <f t="shared" si="8"/>
        <v>287</v>
      </c>
      <c r="P137" s="58">
        <f t="shared" si="9"/>
        <v>204</v>
      </c>
      <c r="Q137" s="1">
        <f t="shared" si="10"/>
        <v>83</v>
      </c>
      <c r="R137" s="1">
        <f t="shared" si="11"/>
        <v>14</v>
      </c>
      <c r="S137" s="1">
        <v>2023</v>
      </c>
      <c r="T137" s="1" t="s">
        <v>1558</v>
      </c>
      <c r="U137" s="1" t="s">
        <v>1559</v>
      </c>
    </row>
    <row r="138" spans="1:21" x14ac:dyDescent="0.4">
      <c r="A138" s="1" t="s">
        <v>1386</v>
      </c>
      <c r="B138" s="1" t="s">
        <v>1387</v>
      </c>
      <c r="C138" s="1">
        <v>1730</v>
      </c>
      <c r="D138" s="1">
        <v>1980</v>
      </c>
      <c r="G138" s="1" t="s">
        <v>1304</v>
      </c>
      <c r="K138" s="1" t="s">
        <v>926</v>
      </c>
      <c r="O138" s="58">
        <f t="shared" si="8"/>
        <v>293</v>
      </c>
      <c r="P138" s="58">
        <f t="shared" si="9"/>
        <v>43</v>
      </c>
      <c r="Q138" s="1">
        <f t="shared" si="10"/>
        <v>250</v>
      </c>
      <c r="R138" s="1">
        <f t="shared" si="11"/>
        <v>14</v>
      </c>
      <c r="S138" s="1">
        <v>2023</v>
      </c>
      <c r="T138" s="1" t="s">
        <v>1388</v>
      </c>
      <c r="U138" s="1" t="s">
        <v>1389</v>
      </c>
    </row>
    <row r="139" spans="1:21" x14ac:dyDescent="0.4">
      <c r="A139" s="1" t="s">
        <v>1060</v>
      </c>
      <c r="C139" s="1">
        <v>1724</v>
      </c>
      <c r="D139" s="1">
        <v>1804</v>
      </c>
      <c r="G139" s="1" t="s">
        <v>1016</v>
      </c>
      <c r="K139" s="1" t="s">
        <v>930</v>
      </c>
      <c r="O139" s="58">
        <f t="shared" si="8"/>
        <v>299</v>
      </c>
      <c r="P139" s="58">
        <f t="shared" si="9"/>
        <v>219</v>
      </c>
      <c r="Q139" s="1">
        <f t="shared" si="10"/>
        <v>80</v>
      </c>
      <c r="R139" s="1">
        <f t="shared" si="11"/>
        <v>14</v>
      </c>
      <c r="S139" s="1">
        <v>2023</v>
      </c>
      <c r="T139" s="1" t="s">
        <v>1061</v>
      </c>
      <c r="U139" s="1" t="s">
        <v>1062</v>
      </c>
    </row>
    <row r="140" spans="1:21" x14ac:dyDescent="0.4">
      <c r="A140" s="1" t="s">
        <v>1310</v>
      </c>
      <c r="C140" s="1">
        <v>1723</v>
      </c>
      <c r="D140" s="1">
        <v>1790</v>
      </c>
      <c r="G140" s="1" t="s">
        <v>1674</v>
      </c>
      <c r="K140" s="1" t="s">
        <v>930</v>
      </c>
      <c r="O140" s="58">
        <f t="shared" si="8"/>
        <v>300</v>
      </c>
      <c r="P140" s="58">
        <f t="shared" si="9"/>
        <v>233</v>
      </c>
      <c r="Q140" s="1">
        <f t="shared" si="10"/>
        <v>67</v>
      </c>
      <c r="R140" s="1">
        <f t="shared" si="11"/>
        <v>15</v>
      </c>
      <c r="S140" s="1">
        <v>2023</v>
      </c>
      <c r="T140" s="1" t="s">
        <v>1675</v>
      </c>
      <c r="U140" s="1" t="s">
        <v>1676</v>
      </c>
    </row>
    <row r="141" spans="1:21" x14ac:dyDescent="0.4">
      <c r="A141" s="1" t="s">
        <v>1294</v>
      </c>
      <c r="C141" s="1">
        <v>1717</v>
      </c>
      <c r="D141" s="1">
        <f>S141</f>
        <v>2023</v>
      </c>
      <c r="G141" s="1" t="s">
        <v>314</v>
      </c>
      <c r="K141" s="1" t="s">
        <v>926</v>
      </c>
      <c r="O141" s="58">
        <f t="shared" si="8"/>
        <v>306</v>
      </c>
      <c r="P141" s="58">
        <f t="shared" si="9"/>
        <v>0</v>
      </c>
      <c r="Q141" s="1">
        <f t="shared" si="10"/>
        <v>306</v>
      </c>
      <c r="R141" s="1">
        <f t="shared" si="11"/>
        <v>15</v>
      </c>
      <c r="S141" s="1">
        <v>2023</v>
      </c>
      <c r="T141" s="1" t="s">
        <v>1583</v>
      </c>
      <c r="U141" s="1" t="s">
        <v>1584</v>
      </c>
    </row>
    <row r="142" spans="1:21" x14ac:dyDescent="0.4">
      <c r="A142" s="1" t="s">
        <v>1312</v>
      </c>
      <c r="C142" s="1">
        <v>1712</v>
      </c>
      <c r="D142" s="1">
        <v>1778</v>
      </c>
      <c r="G142" s="1" t="s">
        <v>1680</v>
      </c>
      <c r="K142" s="1" t="s">
        <v>930</v>
      </c>
      <c r="O142" s="58">
        <f t="shared" si="8"/>
        <v>311</v>
      </c>
      <c r="P142" s="58">
        <f t="shared" si="9"/>
        <v>245</v>
      </c>
      <c r="Q142" s="1">
        <f t="shared" si="10"/>
        <v>66</v>
      </c>
      <c r="R142" s="1">
        <f t="shared" si="11"/>
        <v>15</v>
      </c>
      <c r="S142" s="1">
        <v>2023</v>
      </c>
      <c r="T142" s="1" t="s">
        <v>1681</v>
      </c>
      <c r="U142" s="1" t="s">
        <v>1682</v>
      </c>
    </row>
    <row r="143" spans="1:21" x14ac:dyDescent="0.4">
      <c r="A143" s="1" t="s">
        <v>1315</v>
      </c>
      <c r="C143" s="1">
        <v>1711</v>
      </c>
      <c r="D143" s="1">
        <v>1776</v>
      </c>
      <c r="G143" s="1" t="s">
        <v>1691</v>
      </c>
      <c r="K143" s="1" t="s">
        <v>930</v>
      </c>
      <c r="O143" s="58">
        <f t="shared" si="8"/>
        <v>312</v>
      </c>
      <c r="P143" s="58">
        <f t="shared" si="9"/>
        <v>247</v>
      </c>
      <c r="Q143" s="1">
        <f t="shared" si="10"/>
        <v>65</v>
      </c>
      <c r="R143" s="1">
        <f t="shared" si="11"/>
        <v>15</v>
      </c>
      <c r="S143" s="1">
        <v>2023</v>
      </c>
      <c r="T143" s="1" t="s">
        <v>1692</v>
      </c>
      <c r="U143" s="1" t="s">
        <v>1693</v>
      </c>
    </row>
    <row r="144" spans="1:21" x14ac:dyDescent="0.4">
      <c r="A144" s="1" t="s">
        <v>1316</v>
      </c>
      <c r="C144" s="1">
        <v>1707</v>
      </c>
      <c r="D144" s="1">
        <v>1783</v>
      </c>
      <c r="G144" s="1" t="s">
        <v>1694</v>
      </c>
      <c r="K144" s="1" t="s">
        <v>930</v>
      </c>
      <c r="O144" s="58">
        <f t="shared" si="8"/>
        <v>316</v>
      </c>
      <c r="P144" s="58">
        <f t="shared" si="9"/>
        <v>240</v>
      </c>
      <c r="Q144" s="1">
        <f t="shared" si="10"/>
        <v>76</v>
      </c>
      <c r="R144" s="1">
        <f t="shared" si="11"/>
        <v>15</v>
      </c>
      <c r="S144" s="1">
        <v>2023</v>
      </c>
      <c r="T144" s="1" t="s">
        <v>1695</v>
      </c>
      <c r="U144" s="52" t="s">
        <v>1696</v>
      </c>
    </row>
    <row r="145" spans="1:21" x14ac:dyDescent="0.4">
      <c r="A145" s="1" t="s">
        <v>1318</v>
      </c>
      <c r="C145" s="1">
        <v>1706</v>
      </c>
      <c r="D145" s="1">
        <v>1790</v>
      </c>
      <c r="E145" s="1" t="s">
        <v>1703</v>
      </c>
      <c r="F145" s="1" t="s">
        <v>1846</v>
      </c>
      <c r="G145" s="1" t="s">
        <v>1304</v>
      </c>
      <c r="I145" s="1" t="s">
        <v>1362</v>
      </c>
      <c r="K145" s="1" t="s">
        <v>930</v>
      </c>
      <c r="O145" s="58">
        <f t="shared" si="8"/>
        <v>317</v>
      </c>
      <c r="P145" s="58">
        <f t="shared" si="9"/>
        <v>233</v>
      </c>
      <c r="Q145" s="1">
        <f t="shared" si="10"/>
        <v>84</v>
      </c>
      <c r="R145" s="1">
        <f t="shared" si="11"/>
        <v>15</v>
      </c>
      <c r="S145" s="1">
        <v>2023</v>
      </c>
      <c r="T145" s="1" t="s">
        <v>1704</v>
      </c>
      <c r="U145" s="1" t="s">
        <v>1705</v>
      </c>
    </row>
    <row r="146" spans="1:21" x14ac:dyDescent="0.4">
      <c r="A146" s="1" t="s">
        <v>1242</v>
      </c>
      <c r="C146" s="1">
        <v>1703</v>
      </c>
      <c r="G146" s="1" t="s">
        <v>1239</v>
      </c>
      <c r="K146" s="1" t="s">
        <v>926</v>
      </c>
      <c r="O146" s="58">
        <f t="shared" si="8"/>
        <v>320</v>
      </c>
      <c r="P146" s="58" t="str">
        <f t="shared" si="9"/>
        <v/>
      </c>
      <c r="Q146" s="1" t="str">
        <f t="shared" si="10"/>
        <v/>
      </c>
      <c r="R146" s="1">
        <f t="shared" si="11"/>
        <v>16</v>
      </c>
      <c r="S146" s="1">
        <v>2023</v>
      </c>
      <c r="T146" s="1" t="s">
        <v>1243</v>
      </c>
      <c r="U146" s="1" t="s">
        <v>1244</v>
      </c>
    </row>
    <row r="147" spans="1:21" x14ac:dyDescent="0.4">
      <c r="A147" s="1" t="s">
        <v>1424</v>
      </c>
      <c r="B147" s="1" t="s">
        <v>1546</v>
      </c>
      <c r="C147" s="1">
        <v>1700</v>
      </c>
      <c r="D147" s="1">
        <f>S147</f>
        <v>2023</v>
      </c>
      <c r="G147" s="1" t="s">
        <v>1547</v>
      </c>
      <c r="K147" s="1" t="s">
        <v>926</v>
      </c>
      <c r="O147" s="58">
        <f t="shared" si="8"/>
        <v>323</v>
      </c>
      <c r="P147" s="58">
        <f t="shared" si="9"/>
        <v>0</v>
      </c>
      <c r="Q147" s="1">
        <f t="shared" si="10"/>
        <v>323</v>
      </c>
      <c r="R147" s="1">
        <f t="shared" si="11"/>
        <v>16</v>
      </c>
      <c r="S147" s="1">
        <v>2023</v>
      </c>
      <c r="T147" s="1" t="s">
        <v>1548</v>
      </c>
      <c r="U147" s="1" t="s">
        <v>1549</v>
      </c>
    </row>
    <row r="148" spans="1:21" x14ac:dyDescent="0.4">
      <c r="A148" s="1" t="s">
        <v>1313</v>
      </c>
      <c r="C148" s="1">
        <v>1694</v>
      </c>
      <c r="D148" s="1">
        <v>1778</v>
      </c>
      <c r="G148" s="1" t="s">
        <v>1683</v>
      </c>
      <c r="K148" s="1" t="s">
        <v>930</v>
      </c>
      <c r="O148" s="58">
        <f t="shared" si="8"/>
        <v>329</v>
      </c>
      <c r="P148" s="58">
        <f t="shared" si="9"/>
        <v>245</v>
      </c>
      <c r="Q148" s="1">
        <f t="shared" si="10"/>
        <v>84</v>
      </c>
      <c r="R148" s="1">
        <f t="shared" si="11"/>
        <v>16</v>
      </c>
      <c r="S148" s="1">
        <v>2023</v>
      </c>
      <c r="T148" s="1" t="s">
        <v>1684</v>
      </c>
      <c r="U148" s="1" t="s">
        <v>1685</v>
      </c>
    </row>
    <row r="149" spans="1:21" x14ac:dyDescent="0.4">
      <c r="A149" s="1" t="s">
        <v>1291</v>
      </c>
      <c r="C149" s="1">
        <v>1685</v>
      </c>
      <c r="D149" s="1">
        <v>1815</v>
      </c>
      <c r="G149" s="1" t="s">
        <v>318</v>
      </c>
      <c r="K149" s="1" t="s">
        <v>1056</v>
      </c>
      <c r="O149" s="58">
        <f t="shared" si="8"/>
        <v>338</v>
      </c>
      <c r="P149" s="58">
        <f t="shared" si="9"/>
        <v>208</v>
      </c>
      <c r="Q149" s="1">
        <f t="shared" si="10"/>
        <v>130</v>
      </c>
      <c r="R149" s="1">
        <f t="shared" si="11"/>
        <v>16</v>
      </c>
      <c r="S149" s="1">
        <v>2023</v>
      </c>
      <c r="T149" s="1" t="s">
        <v>1330</v>
      </c>
      <c r="U149" s="1" t="s">
        <v>1331</v>
      </c>
    </row>
    <row r="150" spans="1:21" x14ac:dyDescent="0.4">
      <c r="A150" s="1" t="s">
        <v>1322</v>
      </c>
      <c r="C150" s="1">
        <v>1685</v>
      </c>
      <c r="D150" s="1">
        <v>1759</v>
      </c>
      <c r="G150" s="1" t="s">
        <v>1722</v>
      </c>
      <c r="K150" s="1" t="s">
        <v>930</v>
      </c>
      <c r="O150" s="58">
        <f t="shared" si="8"/>
        <v>338</v>
      </c>
      <c r="P150" s="58">
        <f t="shared" si="9"/>
        <v>264</v>
      </c>
      <c r="Q150" s="1">
        <f t="shared" si="10"/>
        <v>74</v>
      </c>
      <c r="R150" s="1">
        <f t="shared" si="11"/>
        <v>16</v>
      </c>
      <c r="S150" s="1">
        <v>2023</v>
      </c>
      <c r="T150" s="1" t="s">
        <v>1723</v>
      </c>
      <c r="U150" s="1" t="s">
        <v>1724</v>
      </c>
    </row>
    <row r="151" spans="1:21" x14ac:dyDescent="0.4">
      <c r="A151" s="1" t="s">
        <v>1585</v>
      </c>
      <c r="C151" s="1">
        <v>1685</v>
      </c>
      <c r="D151" s="1">
        <v>1750</v>
      </c>
      <c r="G151" s="1" t="s">
        <v>1586</v>
      </c>
      <c r="K151" s="1" t="s">
        <v>930</v>
      </c>
      <c r="O151" s="58">
        <f t="shared" si="8"/>
        <v>338</v>
      </c>
      <c r="P151" s="58">
        <f t="shared" si="9"/>
        <v>273</v>
      </c>
      <c r="Q151" s="1">
        <f t="shared" si="10"/>
        <v>65</v>
      </c>
      <c r="R151" s="1">
        <f t="shared" si="11"/>
        <v>16</v>
      </c>
      <c r="S151" s="1">
        <v>2023</v>
      </c>
      <c r="T151" s="1" t="s">
        <v>1587</v>
      </c>
      <c r="U151" s="1" t="s">
        <v>1588</v>
      </c>
    </row>
    <row r="152" spans="1:21" x14ac:dyDescent="0.4">
      <c r="A152" s="1" t="s">
        <v>1245</v>
      </c>
      <c r="C152" s="1">
        <v>1682</v>
      </c>
      <c r="D152" s="1">
        <v>1725</v>
      </c>
      <c r="G152" s="1" t="s">
        <v>1024</v>
      </c>
      <c r="K152" s="1" t="s">
        <v>930</v>
      </c>
      <c r="O152" s="58">
        <f t="shared" si="8"/>
        <v>341</v>
      </c>
      <c r="P152" s="58">
        <f t="shared" si="9"/>
        <v>298</v>
      </c>
      <c r="Q152" s="1">
        <f t="shared" si="10"/>
        <v>43</v>
      </c>
      <c r="R152" s="1">
        <f t="shared" si="11"/>
        <v>17</v>
      </c>
      <c r="S152" s="1">
        <v>2023</v>
      </c>
      <c r="T152" s="1" t="s">
        <v>1246</v>
      </c>
      <c r="U152" s="1" t="s">
        <v>1247</v>
      </c>
    </row>
    <row r="153" spans="1:21" x14ac:dyDescent="0.4">
      <c r="A153" s="1" t="s">
        <v>1645</v>
      </c>
      <c r="C153" s="1">
        <v>1650</v>
      </c>
      <c r="D153" s="1">
        <f>S153</f>
        <v>2023</v>
      </c>
      <c r="G153" s="1" t="s">
        <v>1047</v>
      </c>
      <c r="K153" s="1" t="s">
        <v>1636</v>
      </c>
      <c r="O153" s="58">
        <f t="shared" si="8"/>
        <v>373</v>
      </c>
      <c r="P153" s="58">
        <f t="shared" si="9"/>
        <v>0</v>
      </c>
      <c r="Q153" s="1">
        <f t="shared" si="10"/>
        <v>373</v>
      </c>
      <c r="R153" s="1">
        <f t="shared" si="11"/>
        <v>18</v>
      </c>
      <c r="S153" s="1">
        <v>2023</v>
      </c>
      <c r="T153" s="1" t="s">
        <v>1646</v>
      </c>
      <c r="U153" s="1" t="s">
        <v>1647</v>
      </c>
    </row>
    <row r="154" spans="1:21" x14ac:dyDescent="0.4">
      <c r="A154" s="1" t="s">
        <v>1289</v>
      </c>
      <c r="C154" s="1">
        <v>1643</v>
      </c>
      <c r="D154" s="1">
        <v>1727</v>
      </c>
      <c r="G154" s="1" t="s">
        <v>1047</v>
      </c>
      <c r="K154" s="1" t="s">
        <v>930</v>
      </c>
      <c r="O154" s="58">
        <f t="shared" si="8"/>
        <v>380</v>
      </c>
      <c r="P154" s="58">
        <f t="shared" si="9"/>
        <v>296</v>
      </c>
      <c r="Q154" s="1">
        <f t="shared" si="10"/>
        <v>84</v>
      </c>
      <c r="R154" s="1">
        <f t="shared" si="11"/>
        <v>19</v>
      </c>
      <c r="S154" s="1">
        <v>2023</v>
      </c>
      <c r="T154" s="1" t="s">
        <v>1575</v>
      </c>
      <c r="U154" s="1" t="s">
        <v>1576</v>
      </c>
    </row>
    <row r="155" spans="1:21" x14ac:dyDescent="0.4">
      <c r="A155" s="1" t="s">
        <v>1357</v>
      </c>
      <c r="B155" s="1" t="s">
        <v>1358</v>
      </c>
      <c r="C155" s="1">
        <v>1636</v>
      </c>
      <c r="D155" s="1">
        <f>S155</f>
        <v>2023</v>
      </c>
      <c r="E155" s="1" t="s">
        <v>1746</v>
      </c>
      <c r="F155" s="1" t="s">
        <v>1846</v>
      </c>
      <c r="G155" s="1" t="s">
        <v>1304</v>
      </c>
      <c r="I155" s="1" t="s">
        <v>1362</v>
      </c>
      <c r="K155" s="1" t="s">
        <v>926</v>
      </c>
      <c r="O155" s="58">
        <f t="shared" si="8"/>
        <v>387</v>
      </c>
      <c r="P155" s="58">
        <f t="shared" si="9"/>
        <v>0</v>
      </c>
      <c r="Q155" s="1">
        <f t="shared" si="10"/>
        <v>387</v>
      </c>
      <c r="R155" s="1">
        <f t="shared" si="11"/>
        <v>19</v>
      </c>
      <c r="S155" s="1">
        <v>2023</v>
      </c>
      <c r="T155" s="1" t="s">
        <v>1359</v>
      </c>
      <c r="U155" s="1" t="s">
        <v>1360</v>
      </c>
    </row>
    <row r="156" spans="1:21" x14ac:dyDescent="0.4">
      <c r="A156" s="1" t="s">
        <v>993</v>
      </c>
      <c r="C156" s="1">
        <v>1636</v>
      </c>
      <c r="D156" s="1">
        <v>1912</v>
      </c>
      <c r="G156" s="1" t="s">
        <v>383</v>
      </c>
      <c r="I156" s="1" t="s">
        <v>319</v>
      </c>
      <c r="K156" s="1" t="s">
        <v>949</v>
      </c>
      <c r="O156" s="58">
        <f t="shared" si="8"/>
        <v>387</v>
      </c>
      <c r="P156" s="58">
        <f t="shared" si="9"/>
        <v>111</v>
      </c>
      <c r="Q156" s="1">
        <f t="shared" si="10"/>
        <v>276</v>
      </c>
      <c r="R156" s="1">
        <f t="shared" si="11"/>
        <v>19</v>
      </c>
      <c r="S156" s="1">
        <v>2023</v>
      </c>
      <c r="T156" s="1" t="s">
        <v>1042</v>
      </c>
      <c r="U156" s="1" t="s">
        <v>1043</v>
      </c>
    </row>
    <row r="157" spans="1:21" x14ac:dyDescent="0.4">
      <c r="A157" s="1" t="s">
        <v>1311</v>
      </c>
      <c r="C157" s="1">
        <v>1632</v>
      </c>
      <c r="D157" s="1">
        <v>1704</v>
      </c>
      <c r="G157" s="1" t="s">
        <v>1677</v>
      </c>
      <c r="K157" s="1" t="s">
        <v>930</v>
      </c>
      <c r="O157" s="58">
        <f t="shared" si="8"/>
        <v>391</v>
      </c>
      <c r="P157" s="58">
        <f t="shared" si="9"/>
        <v>319</v>
      </c>
      <c r="Q157" s="1">
        <f t="shared" si="10"/>
        <v>72</v>
      </c>
      <c r="R157" s="1">
        <f t="shared" si="11"/>
        <v>19</v>
      </c>
      <c r="S157" s="1">
        <v>2023</v>
      </c>
      <c r="T157" s="1" t="s">
        <v>1678</v>
      </c>
      <c r="U157" s="1" t="s">
        <v>1679</v>
      </c>
    </row>
    <row r="158" spans="1:21" x14ac:dyDescent="0.4">
      <c r="A158" s="1" t="s">
        <v>1361</v>
      </c>
      <c r="C158" s="1">
        <v>1630</v>
      </c>
      <c r="G158" s="1" t="s">
        <v>1362</v>
      </c>
      <c r="K158" s="1" t="s">
        <v>926</v>
      </c>
      <c r="O158" s="58">
        <f t="shared" si="8"/>
        <v>393</v>
      </c>
      <c r="P158" s="58" t="str">
        <f t="shared" si="9"/>
        <v/>
      </c>
      <c r="Q158" s="1" t="str">
        <f t="shared" si="10"/>
        <v/>
      </c>
      <c r="R158" s="1">
        <f t="shared" si="11"/>
        <v>19</v>
      </c>
      <c r="S158" s="1">
        <v>2023</v>
      </c>
      <c r="T158" s="1" t="s">
        <v>1363</v>
      </c>
      <c r="U158" s="1" t="s">
        <v>1364</v>
      </c>
    </row>
    <row r="159" spans="1:21" x14ac:dyDescent="0.4">
      <c r="A159" s="1" t="s">
        <v>1371</v>
      </c>
      <c r="B159" s="1" t="s">
        <v>1373</v>
      </c>
      <c r="C159" s="1">
        <v>1620</v>
      </c>
      <c r="D159" s="1">
        <v>1691</v>
      </c>
      <c r="G159" s="1" t="s">
        <v>1372</v>
      </c>
      <c r="K159" s="1" t="s">
        <v>926</v>
      </c>
      <c r="O159" s="58">
        <f t="shared" si="8"/>
        <v>403</v>
      </c>
      <c r="P159" s="58">
        <f t="shared" si="9"/>
        <v>332</v>
      </c>
      <c r="Q159" s="1">
        <f t="shared" si="10"/>
        <v>71</v>
      </c>
      <c r="R159" s="1">
        <f t="shared" si="11"/>
        <v>20</v>
      </c>
      <c r="S159" s="1">
        <v>2023</v>
      </c>
      <c r="T159" s="1" t="s">
        <v>1374</v>
      </c>
      <c r="U159" s="1" t="s">
        <v>1375</v>
      </c>
    </row>
    <row r="160" spans="1:21" x14ac:dyDescent="0.4">
      <c r="A160" s="1" t="s">
        <v>1366</v>
      </c>
      <c r="B160" s="1" t="s">
        <v>1367</v>
      </c>
      <c r="C160" s="1">
        <v>1620</v>
      </c>
      <c r="G160" s="1" t="s">
        <v>1368</v>
      </c>
      <c r="K160" s="1" t="s">
        <v>926</v>
      </c>
      <c r="O160" s="58">
        <f t="shared" si="8"/>
        <v>403</v>
      </c>
      <c r="P160" s="58" t="str">
        <f t="shared" si="9"/>
        <v/>
      </c>
      <c r="Q160" s="1" t="str">
        <f t="shared" si="10"/>
        <v/>
      </c>
      <c r="R160" s="1">
        <f t="shared" si="11"/>
        <v>20</v>
      </c>
      <c r="S160" s="1">
        <v>2023</v>
      </c>
      <c r="T160" s="1" t="s">
        <v>1369</v>
      </c>
      <c r="U160" s="1" t="s">
        <v>1370</v>
      </c>
    </row>
    <row r="161" spans="1:21" x14ac:dyDescent="0.4">
      <c r="A161" s="1" t="s">
        <v>1303</v>
      </c>
      <c r="C161" s="1">
        <v>1607</v>
      </c>
      <c r="D161" s="1">
        <v>1912</v>
      </c>
      <c r="G161" s="1" t="s">
        <v>1304</v>
      </c>
      <c r="K161" s="1" t="s">
        <v>1056</v>
      </c>
      <c r="O161" s="58">
        <f t="shared" si="8"/>
        <v>416</v>
      </c>
      <c r="P161" s="58">
        <f t="shared" si="9"/>
        <v>111</v>
      </c>
      <c r="Q161" s="1">
        <f t="shared" si="10"/>
        <v>305</v>
      </c>
      <c r="R161" s="1">
        <f t="shared" si="11"/>
        <v>20</v>
      </c>
      <c r="S161" s="1">
        <v>2023</v>
      </c>
      <c r="T161" s="1" t="s">
        <v>1305</v>
      </c>
      <c r="U161" s="1" t="s">
        <v>1306</v>
      </c>
    </row>
    <row r="162" spans="1:21" x14ac:dyDescent="0.4">
      <c r="A162" s="1" t="s">
        <v>1338</v>
      </c>
      <c r="C162" s="1">
        <v>1607</v>
      </c>
      <c r="D162" s="1">
        <v>1776</v>
      </c>
      <c r="G162" s="1" t="s">
        <v>1304</v>
      </c>
      <c r="I162" s="1" t="s">
        <v>1362</v>
      </c>
      <c r="K162" s="1" t="s">
        <v>949</v>
      </c>
      <c r="O162" s="58">
        <f t="shared" si="8"/>
        <v>416</v>
      </c>
      <c r="P162" s="58">
        <f t="shared" si="9"/>
        <v>247</v>
      </c>
      <c r="Q162" s="1">
        <f t="shared" si="10"/>
        <v>169</v>
      </c>
      <c r="R162" s="1">
        <f t="shared" si="11"/>
        <v>20</v>
      </c>
      <c r="S162" s="1">
        <v>2023</v>
      </c>
      <c r="T162" s="1" t="s">
        <v>1339</v>
      </c>
      <c r="U162" s="1" t="s">
        <v>1340</v>
      </c>
    </row>
    <row r="163" spans="1:21" x14ac:dyDescent="0.4">
      <c r="A163" s="1" t="s">
        <v>1376</v>
      </c>
      <c r="B163" s="1" t="s">
        <v>1377</v>
      </c>
      <c r="C163" s="1">
        <v>1607</v>
      </c>
      <c r="G163" s="1" t="s">
        <v>1378</v>
      </c>
      <c r="K163" s="1" t="s">
        <v>926</v>
      </c>
      <c r="O163" s="58">
        <f t="shared" si="8"/>
        <v>416</v>
      </c>
      <c r="P163" s="58" t="str">
        <f t="shared" si="9"/>
        <v/>
      </c>
      <c r="Q163" s="1" t="str">
        <f t="shared" si="10"/>
        <v/>
      </c>
      <c r="R163" s="1">
        <f t="shared" si="11"/>
        <v>20</v>
      </c>
      <c r="S163" s="1">
        <v>2023</v>
      </c>
      <c r="T163" s="1" t="s">
        <v>1379</v>
      </c>
      <c r="U163" s="1" t="s">
        <v>1380</v>
      </c>
    </row>
    <row r="164" spans="1:21" x14ac:dyDescent="0.4">
      <c r="A164" s="1" t="s">
        <v>1003</v>
      </c>
      <c r="C164" s="1">
        <v>1606</v>
      </c>
      <c r="K164" s="1" t="s">
        <v>926</v>
      </c>
      <c r="O164" s="58">
        <f t="shared" si="8"/>
        <v>417</v>
      </c>
      <c r="P164" s="58" t="str">
        <f t="shared" si="9"/>
        <v/>
      </c>
      <c r="Q164" s="1" t="str">
        <f t="shared" si="10"/>
        <v/>
      </c>
      <c r="R164" s="1">
        <f t="shared" si="11"/>
        <v>20</v>
      </c>
      <c r="S164" s="1">
        <v>2023</v>
      </c>
    </row>
    <row r="165" spans="1:21" x14ac:dyDescent="0.4">
      <c r="A165" s="1" t="s">
        <v>1792</v>
      </c>
      <c r="B165" s="1" t="s">
        <v>425</v>
      </c>
      <c r="C165" s="1">
        <v>1603</v>
      </c>
      <c r="D165" s="1">
        <v>1867</v>
      </c>
      <c r="G165" s="1" t="s">
        <v>423</v>
      </c>
      <c r="I165" s="1" t="s">
        <v>319</v>
      </c>
      <c r="K165" s="1" t="s">
        <v>1056</v>
      </c>
      <c r="O165" s="58">
        <f t="shared" si="8"/>
        <v>420</v>
      </c>
      <c r="P165" s="58">
        <f t="shared" si="9"/>
        <v>156</v>
      </c>
      <c r="Q165" s="1">
        <f t="shared" si="10"/>
        <v>264</v>
      </c>
      <c r="R165" s="1">
        <f t="shared" si="11"/>
        <v>21</v>
      </c>
      <c r="S165" s="1">
        <v>2023</v>
      </c>
    </row>
    <row r="166" spans="1:21" x14ac:dyDescent="0.4">
      <c r="A166" s="1" t="s">
        <v>1623</v>
      </c>
      <c r="C166" s="1">
        <v>1600</v>
      </c>
      <c r="D166" s="1">
        <v>1874</v>
      </c>
      <c r="G166" s="1" t="s">
        <v>314</v>
      </c>
      <c r="K166" s="1" t="s">
        <v>1763</v>
      </c>
      <c r="O166" s="58">
        <f t="shared" si="8"/>
        <v>423</v>
      </c>
      <c r="P166" s="58">
        <f t="shared" si="9"/>
        <v>149</v>
      </c>
      <c r="Q166" s="1">
        <f t="shared" si="10"/>
        <v>274</v>
      </c>
      <c r="R166" s="1">
        <f t="shared" si="11"/>
        <v>21</v>
      </c>
      <c r="S166" s="1">
        <v>2023</v>
      </c>
      <c r="T166" s="1" t="s">
        <v>1773</v>
      </c>
      <c r="U166" s="1" t="s">
        <v>1774</v>
      </c>
    </row>
    <row r="167" spans="1:21" x14ac:dyDescent="0.4">
      <c r="A167" s="1" t="s">
        <v>1543</v>
      </c>
      <c r="C167" s="1">
        <v>1600</v>
      </c>
      <c r="D167" s="1">
        <v>1750</v>
      </c>
      <c r="G167" s="1" t="s">
        <v>318</v>
      </c>
      <c r="I167" s="1" t="s">
        <v>318</v>
      </c>
      <c r="K167" s="1" t="s">
        <v>926</v>
      </c>
      <c r="O167" s="58">
        <f t="shared" si="8"/>
        <v>423</v>
      </c>
      <c r="P167" s="58">
        <f t="shared" si="9"/>
        <v>273</v>
      </c>
      <c r="Q167" s="1">
        <f t="shared" si="10"/>
        <v>150</v>
      </c>
      <c r="R167" s="1">
        <f t="shared" si="11"/>
        <v>21</v>
      </c>
      <c r="S167" s="1">
        <v>2023</v>
      </c>
      <c r="T167" s="1" t="s">
        <v>1544</v>
      </c>
      <c r="U167" s="1" t="s">
        <v>1545</v>
      </c>
    </row>
    <row r="168" spans="1:21" x14ac:dyDescent="0.4">
      <c r="A168" s="1" t="s">
        <v>1314</v>
      </c>
      <c r="C168" s="1">
        <v>1596</v>
      </c>
      <c r="D168" s="1">
        <v>1650</v>
      </c>
      <c r="G168" s="1" t="s">
        <v>1057</v>
      </c>
      <c r="I168" s="1" t="s">
        <v>318</v>
      </c>
      <c r="K168" s="1" t="s">
        <v>930</v>
      </c>
      <c r="O168" s="58">
        <f t="shared" si="8"/>
        <v>427</v>
      </c>
      <c r="P168" s="58">
        <f t="shared" si="9"/>
        <v>373</v>
      </c>
      <c r="Q168" s="1">
        <f t="shared" si="10"/>
        <v>54</v>
      </c>
      <c r="R168" s="1">
        <f t="shared" si="11"/>
        <v>21</v>
      </c>
      <c r="S168" s="1">
        <v>2023</v>
      </c>
      <c r="T168" s="1" t="s">
        <v>1689</v>
      </c>
      <c r="U168" s="1" t="s">
        <v>1690</v>
      </c>
    </row>
    <row r="169" spans="1:21" x14ac:dyDescent="0.4">
      <c r="A169" s="1" t="s">
        <v>1725</v>
      </c>
      <c r="C169" s="1">
        <v>1582</v>
      </c>
      <c r="D169" s="1">
        <f>S169</f>
        <v>2023</v>
      </c>
      <c r="K169" s="1" t="s">
        <v>926</v>
      </c>
      <c r="O169" s="58">
        <f t="shared" si="8"/>
        <v>441</v>
      </c>
      <c r="P169" s="58">
        <f t="shared" si="9"/>
        <v>0</v>
      </c>
      <c r="Q169" s="1">
        <f t="shared" si="10"/>
        <v>441</v>
      </c>
      <c r="R169" s="1">
        <f t="shared" si="11"/>
        <v>22</v>
      </c>
      <c r="S169" s="1">
        <v>2023</v>
      </c>
      <c r="T169" s="1" t="s">
        <v>1779</v>
      </c>
      <c r="U169" s="1" t="s">
        <v>1780</v>
      </c>
    </row>
    <row r="170" spans="1:21" x14ac:dyDescent="0.4">
      <c r="A170" s="1" t="s">
        <v>1094</v>
      </c>
      <c r="C170" s="1">
        <v>1580</v>
      </c>
      <c r="D170" s="1">
        <v>1910</v>
      </c>
      <c r="I170" s="1" t="s">
        <v>318</v>
      </c>
      <c r="K170" s="1" t="s">
        <v>1056</v>
      </c>
      <c r="O170" s="58">
        <f t="shared" si="8"/>
        <v>443</v>
      </c>
      <c r="P170" s="58">
        <f t="shared" si="9"/>
        <v>113</v>
      </c>
      <c r="Q170" s="1">
        <f t="shared" si="10"/>
        <v>330</v>
      </c>
      <c r="R170" s="1">
        <f t="shared" si="11"/>
        <v>22</v>
      </c>
      <c r="S170" s="1">
        <v>2023</v>
      </c>
    </row>
    <row r="171" spans="1:21" x14ac:dyDescent="0.4">
      <c r="A171" s="1" t="s">
        <v>1075</v>
      </c>
      <c r="C171" s="1">
        <v>1580</v>
      </c>
      <c r="D171" s="1">
        <v>1750</v>
      </c>
      <c r="I171" s="1" t="s">
        <v>318</v>
      </c>
      <c r="K171" s="1" t="s">
        <v>1056</v>
      </c>
      <c r="O171" s="58">
        <f t="shared" si="8"/>
        <v>443</v>
      </c>
      <c r="P171" s="58">
        <f t="shared" si="9"/>
        <v>273</v>
      </c>
      <c r="Q171" s="1">
        <f t="shared" si="10"/>
        <v>170</v>
      </c>
      <c r="R171" s="1">
        <f t="shared" si="11"/>
        <v>22</v>
      </c>
      <c r="S171" s="1">
        <v>2023</v>
      </c>
      <c r="T171" s="1" t="s">
        <v>1076</v>
      </c>
      <c r="U171" s="1" t="s">
        <v>1077</v>
      </c>
    </row>
    <row r="172" spans="1:21" x14ac:dyDescent="0.4">
      <c r="A172" s="1" t="s">
        <v>1319</v>
      </c>
      <c r="C172" s="1">
        <v>1569</v>
      </c>
      <c r="D172" s="1">
        <v>1795</v>
      </c>
      <c r="G172" s="1" t="s">
        <v>1193</v>
      </c>
      <c r="I172" s="1" t="s">
        <v>318</v>
      </c>
      <c r="K172" s="1" t="s">
        <v>949</v>
      </c>
      <c r="O172" s="58">
        <f t="shared" si="8"/>
        <v>454</v>
      </c>
      <c r="P172" s="58">
        <f t="shared" si="9"/>
        <v>228</v>
      </c>
      <c r="Q172" s="1">
        <f t="shared" si="10"/>
        <v>226</v>
      </c>
      <c r="R172" s="1">
        <f t="shared" si="11"/>
        <v>22</v>
      </c>
      <c r="S172" s="1">
        <v>2023</v>
      </c>
      <c r="T172" s="1" t="s">
        <v>1718</v>
      </c>
      <c r="U172" s="1" t="s">
        <v>1719</v>
      </c>
    </row>
    <row r="173" spans="1:21" x14ac:dyDescent="0.4">
      <c r="A173" s="1" t="s">
        <v>1326</v>
      </c>
      <c r="C173" s="1">
        <v>1564</v>
      </c>
      <c r="D173" s="1">
        <v>1642</v>
      </c>
      <c r="G173" s="1" t="s">
        <v>1732</v>
      </c>
      <c r="I173" s="1" t="s">
        <v>318</v>
      </c>
      <c r="K173" s="1" t="s">
        <v>930</v>
      </c>
      <c r="O173" s="58">
        <f t="shared" si="8"/>
        <v>459</v>
      </c>
      <c r="P173" s="58">
        <f t="shared" si="9"/>
        <v>381</v>
      </c>
      <c r="Q173" s="1">
        <f t="shared" si="10"/>
        <v>78</v>
      </c>
      <c r="R173" s="1">
        <f t="shared" si="11"/>
        <v>22</v>
      </c>
      <c r="S173" s="1">
        <v>2023</v>
      </c>
      <c r="T173" s="1" t="s">
        <v>1733</v>
      </c>
      <c r="U173" s="1" t="s">
        <v>1734</v>
      </c>
    </row>
    <row r="174" spans="1:21" x14ac:dyDescent="0.4">
      <c r="A174" s="1" t="s">
        <v>1354</v>
      </c>
      <c r="C174" s="1">
        <v>1558</v>
      </c>
      <c r="D174" s="1">
        <v>1740</v>
      </c>
      <c r="G174" s="1" t="s">
        <v>1365</v>
      </c>
      <c r="I174" s="1" t="s">
        <v>318</v>
      </c>
      <c r="O174" s="58">
        <f t="shared" si="8"/>
        <v>465</v>
      </c>
      <c r="P174" s="58">
        <f t="shared" si="9"/>
        <v>283</v>
      </c>
      <c r="Q174" s="1">
        <f t="shared" si="10"/>
        <v>182</v>
      </c>
      <c r="R174" s="1">
        <f t="shared" si="11"/>
        <v>23</v>
      </c>
      <c r="S174" s="1">
        <v>2023</v>
      </c>
      <c r="T174" s="1" t="s">
        <v>1355</v>
      </c>
      <c r="U174" s="1" t="s">
        <v>1356</v>
      </c>
    </row>
    <row r="175" spans="1:21" x14ac:dyDescent="0.4">
      <c r="A175" s="1" t="s">
        <v>1323</v>
      </c>
      <c r="C175" s="1">
        <v>1543</v>
      </c>
      <c r="D175" s="1">
        <v>1687</v>
      </c>
      <c r="I175" s="1" t="s">
        <v>318</v>
      </c>
      <c r="K175" s="1" t="s">
        <v>1056</v>
      </c>
      <c r="O175" s="58">
        <f t="shared" si="8"/>
        <v>480</v>
      </c>
      <c r="P175" s="58">
        <f t="shared" si="9"/>
        <v>336</v>
      </c>
      <c r="Q175" s="1">
        <f t="shared" si="10"/>
        <v>144</v>
      </c>
      <c r="R175" s="1">
        <f t="shared" si="11"/>
        <v>24</v>
      </c>
      <c r="S175" s="1">
        <v>2023</v>
      </c>
      <c r="T175" s="1" t="s">
        <v>1324</v>
      </c>
      <c r="U175" s="1" t="s">
        <v>1325</v>
      </c>
    </row>
    <row r="176" spans="1:21" x14ac:dyDescent="0.4">
      <c r="A176" s="1" t="s">
        <v>1298</v>
      </c>
      <c r="C176" s="1">
        <v>1534</v>
      </c>
      <c r="D176" s="1">
        <f>S176</f>
        <v>2023</v>
      </c>
      <c r="G176" s="1" t="s">
        <v>1047</v>
      </c>
      <c r="I176" s="1" t="s">
        <v>318</v>
      </c>
      <c r="K176" s="1" t="s">
        <v>1636</v>
      </c>
      <c r="O176" s="58">
        <f t="shared" si="8"/>
        <v>489</v>
      </c>
      <c r="P176" s="58">
        <f t="shared" si="9"/>
        <v>0</v>
      </c>
      <c r="Q176" s="1">
        <f t="shared" si="10"/>
        <v>489</v>
      </c>
      <c r="R176" s="1">
        <f t="shared" si="11"/>
        <v>24</v>
      </c>
      <c r="S176" s="1">
        <v>2023</v>
      </c>
      <c r="T176" s="1" t="s">
        <v>1637</v>
      </c>
      <c r="U176" s="1" t="s">
        <v>1638</v>
      </c>
    </row>
    <row r="177" spans="1:21" x14ac:dyDescent="0.4">
      <c r="A177" s="1" t="s">
        <v>1186</v>
      </c>
      <c r="C177" s="1">
        <v>1529</v>
      </c>
      <c r="G177" s="1" t="s">
        <v>1100</v>
      </c>
      <c r="I177" s="1" t="s">
        <v>318</v>
      </c>
      <c r="K177" s="1" t="s">
        <v>926</v>
      </c>
      <c r="O177" s="58">
        <f t="shared" si="8"/>
        <v>494</v>
      </c>
      <c r="P177" s="58" t="str">
        <f t="shared" si="9"/>
        <v/>
      </c>
      <c r="Q177" s="1" t="str">
        <f t="shared" si="10"/>
        <v/>
      </c>
      <c r="R177" s="1">
        <f t="shared" si="11"/>
        <v>24</v>
      </c>
      <c r="S177" s="1">
        <v>2023</v>
      </c>
      <c r="T177" s="1" t="s">
        <v>1187</v>
      </c>
      <c r="U177" s="1" t="s">
        <v>1188</v>
      </c>
    </row>
    <row r="178" spans="1:21" x14ac:dyDescent="0.4">
      <c r="A178" s="1" t="s">
        <v>1863</v>
      </c>
      <c r="C178" s="1">
        <v>1526</v>
      </c>
      <c r="D178" s="1">
        <v>1857</v>
      </c>
      <c r="H178" s="1" t="s">
        <v>337</v>
      </c>
      <c r="I178" s="1" t="s">
        <v>319</v>
      </c>
      <c r="K178" s="1" t="s">
        <v>949</v>
      </c>
      <c r="O178" s="58">
        <f t="shared" si="8"/>
        <v>497</v>
      </c>
      <c r="P178" s="58">
        <f t="shared" si="9"/>
        <v>166</v>
      </c>
      <c r="Q178" s="1">
        <f t="shared" si="10"/>
        <v>331</v>
      </c>
      <c r="R178" s="1">
        <f t="shared" si="11"/>
        <v>24</v>
      </c>
      <c r="S178" s="1">
        <v>2023</v>
      </c>
      <c r="T178" s="1" t="s">
        <v>1864</v>
      </c>
      <c r="U178" s="1" t="s">
        <v>1865</v>
      </c>
    </row>
    <row r="179" spans="1:21" x14ac:dyDescent="0.4">
      <c r="A179" s="1" t="s">
        <v>1341</v>
      </c>
      <c r="C179" s="1">
        <v>1526</v>
      </c>
      <c r="D179" s="1">
        <v>1808</v>
      </c>
      <c r="G179" s="1" t="s">
        <v>314</v>
      </c>
      <c r="K179" s="1" t="s">
        <v>1056</v>
      </c>
      <c r="O179" s="58">
        <f t="shared" si="8"/>
        <v>497</v>
      </c>
      <c r="P179" s="58">
        <f t="shared" si="9"/>
        <v>215</v>
      </c>
      <c r="Q179" s="1">
        <f t="shared" si="10"/>
        <v>282</v>
      </c>
      <c r="R179" s="1">
        <f t="shared" si="11"/>
        <v>24</v>
      </c>
      <c r="S179" s="1">
        <v>2023</v>
      </c>
      <c r="T179" s="1" t="s">
        <v>1342</v>
      </c>
      <c r="U179" s="1" t="s">
        <v>1343</v>
      </c>
    </row>
    <row r="180" spans="1:21" x14ac:dyDescent="0.4">
      <c r="A180" s="1" t="s">
        <v>1016</v>
      </c>
      <c r="C180" s="1">
        <v>1525</v>
      </c>
      <c r="D180" s="1">
        <v>1947</v>
      </c>
      <c r="G180" s="1" t="s">
        <v>1278</v>
      </c>
      <c r="I180" s="1" t="s">
        <v>318</v>
      </c>
      <c r="K180" s="1" t="s">
        <v>949</v>
      </c>
      <c r="O180" s="58">
        <f t="shared" si="8"/>
        <v>498</v>
      </c>
      <c r="P180" s="58">
        <f t="shared" si="9"/>
        <v>76</v>
      </c>
      <c r="Q180" s="1">
        <f t="shared" si="10"/>
        <v>422</v>
      </c>
      <c r="R180" s="1">
        <f t="shared" si="11"/>
        <v>24</v>
      </c>
      <c r="S180" s="1">
        <v>2023</v>
      </c>
      <c r="T180" s="1" t="s">
        <v>1279</v>
      </c>
      <c r="U180" s="1" t="s">
        <v>1280</v>
      </c>
    </row>
    <row r="181" spans="1:21" x14ac:dyDescent="0.4">
      <c r="A181" s="1" t="s">
        <v>1127</v>
      </c>
      <c r="C181" s="1">
        <v>1520</v>
      </c>
      <c r="D181" s="1">
        <v>1566</v>
      </c>
      <c r="G181" s="1" t="s">
        <v>1128</v>
      </c>
      <c r="I181" s="1" t="s">
        <v>318</v>
      </c>
      <c r="K181" s="1" t="s">
        <v>930</v>
      </c>
      <c r="O181" s="58">
        <f t="shared" si="8"/>
        <v>503</v>
      </c>
      <c r="P181" s="58">
        <f t="shared" si="9"/>
        <v>457</v>
      </c>
      <c r="Q181" s="1">
        <f t="shared" si="10"/>
        <v>46</v>
      </c>
      <c r="R181" s="1">
        <f t="shared" si="11"/>
        <v>25</v>
      </c>
      <c r="S181" s="1">
        <v>2023</v>
      </c>
      <c r="T181" s="1" t="s">
        <v>1129</v>
      </c>
      <c r="U181" s="1" t="s">
        <v>1130</v>
      </c>
    </row>
    <row r="182" spans="1:21" x14ac:dyDescent="0.4">
      <c r="A182" s="1" t="s">
        <v>1204</v>
      </c>
      <c r="B182" s="1" t="s">
        <v>1299</v>
      </c>
      <c r="C182" s="1">
        <v>1519</v>
      </c>
      <c r="D182" s="1">
        <v>1522</v>
      </c>
      <c r="G182" s="1" t="s">
        <v>314</v>
      </c>
      <c r="K182" s="1" t="s">
        <v>926</v>
      </c>
      <c r="O182" s="58">
        <f t="shared" si="8"/>
        <v>504</v>
      </c>
      <c r="P182" s="58">
        <f t="shared" si="9"/>
        <v>501</v>
      </c>
      <c r="Q182" s="1">
        <f t="shared" si="10"/>
        <v>3</v>
      </c>
      <c r="R182" s="1">
        <f t="shared" si="11"/>
        <v>25</v>
      </c>
      <c r="S182" s="1">
        <v>2023</v>
      </c>
      <c r="T182" s="1" t="s">
        <v>1205</v>
      </c>
      <c r="U182" s="1" t="s">
        <v>1206</v>
      </c>
    </row>
    <row r="183" spans="1:21" x14ac:dyDescent="0.4">
      <c r="A183" s="1" t="s">
        <v>1654</v>
      </c>
      <c r="C183" s="1">
        <v>1519</v>
      </c>
      <c r="G183" s="1" t="s">
        <v>1655</v>
      </c>
      <c r="I183" s="1" t="s">
        <v>318</v>
      </c>
      <c r="K183" s="1" t="s">
        <v>1636</v>
      </c>
      <c r="O183" s="58">
        <f t="shared" si="8"/>
        <v>504</v>
      </c>
      <c r="P183" s="58" t="str">
        <f t="shared" si="9"/>
        <v/>
      </c>
      <c r="Q183" s="1" t="str">
        <f t="shared" si="10"/>
        <v/>
      </c>
      <c r="R183" s="1">
        <f t="shared" si="11"/>
        <v>25</v>
      </c>
      <c r="S183" s="1">
        <v>2023</v>
      </c>
      <c r="T183" s="1" t="s">
        <v>1656</v>
      </c>
      <c r="U183" s="1" t="s">
        <v>1657</v>
      </c>
    </row>
    <row r="184" spans="1:21" x14ac:dyDescent="0.4">
      <c r="A184" s="1" t="s">
        <v>1881</v>
      </c>
      <c r="C184" s="1">
        <v>1517</v>
      </c>
      <c r="D184" s="1">
        <f>S184</f>
        <v>2023</v>
      </c>
      <c r="I184" s="1" t="s">
        <v>318</v>
      </c>
      <c r="K184" s="1" t="s">
        <v>1636</v>
      </c>
      <c r="O184" s="58">
        <f t="shared" si="8"/>
        <v>506</v>
      </c>
      <c r="P184" s="58">
        <f t="shared" si="9"/>
        <v>0</v>
      </c>
      <c r="Q184" s="1">
        <f t="shared" si="10"/>
        <v>506</v>
      </c>
      <c r="R184" s="1">
        <f t="shared" si="11"/>
        <v>25</v>
      </c>
      <c r="S184" s="1">
        <v>2023</v>
      </c>
      <c r="T184" s="1" t="s">
        <v>1883</v>
      </c>
      <c r="U184" s="1" t="s">
        <v>1884</v>
      </c>
    </row>
    <row r="185" spans="1:21" x14ac:dyDescent="0.4">
      <c r="A185" s="1" t="s">
        <v>1614</v>
      </c>
      <c r="C185" s="1">
        <v>1517</v>
      </c>
      <c r="D185" s="1">
        <v>1648</v>
      </c>
      <c r="I185" s="1" t="s">
        <v>318</v>
      </c>
      <c r="K185" s="1" t="s">
        <v>1056</v>
      </c>
      <c r="O185" s="58">
        <f t="shared" si="8"/>
        <v>506</v>
      </c>
      <c r="P185" s="58">
        <f t="shared" si="9"/>
        <v>375</v>
      </c>
      <c r="Q185" s="1">
        <f t="shared" si="10"/>
        <v>131</v>
      </c>
      <c r="R185" s="1">
        <f t="shared" si="11"/>
        <v>25</v>
      </c>
      <c r="S185" s="1">
        <v>2023</v>
      </c>
      <c r="T185" s="1" t="s">
        <v>1615</v>
      </c>
      <c r="U185" s="1" t="s">
        <v>1616</v>
      </c>
    </row>
    <row r="186" spans="1:21" x14ac:dyDescent="0.4">
      <c r="A186" s="1" t="s">
        <v>1633</v>
      </c>
      <c r="C186" s="1">
        <v>1517</v>
      </c>
      <c r="G186" s="1" t="s">
        <v>1138</v>
      </c>
      <c r="I186" s="1" t="s">
        <v>318</v>
      </c>
      <c r="K186" s="1" t="s">
        <v>926</v>
      </c>
      <c r="O186" s="58">
        <f t="shared" si="8"/>
        <v>506</v>
      </c>
      <c r="P186" s="58" t="str">
        <f t="shared" si="9"/>
        <v/>
      </c>
      <c r="Q186" s="1" t="str">
        <f t="shared" si="10"/>
        <v/>
      </c>
      <c r="R186" s="1">
        <f t="shared" si="11"/>
        <v>25</v>
      </c>
      <c r="S186" s="1">
        <v>2023</v>
      </c>
      <c r="T186" s="1" t="s">
        <v>1634</v>
      </c>
      <c r="U186" s="1" t="s">
        <v>1635</v>
      </c>
    </row>
    <row r="187" spans="1:21" x14ac:dyDescent="0.4">
      <c r="A187" s="1" t="s">
        <v>1300</v>
      </c>
      <c r="C187" s="1">
        <v>1509</v>
      </c>
      <c r="D187" s="1">
        <v>1564</v>
      </c>
      <c r="G187" s="1" t="s">
        <v>1651</v>
      </c>
      <c r="I187" s="1" t="s">
        <v>318</v>
      </c>
      <c r="K187" s="1" t="s">
        <v>930</v>
      </c>
      <c r="O187" s="58">
        <f t="shared" si="8"/>
        <v>514</v>
      </c>
      <c r="P187" s="58">
        <f t="shared" si="9"/>
        <v>459</v>
      </c>
      <c r="Q187" s="1">
        <f t="shared" si="10"/>
        <v>55</v>
      </c>
      <c r="R187" s="1">
        <f t="shared" si="11"/>
        <v>25</v>
      </c>
      <c r="S187" s="1">
        <v>2023</v>
      </c>
      <c r="T187" s="1" t="s">
        <v>1652</v>
      </c>
      <c r="U187" s="1" t="s">
        <v>1653</v>
      </c>
    </row>
    <row r="188" spans="1:21" x14ac:dyDescent="0.4">
      <c r="A188" s="1" t="s">
        <v>1002</v>
      </c>
      <c r="C188" s="1">
        <v>1492</v>
      </c>
      <c r="K188" s="1" t="s">
        <v>926</v>
      </c>
      <c r="O188" s="58">
        <f t="shared" si="8"/>
        <v>531</v>
      </c>
      <c r="P188" s="58" t="str">
        <f t="shared" si="9"/>
        <v/>
      </c>
      <c r="Q188" s="1" t="str">
        <f t="shared" si="10"/>
        <v/>
      </c>
      <c r="R188" s="1">
        <f t="shared" si="11"/>
        <v>26</v>
      </c>
      <c r="S188" s="1">
        <v>2023</v>
      </c>
    </row>
    <row r="189" spans="1:21" x14ac:dyDescent="0.4">
      <c r="A189" s="1" t="s">
        <v>1296</v>
      </c>
      <c r="C189" s="1">
        <v>1483</v>
      </c>
      <c r="D189" s="1">
        <v>1546</v>
      </c>
      <c r="G189" s="1" t="s">
        <v>1617</v>
      </c>
      <c r="I189" s="1" t="s">
        <v>318</v>
      </c>
      <c r="K189" s="1" t="s">
        <v>930</v>
      </c>
      <c r="O189" s="58">
        <f t="shared" si="8"/>
        <v>540</v>
      </c>
      <c r="P189" s="58">
        <f t="shared" si="9"/>
        <v>477</v>
      </c>
      <c r="Q189" s="1">
        <f t="shared" si="10"/>
        <v>63</v>
      </c>
      <c r="R189" s="1">
        <f t="shared" si="11"/>
        <v>27</v>
      </c>
      <c r="S189" s="1">
        <v>2023</v>
      </c>
      <c r="T189" s="1" t="s">
        <v>1618</v>
      </c>
      <c r="U189" s="1" t="s">
        <v>1619</v>
      </c>
    </row>
    <row r="190" spans="1:21" x14ac:dyDescent="0.4">
      <c r="A190" s="1" t="s">
        <v>997</v>
      </c>
      <c r="C190" s="1">
        <v>1475</v>
      </c>
      <c r="D190" s="1">
        <v>1564</v>
      </c>
      <c r="G190" s="1" t="s">
        <v>1086</v>
      </c>
      <c r="I190" s="1" t="s">
        <v>318</v>
      </c>
      <c r="K190" s="1" t="s">
        <v>930</v>
      </c>
      <c r="O190" s="58">
        <f t="shared" si="8"/>
        <v>548</v>
      </c>
      <c r="P190" s="58">
        <f t="shared" si="9"/>
        <v>459</v>
      </c>
      <c r="Q190" s="1">
        <f t="shared" si="10"/>
        <v>89</v>
      </c>
      <c r="R190" s="1">
        <f t="shared" si="11"/>
        <v>27</v>
      </c>
      <c r="S190" s="1">
        <v>2023</v>
      </c>
      <c r="T190" s="1" t="s">
        <v>1087</v>
      </c>
      <c r="U190" s="1" t="s">
        <v>1088</v>
      </c>
    </row>
    <row r="191" spans="1:21" x14ac:dyDescent="0.4">
      <c r="A191" s="1" t="s">
        <v>1728</v>
      </c>
      <c r="C191" s="1">
        <v>1473</v>
      </c>
      <c r="D191" s="1">
        <v>1543</v>
      </c>
      <c r="G191" s="1" t="s">
        <v>1729</v>
      </c>
      <c r="I191" s="1" t="s">
        <v>318</v>
      </c>
      <c r="K191" s="1" t="s">
        <v>930</v>
      </c>
      <c r="O191" s="58">
        <f t="shared" si="8"/>
        <v>550</v>
      </c>
      <c r="P191" s="58">
        <f t="shared" si="9"/>
        <v>480</v>
      </c>
      <c r="Q191" s="1">
        <f t="shared" si="10"/>
        <v>70</v>
      </c>
      <c r="R191" s="1">
        <f t="shared" si="11"/>
        <v>27</v>
      </c>
      <c r="S191" s="1">
        <v>2023</v>
      </c>
      <c r="T191" s="1" t="s">
        <v>1730</v>
      </c>
      <c r="U191" s="1" t="s">
        <v>1731</v>
      </c>
    </row>
    <row r="192" spans="1:21" x14ac:dyDescent="0.4">
      <c r="A192" s="1" t="s">
        <v>1103</v>
      </c>
      <c r="C192" s="1">
        <v>1469</v>
      </c>
      <c r="D192" s="1">
        <v>1527</v>
      </c>
      <c r="E192" s="1" t="s">
        <v>1104</v>
      </c>
      <c r="G192" s="1" t="s">
        <v>1547</v>
      </c>
      <c r="I192" s="1" t="s">
        <v>318</v>
      </c>
      <c r="K192" s="1" t="s">
        <v>930</v>
      </c>
      <c r="O192" s="58">
        <f t="shared" si="8"/>
        <v>554</v>
      </c>
      <c r="P192" s="58">
        <f t="shared" si="9"/>
        <v>496</v>
      </c>
      <c r="Q192" s="1">
        <f t="shared" si="10"/>
        <v>58</v>
      </c>
      <c r="R192" s="1">
        <f t="shared" si="11"/>
        <v>27</v>
      </c>
      <c r="S192" s="1">
        <v>2023</v>
      </c>
      <c r="T192" s="1" t="s">
        <v>1105</v>
      </c>
      <c r="U192" s="1" t="s">
        <v>1106</v>
      </c>
    </row>
    <row r="193" spans="1:21" x14ac:dyDescent="0.4">
      <c r="B193" s="1" t="s">
        <v>424</v>
      </c>
      <c r="C193" s="1">
        <v>1467</v>
      </c>
      <c r="D193" s="1">
        <v>1590</v>
      </c>
      <c r="G193" s="1" t="s">
        <v>423</v>
      </c>
      <c r="I193" s="1" t="s">
        <v>319</v>
      </c>
      <c r="K193" s="1" t="s">
        <v>926</v>
      </c>
      <c r="O193" s="58">
        <f t="shared" si="8"/>
        <v>556</v>
      </c>
      <c r="P193" s="58">
        <f t="shared" si="9"/>
        <v>433</v>
      </c>
      <c r="Q193" s="1">
        <f t="shared" si="10"/>
        <v>123</v>
      </c>
      <c r="R193" s="1">
        <f t="shared" si="11"/>
        <v>27</v>
      </c>
      <c r="S193" s="1">
        <v>2023</v>
      </c>
    </row>
    <row r="194" spans="1:21" x14ac:dyDescent="0.4">
      <c r="A194" s="1" t="s">
        <v>1207</v>
      </c>
      <c r="B194" s="1" t="s">
        <v>1208</v>
      </c>
      <c r="C194" s="1">
        <v>1460</v>
      </c>
      <c r="D194" s="1">
        <v>1524</v>
      </c>
      <c r="G194" s="1" t="s">
        <v>1209</v>
      </c>
      <c r="I194" s="1" t="s">
        <v>318</v>
      </c>
      <c r="K194" s="1" t="s">
        <v>930</v>
      </c>
      <c r="O194" s="58">
        <f t="shared" ref="O194:O257" si="12">IF(ISBLANK(C194),"",IF(C194&lt;=(-350000),ABS(C194),IF(C194&lt;=(-900),FLOOR(ABS(C194-S194),100),ABS(C194-S194))))</f>
        <v>563</v>
      </c>
      <c r="P194" s="58">
        <f t="shared" ref="P194:P257" si="13">IF(ISBLANK(D194),"",IF(C194&lt;=(-350000),ABS(D194),IF(C194&lt;=(-900),FLOOR(ABS(D194-S194),100),ABS(D194-S194))))</f>
        <v>499</v>
      </c>
      <c r="Q194" s="1">
        <f t="shared" ref="Q194:Q257" si="14">IF(OR(ISBLANK(D194),M194=1),"",ABS(C194-D194))</f>
        <v>64</v>
      </c>
      <c r="R194" s="1">
        <f t="shared" ref="R194:R257" si="15">IF(OR(C194&lt;(-85000000),ISBLANK(C194)),"",IF(C194&lt;(-7000000),INT(ABS(C194/10)),IF(C194&lt;(-3200000),INT(ABS(C194/12)),IF(C194&lt;(-500000),INT(ABS((C194-S194)/14)),IF(C194&lt;(-13500),INT(ABS((C194-S194)/16)),IF(C194&lt;(-4000),INT(ABS((C194-S194)/18)),INT(ABS((C194-S194)/20))))))))</f>
        <v>28</v>
      </c>
      <c r="S194" s="1">
        <v>2023</v>
      </c>
      <c r="T194" s="1" t="s">
        <v>1210</v>
      </c>
      <c r="U194" s="1" t="s">
        <v>1211</v>
      </c>
    </row>
    <row r="195" spans="1:21" x14ac:dyDescent="0.4">
      <c r="A195" s="1" t="s">
        <v>1006</v>
      </c>
      <c r="C195" s="1">
        <v>1453</v>
      </c>
      <c r="E195" s="1" t="s">
        <v>1189</v>
      </c>
      <c r="G195" s="1" t="s">
        <v>1110</v>
      </c>
      <c r="K195" s="1" t="s">
        <v>926</v>
      </c>
      <c r="O195" s="58">
        <f t="shared" si="12"/>
        <v>570</v>
      </c>
      <c r="P195" s="58" t="str">
        <f t="shared" si="13"/>
        <v/>
      </c>
      <c r="Q195" s="1" t="str">
        <f t="shared" si="14"/>
        <v/>
      </c>
      <c r="R195" s="1">
        <f t="shared" si="15"/>
        <v>28</v>
      </c>
      <c r="S195" s="1">
        <v>2023</v>
      </c>
      <c r="T195" s="1" t="s">
        <v>1190</v>
      </c>
      <c r="U195" s="1" t="s">
        <v>1191</v>
      </c>
    </row>
    <row r="196" spans="1:21" x14ac:dyDescent="0.4">
      <c r="A196" s="1" t="s">
        <v>998</v>
      </c>
      <c r="C196" s="1">
        <v>1452</v>
      </c>
      <c r="D196" s="1">
        <v>1519</v>
      </c>
      <c r="E196" s="1" t="s">
        <v>1099</v>
      </c>
      <c r="G196" s="1" t="s">
        <v>1547</v>
      </c>
      <c r="I196" s="1" t="s">
        <v>318</v>
      </c>
      <c r="K196" s="1" t="s">
        <v>930</v>
      </c>
      <c r="O196" s="58">
        <f t="shared" si="12"/>
        <v>571</v>
      </c>
      <c r="P196" s="58">
        <f t="shared" si="13"/>
        <v>504</v>
      </c>
      <c r="Q196" s="1">
        <f t="shared" si="14"/>
        <v>67</v>
      </c>
      <c r="R196" s="1">
        <f t="shared" si="15"/>
        <v>28</v>
      </c>
      <c r="S196" s="1">
        <v>2023</v>
      </c>
      <c r="T196" s="1" t="s">
        <v>1101</v>
      </c>
      <c r="U196" s="1" t="s">
        <v>1102</v>
      </c>
    </row>
    <row r="197" spans="1:21" x14ac:dyDescent="0.4">
      <c r="A197" s="1" t="s">
        <v>1007</v>
      </c>
      <c r="C197" s="1">
        <v>1451</v>
      </c>
      <c r="D197" s="1">
        <v>1506</v>
      </c>
      <c r="G197" s="1" t="s">
        <v>329</v>
      </c>
      <c r="I197" s="1" t="s">
        <v>318</v>
      </c>
      <c r="K197" s="1" t="s">
        <v>930</v>
      </c>
      <c r="O197" s="58">
        <f t="shared" si="12"/>
        <v>572</v>
      </c>
      <c r="P197" s="58">
        <f t="shared" si="13"/>
        <v>517</v>
      </c>
      <c r="Q197" s="1">
        <f t="shared" si="14"/>
        <v>55</v>
      </c>
      <c r="R197" s="1">
        <f t="shared" si="15"/>
        <v>28</v>
      </c>
      <c r="S197" s="1">
        <v>2023</v>
      </c>
      <c r="T197" s="1" t="s">
        <v>1202</v>
      </c>
      <c r="U197" s="1" t="s">
        <v>1203</v>
      </c>
    </row>
    <row r="198" spans="1:21" x14ac:dyDescent="0.4">
      <c r="A198" s="1" t="s">
        <v>1018</v>
      </c>
      <c r="B198" s="1" t="s">
        <v>1098</v>
      </c>
      <c r="C198" s="1">
        <v>1448</v>
      </c>
      <c r="D198" s="1">
        <v>1476</v>
      </c>
      <c r="G198" s="1" t="s">
        <v>1019</v>
      </c>
      <c r="I198" s="1" t="s">
        <v>318</v>
      </c>
      <c r="K198" s="1" t="s">
        <v>930</v>
      </c>
      <c r="O198" s="58">
        <f t="shared" si="12"/>
        <v>575</v>
      </c>
      <c r="P198" s="58">
        <f t="shared" si="13"/>
        <v>547</v>
      </c>
      <c r="Q198" s="1">
        <f t="shared" si="14"/>
        <v>28</v>
      </c>
      <c r="R198" s="1">
        <f t="shared" si="15"/>
        <v>28</v>
      </c>
      <c r="S198" s="1">
        <v>2023</v>
      </c>
      <c r="T198" s="1" t="s">
        <v>1021</v>
      </c>
      <c r="U198" s="1" t="s">
        <v>1020</v>
      </c>
    </row>
    <row r="199" spans="1:21" x14ac:dyDescent="0.4">
      <c r="A199" s="1" t="s">
        <v>1159</v>
      </c>
      <c r="C199" s="1">
        <v>1438</v>
      </c>
      <c r="D199" s="1">
        <v>1572</v>
      </c>
      <c r="I199" s="1" t="s">
        <v>441</v>
      </c>
      <c r="K199" s="1" t="s">
        <v>949</v>
      </c>
      <c r="O199" s="58">
        <f t="shared" si="12"/>
        <v>585</v>
      </c>
      <c r="P199" s="58">
        <f t="shared" si="13"/>
        <v>451</v>
      </c>
      <c r="Q199" s="1">
        <f t="shared" si="14"/>
        <v>134</v>
      </c>
      <c r="R199" s="1">
        <f t="shared" si="15"/>
        <v>29</v>
      </c>
      <c r="S199" s="1">
        <v>2023</v>
      </c>
      <c r="T199" s="1" t="s">
        <v>1160</v>
      </c>
      <c r="U199" s="1" t="s">
        <v>1161</v>
      </c>
    </row>
    <row r="200" spans="1:21" x14ac:dyDescent="0.4">
      <c r="A200" s="1" t="s">
        <v>989</v>
      </c>
      <c r="C200" s="1">
        <v>1428</v>
      </c>
      <c r="D200" s="1">
        <v>1476</v>
      </c>
      <c r="G200" s="1" t="s">
        <v>1019</v>
      </c>
      <c r="I200" s="1" t="s">
        <v>318</v>
      </c>
      <c r="K200" s="1" t="s">
        <v>930</v>
      </c>
      <c r="O200" s="58">
        <f t="shared" si="12"/>
        <v>595</v>
      </c>
      <c r="P200" s="58">
        <f t="shared" si="13"/>
        <v>547</v>
      </c>
      <c r="Q200" s="1">
        <f t="shared" si="14"/>
        <v>48</v>
      </c>
      <c r="R200" s="1">
        <f t="shared" si="15"/>
        <v>29</v>
      </c>
      <c r="S200" s="1">
        <v>2023</v>
      </c>
      <c r="T200" s="1" t="s">
        <v>1021</v>
      </c>
      <c r="U200" s="1" t="s">
        <v>1020</v>
      </c>
    </row>
    <row r="201" spans="1:21" x14ac:dyDescent="0.4">
      <c r="B201" s="1" t="s">
        <v>401</v>
      </c>
      <c r="C201" s="1">
        <v>1412</v>
      </c>
      <c r="D201" s="1">
        <v>1431</v>
      </c>
      <c r="G201" s="1" t="s">
        <v>400</v>
      </c>
      <c r="I201" s="1" t="s">
        <v>318</v>
      </c>
      <c r="K201" s="1" t="s">
        <v>930</v>
      </c>
      <c r="O201" s="58">
        <f t="shared" si="12"/>
        <v>611</v>
      </c>
      <c r="P201" s="58">
        <f t="shared" si="13"/>
        <v>592</v>
      </c>
      <c r="Q201" s="1">
        <f t="shared" si="14"/>
        <v>19</v>
      </c>
      <c r="R201" s="1">
        <f t="shared" si="15"/>
        <v>30</v>
      </c>
      <c r="S201" s="1">
        <v>2023</v>
      </c>
    </row>
    <row r="202" spans="1:21" x14ac:dyDescent="0.4">
      <c r="A202" s="1" t="s">
        <v>1079</v>
      </c>
      <c r="C202" s="1">
        <v>1400</v>
      </c>
      <c r="D202" s="1">
        <v>1600</v>
      </c>
      <c r="I202" s="1" t="s">
        <v>318</v>
      </c>
      <c r="K202" s="1" t="s">
        <v>1056</v>
      </c>
      <c r="O202" s="58">
        <f t="shared" si="12"/>
        <v>623</v>
      </c>
      <c r="P202" s="58">
        <f t="shared" si="13"/>
        <v>423</v>
      </c>
      <c r="Q202" s="1">
        <f t="shared" si="14"/>
        <v>200</v>
      </c>
      <c r="R202" s="1">
        <f t="shared" si="15"/>
        <v>31</v>
      </c>
      <c r="S202" s="1">
        <v>2023</v>
      </c>
    </row>
    <row r="203" spans="1:21" x14ac:dyDescent="0.4">
      <c r="A203" s="1" t="s">
        <v>991</v>
      </c>
      <c r="C203" s="1">
        <v>1368</v>
      </c>
      <c r="D203" s="1">
        <v>1644</v>
      </c>
      <c r="G203" s="1" t="s">
        <v>383</v>
      </c>
      <c r="I203" s="1" t="s">
        <v>319</v>
      </c>
      <c r="K203" s="1" t="s">
        <v>949</v>
      </c>
      <c r="O203" s="58">
        <f t="shared" si="12"/>
        <v>655</v>
      </c>
      <c r="P203" s="58">
        <f t="shared" si="13"/>
        <v>379</v>
      </c>
      <c r="Q203" s="1">
        <f t="shared" si="14"/>
        <v>276</v>
      </c>
      <c r="R203" s="1">
        <f t="shared" si="15"/>
        <v>32</v>
      </c>
      <c r="S203" s="1">
        <v>2023</v>
      </c>
      <c r="T203" s="1" t="s">
        <v>1038</v>
      </c>
      <c r="U203" s="1" t="s">
        <v>1039</v>
      </c>
    </row>
    <row r="204" spans="1:21" x14ac:dyDescent="0.4">
      <c r="A204" s="1" t="s">
        <v>965</v>
      </c>
      <c r="B204" s="1" t="s">
        <v>967</v>
      </c>
      <c r="C204" s="1">
        <v>1350</v>
      </c>
      <c r="G204" s="1" t="s">
        <v>313</v>
      </c>
      <c r="K204" s="1" t="s">
        <v>926</v>
      </c>
      <c r="O204" s="58">
        <f t="shared" si="12"/>
        <v>673</v>
      </c>
      <c r="P204" s="58" t="str">
        <f t="shared" si="13"/>
        <v/>
      </c>
      <c r="Q204" s="1" t="str">
        <f t="shared" si="14"/>
        <v/>
      </c>
      <c r="R204" s="1">
        <f t="shared" si="15"/>
        <v>33</v>
      </c>
      <c r="S204" s="1">
        <v>2023</v>
      </c>
      <c r="T204" s="1" t="s">
        <v>968</v>
      </c>
      <c r="U204" s="1" t="s">
        <v>971</v>
      </c>
    </row>
    <row r="205" spans="1:21" x14ac:dyDescent="0.4">
      <c r="A205" s="1" t="s">
        <v>1065</v>
      </c>
      <c r="C205" s="1">
        <v>1346</v>
      </c>
      <c r="D205" s="1">
        <v>1353</v>
      </c>
      <c r="G205" s="1" t="s">
        <v>314</v>
      </c>
      <c r="K205" s="1" t="s">
        <v>926</v>
      </c>
      <c r="O205" s="58">
        <f t="shared" si="12"/>
        <v>677</v>
      </c>
      <c r="P205" s="58">
        <f t="shared" si="13"/>
        <v>670</v>
      </c>
      <c r="Q205" s="1">
        <f t="shared" si="14"/>
        <v>7</v>
      </c>
      <c r="R205" s="1">
        <f t="shared" si="15"/>
        <v>33</v>
      </c>
      <c r="S205" s="1">
        <v>2023</v>
      </c>
      <c r="T205" s="1" t="s">
        <v>1066</v>
      </c>
      <c r="U205" s="1" t="s">
        <v>1067</v>
      </c>
    </row>
    <row r="206" spans="1:21" x14ac:dyDescent="0.4">
      <c r="B206" s="1" t="s">
        <v>403</v>
      </c>
      <c r="C206" s="1">
        <v>1337</v>
      </c>
      <c r="D206" s="1">
        <v>1453</v>
      </c>
      <c r="G206" s="1" t="s">
        <v>402</v>
      </c>
      <c r="I206" s="1" t="s">
        <v>318</v>
      </c>
      <c r="K206" s="1" t="s">
        <v>926</v>
      </c>
      <c r="O206" s="58">
        <f t="shared" si="12"/>
        <v>686</v>
      </c>
      <c r="P206" s="58">
        <f t="shared" si="13"/>
        <v>570</v>
      </c>
      <c r="Q206" s="1">
        <f t="shared" si="14"/>
        <v>116</v>
      </c>
      <c r="R206" s="1">
        <f t="shared" si="15"/>
        <v>34</v>
      </c>
      <c r="S206" s="1">
        <v>2023</v>
      </c>
    </row>
    <row r="207" spans="1:21" x14ac:dyDescent="0.4">
      <c r="A207" s="1" t="s">
        <v>1000</v>
      </c>
      <c r="C207" s="1">
        <v>1300</v>
      </c>
      <c r="D207" s="1">
        <v>1600</v>
      </c>
      <c r="I207" s="1" t="s">
        <v>318</v>
      </c>
      <c r="K207" s="1" t="s">
        <v>1056</v>
      </c>
      <c r="O207" s="58">
        <f t="shared" si="12"/>
        <v>723</v>
      </c>
      <c r="P207" s="58">
        <f t="shared" si="13"/>
        <v>423</v>
      </c>
      <c r="Q207" s="1">
        <f t="shared" si="14"/>
        <v>300</v>
      </c>
      <c r="R207" s="1">
        <f t="shared" si="15"/>
        <v>36</v>
      </c>
      <c r="S207" s="1">
        <v>2023</v>
      </c>
      <c r="T207" s="1" t="s">
        <v>1063</v>
      </c>
      <c r="U207" s="1" t="s">
        <v>1064</v>
      </c>
    </row>
    <row r="208" spans="1:21" x14ac:dyDescent="0.4">
      <c r="A208" s="1" t="s">
        <v>999</v>
      </c>
      <c r="C208" s="1">
        <v>1299</v>
      </c>
      <c r="D208" s="1">
        <v>1922</v>
      </c>
      <c r="I208" s="1" t="s">
        <v>1845</v>
      </c>
      <c r="K208" s="1" t="s">
        <v>949</v>
      </c>
      <c r="O208" s="58">
        <f t="shared" si="12"/>
        <v>724</v>
      </c>
      <c r="P208" s="58">
        <f t="shared" si="13"/>
        <v>101</v>
      </c>
      <c r="Q208" s="1">
        <f t="shared" si="14"/>
        <v>623</v>
      </c>
      <c r="R208" s="1">
        <f t="shared" si="15"/>
        <v>36</v>
      </c>
      <c r="S208" s="1">
        <v>2023</v>
      </c>
      <c r="T208" s="1" t="s">
        <v>1107</v>
      </c>
      <c r="U208" s="1" t="s">
        <v>1108</v>
      </c>
    </row>
    <row r="209" spans="1:21" x14ac:dyDescent="0.4">
      <c r="A209" s="1" t="s">
        <v>1133</v>
      </c>
      <c r="C209" s="1">
        <v>1282</v>
      </c>
      <c r="D209" s="1">
        <v>1918</v>
      </c>
      <c r="G209" s="1" t="s">
        <v>340</v>
      </c>
      <c r="I209" s="1" t="s">
        <v>318</v>
      </c>
      <c r="K209" s="1" t="s">
        <v>1134</v>
      </c>
      <c r="O209" s="58">
        <f t="shared" si="12"/>
        <v>741</v>
      </c>
      <c r="P209" s="58">
        <f t="shared" si="13"/>
        <v>105</v>
      </c>
      <c r="Q209" s="1">
        <f t="shared" si="14"/>
        <v>636</v>
      </c>
      <c r="R209" s="1">
        <f t="shared" si="15"/>
        <v>37</v>
      </c>
      <c r="S209" s="1">
        <v>2023</v>
      </c>
      <c r="T209" s="1" t="s">
        <v>1135</v>
      </c>
      <c r="U209" s="1" t="s">
        <v>1136</v>
      </c>
    </row>
    <row r="210" spans="1:21" x14ac:dyDescent="0.4">
      <c r="A210" s="1" t="s">
        <v>1350</v>
      </c>
      <c r="B210" s="1" t="s">
        <v>1351</v>
      </c>
      <c r="C210" s="1">
        <v>1261</v>
      </c>
      <c r="G210" s="1" t="s">
        <v>1047</v>
      </c>
      <c r="I210" s="1" t="s">
        <v>318</v>
      </c>
      <c r="K210" s="1" t="s">
        <v>926</v>
      </c>
      <c r="O210" s="58">
        <f t="shared" si="12"/>
        <v>762</v>
      </c>
      <c r="P210" s="58" t="str">
        <f t="shared" si="13"/>
        <v/>
      </c>
      <c r="Q210" s="1" t="str">
        <f t="shared" si="14"/>
        <v/>
      </c>
      <c r="R210" s="1">
        <f t="shared" si="15"/>
        <v>38</v>
      </c>
      <c r="S210" s="1">
        <v>2023</v>
      </c>
      <c r="T210" s="1" t="s">
        <v>1352</v>
      </c>
      <c r="U210" s="1" t="s">
        <v>1353</v>
      </c>
    </row>
    <row r="211" spans="1:21" x14ac:dyDescent="0.4">
      <c r="A211" s="1" t="s">
        <v>1283</v>
      </c>
      <c r="B211" s="1" t="s">
        <v>1292</v>
      </c>
      <c r="C211" s="1">
        <v>1250</v>
      </c>
      <c r="E211" s="1" t="s">
        <v>1281</v>
      </c>
      <c r="G211" s="1" t="s">
        <v>1138</v>
      </c>
      <c r="I211" s="1" t="s">
        <v>318</v>
      </c>
      <c r="K211" s="1" t="s">
        <v>926</v>
      </c>
      <c r="O211" s="58">
        <f t="shared" si="12"/>
        <v>773</v>
      </c>
      <c r="P211" s="58" t="str">
        <f t="shared" si="13"/>
        <v/>
      </c>
      <c r="Q211" s="1" t="str">
        <f t="shared" si="14"/>
        <v/>
      </c>
      <c r="R211" s="1">
        <f t="shared" si="15"/>
        <v>38</v>
      </c>
      <c r="S211" s="1">
        <v>2023</v>
      </c>
      <c r="T211" s="1" t="s">
        <v>1282</v>
      </c>
    </row>
    <row r="212" spans="1:21" x14ac:dyDescent="0.4">
      <c r="A212" s="1" t="s">
        <v>1068</v>
      </c>
      <c r="C212" s="1">
        <v>1242</v>
      </c>
      <c r="D212" s="1">
        <v>1502</v>
      </c>
      <c r="G212" s="1" t="s">
        <v>1069</v>
      </c>
      <c r="I212" s="1" t="s">
        <v>331</v>
      </c>
      <c r="K212" s="1" t="s">
        <v>949</v>
      </c>
      <c r="O212" s="58">
        <f t="shared" si="12"/>
        <v>781</v>
      </c>
      <c r="P212" s="58">
        <f t="shared" si="13"/>
        <v>521</v>
      </c>
      <c r="Q212" s="1">
        <f t="shared" si="14"/>
        <v>260</v>
      </c>
      <c r="R212" s="1">
        <f t="shared" si="15"/>
        <v>39</v>
      </c>
      <c r="S212" s="1">
        <v>2023</v>
      </c>
      <c r="T212" s="1" t="s">
        <v>1070</v>
      </c>
      <c r="U212" s="1" t="s">
        <v>1071</v>
      </c>
    </row>
    <row r="213" spans="1:21" x14ac:dyDescent="0.4">
      <c r="A213" s="1" t="s">
        <v>1072</v>
      </c>
      <c r="C213" s="1">
        <v>1206</v>
      </c>
      <c r="D213" s="1">
        <v>1368</v>
      </c>
      <c r="I213" s="1" t="s">
        <v>331</v>
      </c>
      <c r="K213" s="1" t="s">
        <v>949</v>
      </c>
      <c r="O213" s="58">
        <f t="shared" si="12"/>
        <v>817</v>
      </c>
      <c r="P213" s="58">
        <f t="shared" si="13"/>
        <v>655</v>
      </c>
      <c r="Q213" s="1">
        <f t="shared" si="14"/>
        <v>162</v>
      </c>
      <c r="R213" s="1">
        <f t="shared" si="15"/>
        <v>40</v>
      </c>
      <c r="S213" s="1">
        <v>2023</v>
      </c>
      <c r="T213" s="1" t="s">
        <v>1073</v>
      </c>
      <c r="U213" s="1" t="s">
        <v>1074</v>
      </c>
    </row>
    <row r="214" spans="1:21" x14ac:dyDescent="0.4">
      <c r="A214" s="1" t="s">
        <v>1626</v>
      </c>
      <c r="C214" s="1">
        <v>1162</v>
      </c>
      <c r="D214" s="1">
        <v>1227</v>
      </c>
      <c r="G214" s="1" t="s">
        <v>1627</v>
      </c>
      <c r="I214" s="1" t="s">
        <v>319</v>
      </c>
      <c r="K214" s="1" t="s">
        <v>930</v>
      </c>
      <c r="O214" s="58">
        <f t="shared" si="12"/>
        <v>861</v>
      </c>
      <c r="P214" s="58">
        <f t="shared" si="13"/>
        <v>796</v>
      </c>
      <c r="Q214" s="1">
        <f t="shared" si="14"/>
        <v>65</v>
      </c>
      <c r="R214" s="1">
        <f t="shared" si="15"/>
        <v>43</v>
      </c>
      <c r="S214" s="1">
        <v>2023</v>
      </c>
      <c r="T214" s="1" t="s">
        <v>1628</v>
      </c>
      <c r="U214" s="1" t="s">
        <v>1629</v>
      </c>
    </row>
    <row r="215" spans="1:21" x14ac:dyDescent="0.4">
      <c r="A215" s="1" t="s">
        <v>1144</v>
      </c>
      <c r="C215" s="1">
        <v>1095</v>
      </c>
      <c r="D215" s="1">
        <v>1291</v>
      </c>
      <c r="G215" s="1" t="s">
        <v>322</v>
      </c>
      <c r="I215" s="1" t="s">
        <v>319</v>
      </c>
      <c r="K215" s="1" t="s">
        <v>926</v>
      </c>
      <c r="O215" s="58">
        <f t="shared" si="12"/>
        <v>928</v>
      </c>
      <c r="P215" s="58">
        <f t="shared" si="13"/>
        <v>732</v>
      </c>
      <c r="Q215" s="1">
        <f t="shared" si="14"/>
        <v>196</v>
      </c>
      <c r="R215" s="1">
        <f t="shared" si="15"/>
        <v>46</v>
      </c>
      <c r="S215" s="1">
        <v>2023</v>
      </c>
      <c r="T215" s="1" t="s">
        <v>1145</v>
      </c>
      <c r="U215" s="1" t="s">
        <v>1146</v>
      </c>
    </row>
    <row r="216" spans="1:21" x14ac:dyDescent="0.4">
      <c r="A216" s="1" t="s">
        <v>1786</v>
      </c>
      <c r="C216" s="1">
        <v>1054</v>
      </c>
      <c r="D216" s="1">
        <f>S216</f>
        <v>2023</v>
      </c>
      <c r="I216" s="1" t="s">
        <v>318</v>
      </c>
      <c r="K216" s="1" t="s">
        <v>1636</v>
      </c>
      <c r="O216" s="58">
        <f t="shared" si="12"/>
        <v>969</v>
      </c>
      <c r="P216" s="58">
        <f t="shared" si="13"/>
        <v>0</v>
      </c>
      <c r="Q216" s="1">
        <f t="shared" si="14"/>
        <v>969</v>
      </c>
      <c r="R216" s="1">
        <f t="shared" si="15"/>
        <v>48</v>
      </c>
      <c r="S216" s="1">
        <v>2023</v>
      </c>
      <c r="T216" s="1" t="s">
        <v>1787</v>
      </c>
      <c r="U216" s="1" t="s">
        <v>1788</v>
      </c>
    </row>
    <row r="217" spans="1:21" x14ac:dyDescent="0.4">
      <c r="A217" s="1" t="s">
        <v>1150</v>
      </c>
      <c r="B217" s="1" t="s">
        <v>1151</v>
      </c>
      <c r="C217" s="1">
        <v>1014</v>
      </c>
      <c r="G217" s="1" t="s">
        <v>1152</v>
      </c>
      <c r="I217" s="1" t="s">
        <v>1362</v>
      </c>
      <c r="K217" s="1" t="s">
        <v>926</v>
      </c>
      <c r="O217" s="58">
        <f t="shared" si="12"/>
        <v>1009</v>
      </c>
      <c r="P217" s="58" t="str">
        <f t="shared" si="13"/>
        <v/>
      </c>
      <c r="Q217" s="1" t="str">
        <f t="shared" si="14"/>
        <v/>
      </c>
      <c r="R217" s="1">
        <f t="shared" si="15"/>
        <v>50</v>
      </c>
      <c r="S217" s="1">
        <v>2023</v>
      </c>
      <c r="T217" s="1" t="s">
        <v>1153</v>
      </c>
      <c r="U217" s="1" t="s">
        <v>1154</v>
      </c>
    </row>
    <row r="218" spans="1:21" x14ac:dyDescent="0.4">
      <c r="A218" s="1" t="s">
        <v>1147</v>
      </c>
      <c r="C218" s="1">
        <v>985</v>
      </c>
      <c r="D218" s="1">
        <v>1500</v>
      </c>
      <c r="G218" s="1" t="s">
        <v>1052</v>
      </c>
      <c r="K218" s="1" t="s">
        <v>949</v>
      </c>
      <c r="O218" s="58">
        <f t="shared" si="12"/>
        <v>1038</v>
      </c>
      <c r="P218" s="58">
        <f t="shared" si="13"/>
        <v>523</v>
      </c>
      <c r="Q218" s="1">
        <f t="shared" si="14"/>
        <v>515</v>
      </c>
      <c r="R218" s="1">
        <f t="shared" si="15"/>
        <v>51</v>
      </c>
      <c r="S218" s="1">
        <v>2023</v>
      </c>
      <c r="T218" s="1" t="s">
        <v>1148</v>
      </c>
      <c r="U218" s="1" t="s">
        <v>1149</v>
      </c>
    </row>
    <row r="219" spans="1:21" x14ac:dyDescent="0.4">
      <c r="A219" s="1" t="s">
        <v>1012</v>
      </c>
      <c r="C219" s="1">
        <v>962</v>
      </c>
      <c r="D219" s="1">
        <v>1806</v>
      </c>
      <c r="G219" s="1" t="s">
        <v>340</v>
      </c>
      <c r="I219" s="1" t="s">
        <v>318</v>
      </c>
      <c r="K219" s="1" t="s">
        <v>949</v>
      </c>
      <c r="O219" s="58">
        <f t="shared" si="12"/>
        <v>1061</v>
      </c>
      <c r="P219" s="58">
        <f t="shared" si="13"/>
        <v>217</v>
      </c>
      <c r="Q219" s="1">
        <f t="shared" si="14"/>
        <v>844</v>
      </c>
      <c r="R219" s="1">
        <f t="shared" si="15"/>
        <v>53</v>
      </c>
      <c r="S219" s="1">
        <v>2023</v>
      </c>
      <c r="T219" s="1" t="s">
        <v>1141</v>
      </c>
      <c r="U219" s="1" t="s">
        <v>1142</v>
      </c>
    </row>
    <row r="220" spans="1:21" x14ac:dyDescent="0.4">
      <c r="A220" s="1" t="s">
        <v>992</v>
      </c>
      <c r="C220" s="1">
        <v>960</v>
      </c>
      <c r="D220" s="1">
        <v>1279</v>
      </c>
      <c r="G220" s="1" t="s">
        <v>383</v>
      </c>
      <c r="I220" s="1" t="s">
        <v>319</v>
      </c>
      <c r="K220" s="1" t="s">
        <v>949</v>
      </c>
      <c r="O220" s="58">
        <f t="shared" si="12"/>
        <v>1063</v>
      </c>
      <c r="P220" s="58">
        <f t="shared" si="13"/>
        <v>744</v>
      </c>
      <c r="Q220" s="1">
        <f t="shared" si="14"/>
        <v>319</v>
      </c>
      <c r="R220" s="1">
        <f t="shared" si="15"/>
        <v>53</v>
      </c>
      <c r="S220" s="1">
        <v>2023</v>
      </c>
      <c r="T220" s="1" t="s">
        <v>1041</v>
      </c>
      <c r="U220" s="1" t="s">
        <v>1040</v>
      </c>
    </row>
    <row r="221" spans="1:21" x14ac:dyDescent="0.4">
      <c r="A221" s="1" t="s">
        <v>1785</v>
      </c>
      <c r="B221" s="1" t="s">
        <v>1782</v>
      </c>
      <c r="C221" s="1">
        <v>950</v>
      </c>
      <c r="D221" s="1">
        <f>S221</f>
        <v>2023</v>
      </c>
      <c r="G221" s="1" t="s">
        <v>1057</v>
      </c>
      <c r="I221" s="1" t="s">
        <v>318</v>
      </c>
      <c r="K221" s="1" t="s">
        <v>926</v>
      </c>
      <c r="O221" s="58">
        <f t="shared" si="12"/>
        <v>1073</v>
      </c>
      <c r="P221" s="58">
        <f t="shared" si="13"/>
        <v>0</v>
      </c>
      <c r="Q221" s="1">
        <f t="shared" si="14"/>
        <v>1073</v>
      </c>
      <c r="R221" s="1">
        <f t="shared" si="15"/>
        <v>53</v>
      </c>
      <c r="S221" s="1">
        <v>2023</v>
      </c>
      <c r="T221" s="1" t="s">
        <v>1783</v>
      </c>
      <c r="U221" s="1" t="s">
        <v>1784</v>
      </c>
    </row>
    <row r="222" spans="1:21" x14ac:dyDescent="0.4">
      <c r="A222" s="1" t="s">
        <v>1169</v>
      </c>
      <c r="C222" s="1">
        <v>950</v>
      </c>
      <c r="D222" s="1">
        <v>1539</v>
      </c>
      <c r="G222" s="1" t="s">
        <v>1163</v>
      </c>
      <c r="K222" s="1" t="s">
        <v>949</v>
      </c>
      <c r="O222" s="58">
        <f t="shared" si="12"/>
        <v>1073</v>
      </c>
      <c r="P222" s="58">
        <f t="shared" si="13"/>
        <v>484</v>
      </c>
      <c r="Q222" s="1">
        <f t="shared" si="14"/>
        <v>589</v>
      </c>
      <c r="R222" s="1">
        <f t="shared" si="15"/>
        <v>53</v>
      </c>
      <c r="S222" s="1">
        <v>2023</v>
      </c>
      <c r="T222" s="1" t="s">
        <v>1170</v>
      </c>
    </row>
    <row r="223" spans="1:21" x14ac:dyDescent="0.4">
      <c r="A223" s="1" t="s">
        <v>1192</v>
      </c>
      <c r="C223" s="1">
        <v>882</v>
      </c>
      <c r="D223" s="1">
        <v>1240</v>
      </c>
      <c r="G223" s="1" t="s">
        <v>1193</v>
      </c>
      <c r="I223" s="1" t="s">
        <v>318</v>
      </c>
      <c r="K223" s="1" t="s">
        <v>949</v>
      </c>
      <c r="O223" s="58">
        <f t="shared" si="12"/>
        <v>1141</v>
      </c>
      <c r="P223" s="58">
        <f t="shared" si="13"/>
        <v>783</v>
      </c>
      <c r="Q223" s="1">
        <f t="shared" si="14"/>
        <v>358</v>
      </c>
      <c r="R223" s="1">
        <f t="shared" si="15"/>
        <v>57</v>
      </c>
      <c r="S223" s="1">
        <v>2023</v>
      </c>
      <c r="T223" s="1" t="s">
        <v>1194</v>
      </c>
      <c r="U223" s="1" t="s">
        <v>1195</v>
      </c>
    </row>
    <row r="224" spans="1:21" x14ac:dyDescent="0.4">
      <c r="A224" s="1" t="s">
        <v>1196</v>
      </c>
      <c r="C224" s="1">
        <v>882</v>
      </c>
      <c r="D224" s="1">
        <v>912</v>
      </c>
      <c r="G224" s="1" t="s">
        <v>1193</v>
      </c>
      <c r="I224" s="1" t="s">
        <v>318</v>
      </c>
      <c r="K224" s="1" t="s">
        <v>930</v>
      </c>
      <c r="O224" s="58">
        <f t="shared" si="12"/>
        <v>1141</v>
      </c>
      <c r="P224" s="58">
        <f t="shared" si="13"/>
        <v>1111</v>
      </c>
      <c r="Q224" s="1">
        <f t="shared" si="14"/>
        <v>30</v>
      </c>
      <c r="R224" s="1">
        <f t="shared" si="15"/>
        <v>57</v>
      </c>
      <c r="S224" s="1">
        <v>2023</v>
      </c>
      <c r="T224" s="1" t="s">
        <v>1197</v>
      </c>
      <c r="U224" s="1" t="s">
        <v>1198</v>
      </c>
    </row>
    <row r="225" spans="1:21" x14ac:dyDescent="0.4">
      <c r="A225" s="1" t="s">
        <v>1726</v>
      </c>
      <c r="B225" s="1" t="s">
        <v>1791</v>
      </c>
      <c r="C225" s="1">
        <v>826</v>
      </c>
      <c r="D225" s="1">
        <v>885</v>
      </c>
      <c r="G225" s="1" t="s">
        <v>990</v>
      </c>
      <c r="I225" s="1" t="s">
        <v>1845</v>
      </c>
      <c r="K225" s="1" t="s">
        <v>930</v>
      </c>
      <c r="O225" s="58">
        <f t="shared" si="12"/>
        <v>1197</v>
      </c>
      <c r="P225" s="58">
        <f t="shared" si="13"/>
        <v>1138</v>
      </c>
      <c r="Q225" s="1">
        <f t="shared" si="14"/>
        <v>59</v>
      </c>
      <c r="R225" s="1">
        <f t="shared" si="15"/>
        <v>59</v>
      </c>
      <c r="S225" s="1">
        <v>2023</v>
      </c>
      <c r="T225" s="1" t="s">
        <v>1789</v>
      </c>
      <c r="U225" s="1" t="s">
        <v>1790</v>
      </c>
    </row>
    <row r="226" spans="1:21" x14ac:dyDescent="0.4">
      <c r="A226" s="1" t="s">
        <v>1155</v>
      </c>
      <c r="C226" s="1">
        <v>802</v>
      </c>
      <c r="D226" s="1">
        <v>1431</v>
      </c>
      <c r="G226" s="1" t="s">
        <v>1156</v>
      </c>
      <c r="I226" s="1" t="s">
        <v>319</v>
      </c>
      <c r="K226" s="1" t="s">
        <v>949</v>
      </c>
      <c r="O226" s="58">
        <f t="shared" si="12"/>
        <v>1221</v>
      </c>
      <c r="P226" s="58">
        <f t="shared" si="13"/>
        <v>592</v>
      </c>
      <c r="Q226" s="1">
        <f t="shared" si="14"/>
        <v>629</v>
      </c>
      <c r="R226" s="1">
        <f t="shared" si="15"/>
        <v>61</v>
      </c>
      <c r="S226" s="1">
        <v>2023</v>
      </c>
      <c r="T226" s="1" t="s">
        <v>1157</v>
      </c>
      <c r="U226" s="1" t="s">
        <v>1158</v>
      </c>
    </row>
    <row r="227" spans="1:21" x14ac:dyDescent="0.4">
      <c r="A227" s="1" t="s">
        <v>1199</v>
      </c>
      <c r="C227" s="1">
        <v>789</v>
      </c>
      <c r="D227" s="1">
        <v>1258</v>
      </c>
      <c r="G227" s="1" t="s">
        <v>437</v>
      </c>
      <c r="I227" s="1" t="s">
        <v>319</v>
      </c>
      <c r="K227" s="1" t="s">
        <v>1056</v>
      </c>
      <c r="O227" s="58">
        <f t="shared" si="12"/>
        <v>1234</v>
      </c>
      <c r="P227" s="58">
        <f t="shared" si="13"/>
        <v>765</v>
      </c>
      <c r="Q227" s="1">
        <f t="shared" si="14"/>
        <v>469</v>
      </c>
      <c r="R227" s="1">
        <f t="shared" si="15"/>
        <v>61</v>
      </c>
      <c r="S227" s="1">
        <v>2023</v>
      </c>
      <c r="T227" s="1" t="s">
        <v>1200</v>
      </c>
      <c r="U227" s="1" t="s">
        <v>1201</v>
      </c>
    </row>
    <row r="228" spans="1:21" x14ac:dyDescent="0.4">
      <c r="A228" s="1" t="s">
        <v>1005</v>
      </c>
      <c r="C228" s="1">
        <v>747</v>
      </c>
      <c r="D228" s="1">
        <v>814</v>
      </c>
      <c r="G228" s="1" t="s">
        <v>1138</v>
      </c>
      <c r="I228" s="1" t="s">
        <v>318</v>
      </c>
      <c r="K228" s="1" t="s">
        <v>930</v>
      </c>
      <c r="O228" s="58">
        <f t="shared" si="12"/>
        <v>1276</v>
      </c>
      <c r="P228" s="58">
        <f t="shared" si="13"/>
        <v>1209</v>
      </c>
      <c r="Q228" s="1">
        <f t="shared" si="14"/>
        <v>67</v>
      </c>
      <c r="R228" s="1">
        <f t="shared" si="15"/>
        <v>63</v>
      </c>
      <c r="S228" s="1">
        <v>2023</v>
      </c>
      <c r="T228" s="1" t="s">
        <v>1179</v>
      </c>
      <c r="U228" s="1" t="s">
        <v>1180</v>
      </c>
    </row>
    <row r="229" spans="1:21" x14ac:dyDescent="0.4">
      <c r="A229" s="1" t="s">
        <v>1143</v>
      </c>
      <c r="C229" s="1">
        <v>718</v>
      </c>
      <c r="D229" s="1">
        <v>1492</v>
      </c>
      <c r="G229" s="1" t="s">
        <v>1120</v>
      </c>
      <c r="I229" s="1" t="s">
        <v>318</v>
      </c>
      <c r="K229" s="1" t="s">
        <v>926</v>
      </c>
      <c r="O229" s="58">
        <f t="shared" si="12"/>
        <v>1305</v>
      </c>
      <c r="P229" s="58">
        <f t="shared" si="13"/>
        <v>531</v>
      </c>
      <c r="Q229" s="1">
        <f t="shared" si="14"/>
        <v>774</v>
      </c>
      <c r="R229" s="1">
        <f t="shared" si="15"/>
        <v>65</v>
      </c>
      <c r="S229" s="1">
        <v>2023</v>
      </c>
    </row>
    <row r="230" spans="1:21" x14ac:dyDescent="0.4">
      <c r="A230" s="1" t="s">
        <v>1113</v>
      </c>
      <c r="C230" s="1">
        <v>711</v>
      </c>
      <c r="D230" s="1">
        <v>1492</v>
      </c>
      <c r="K230" s="1" t="s">
        <v>949</v>
      </c>
      <c r="O230" s="58">
        <f t="shared" si="12"/>
        <v>1312</v>
      </c>
      <c r="P230" s="58">
        <f t="shared" si="13"/>
        <v>531</v>
      </c>
      <c r="Q230" s="1">
        <f t="shared" si="14"/>
        <v>781</v>
      </c>
      <c r="R230" s="1">
        <f t="shared" si="15"/>
        <v>65</v>
      </c>
      <c r="S230" s="1">
        <v>2023</v>
      </c>
      <c r="T230" s="1" t="s">
        <v>1114</v>
      </c>
      <c r="U230" s="1" t="s">
        <v>1115</v>
      </c>
    </row>
    <row r="231" spans="1:21" x14ac:dyDescent="0.4">
      <c r="A231" s="1" t="s">
        <v>1119</v>
      </c>
      <c r="C231" s="1">
        <v>711</v>
      </c>
      <c r="D231" s="1">
        <v>718</v>
      </c>
      <c r="G231" s="1" t="s">
        <v>1120</v>
      </c>
      <c r="I231" s="1" t="s">
        <v>318</v>
      </c>
      <c r="K231" s="1" t="s">
        <v>926</v>
      </c>
      <c r="O231" s="58">
        <f t="shared" si="12"/>
        <v>1312</v>
      </c>
      <c r="P231" s="58">
        <f t="shared" si="13"/>
        <v>1305</v>
      </c>
      <c r="Q231" s="1">
        <f t="shared" si="14"/>
        <v>7</v>
      </c>
      <c r="R231" s="1">
        <f t="shared" si="15"/>
        <v>65</v>
      </c>
      <c r="S231" s="1">
        <v>2023</v>
      </c>
      <c r="T231" s="1" t="s">
        <v>1121</v>
      </c>
      <c r="U231" s="1" t="s">
        <v>1122</v>
      </c>
    </row>
    <row r="232" spans="1:21" x14ac:dyDescent="0.4">
      <c r="A232" s="1" t="s">
        <v>964</v>
      </c>
      <c r="B232" s="1" t="s">
        <v>970</v>
      </c>
      <c r="C232" s="1">
        <v>700</v>
      </c>
      <c r="G232" s="1" t="s">
        <v>966</v>
      </c>
      <c r="I232" s="1" t="s">
        <v>1822</v>
      </c>
      <c r="K232" s="1" t="s">
        <v>926</v>
      </c>
      <c r="O232" s="58">
        <f t="shared" si="12"/>
        <v>1323</v>
      </c>
      <c r="P232" s="58" t="str">
        <f t="shared" si="13"/>
        <v/>
      </c>
      <c r="Q232" s="1" t="str">
        <f t="shared" si="14"/>
        <v/>
      </c>
      <c r="R232" s="1">
        <f t="shared" si="15"/>
        <v>66</v>
      </c>
      <c r="S232" s="1">
        <v>2023</v>
      </c>
      <c r="T232" s="1" t="s">
        <v>969</v>
      </c>
      <c r="U232" s="1" t="s">
        <v>971</v>
      </c>
    </row>
    <row r="233" spans="1:21" x14ac:dyDescent="0.4">
      <c r="A233" s="1" t="s">
        <v>1014</v>
      </c>
      <c r="C233" s="1">
        <v>676</v>
      </c>
      <c r="D233" s="1">
        <v>741</v>
      </c>
      <c r="G233" s="1" t="s">
        <v>1269</v>
      </c>
      <c r="I233" s="1" t="s">
        <v>318</v>
      </c>
      <c r="K233" s="1" t="s">
        <v>930</v>
      </c>
      <c r="O233" s="58">
        <f t="shared" si="12"/>
        <v>1347</v>
      </c>
      <c r="P233" s="58">
        <f t="shared" si="13"/>
        <v>1282</v>
      </c>
      <c r="Q233" s="1">
        <f t="shared" si="14"/>
        <v>65</v>
      </c>
      <c r="R233" s="1">
        <f t="shared" si="15"/>
        <v>67</v>
      </c>
      <c r="S233" s="1">
        <v>2023</v>
      </c>
      <c r="T233" s="1" t="s">
        <v>1270</v>
      </c>
      <c r="U233" s="1" t="s">
        <v>1271</v>
      </c>
    </row>
    <row r="234" spans="1:21" x14ac:dyDescent="0.4">
      <c r="A234" s="1" t="s">
        <v>1116</v>
      </c>
      <c r="C234" s="1">
        <v>661</v>
      </c>
      <c r="D234" s="1">
        <v>750</v>
      </c>
      <c r="K234" s="1" t="s">
        <v>949</v>
      </c>
      <c r="O234" s="58">
        <f t="shared" si="12"/>
        <v>1362</v>
      </c>
      <c r="P234" s="58">
        <f t="shared" si="13"/>
        <v>1273</v>
      </c>
      <c r="Q234" s="1">
        <f t="shared" si="14"/>
        <v>89</v>
      </c>
      <c r="R234" s="1">
        <f t="shared" si="15"/>
        <v>68</v>
      </c>
      <c r="S234" s="1">
        <v>2023</v>
      </c>
      <c r="T234" s="1" t="s">
        <v>1117</v>
      </c>
      <c r="U234" s="1" t="s">
        <v>1118</v>
      </c>
    </row>
    <row r="235" spans="1:21" x14ac:dyDescent="0.4">
      <c r="A235" s="1" t="s">
        <v>1642</v>
      </c>
      <c r="C235" s="1">
        <v>632</v>
      </c>
      <c r="D235" s="1">
        <f>S235</f>
        <v>2023</v>
      </c>
      <c r="K235" s="1" t="s">
        <v>1636</v>
      </c>
      <c r="O235" s="58">
        <f t="shared" si="12"/>
        <v>1391</v>
      </c>
      <c r="P235" s="58">
        <f t="shared" si="13"/>
        <v>0</v>
      </c>
      <c r="Q235" s="1">
        <f t="shared" si="14"/>
        <v>1391</v>
      </c>
      <c r="R235" s="1">
        <f t="shared" si="15"/>
        <v>69</v>
      </c>
      <c r="S235" s="1">
        <v>2023</v>
      </c>
      <c r="T235" s="1" t="s">
        <v>1639</v>
      </c>
    </row>
    <row r="236" spans="1:21" x14ac:dyDescent="0.4">
      <c r="A236" s="1" t="s">
        <v>1307</v>
      </c>
      <c r="C236" s="1">
        <v>613</v>
      </c>
      <c r="D236" s="1">
        <v>1122</v>
      </c>
      <c r="G236" s="1" t="s">
        <v>318</v>
      </c>
      <c r="I236" s="1" t="s">
        <v>318</v>
      </c>
      <c r="K236" s="1" t="s">
        <v>1134</v>
      </c>
      <c r="O236" s="58">
        <f t="shared" si="12"/>
        <v>1410</v>
      </c>
      <c r="P236" s="58">
        <f t="shared" si="13"/>
        <v>901</v>
      </c>
      <c r="Q236" s="1">
        <f t="shared" si="14"/>
        <v>509</v>
      </c>
      <c r="R236" s="1">
        <f t="shared" si="15"/>
        <v>70</v>
      </c>
      <c r="S236" s="1">
        <v>2023</v>
      </c>
      <c r="T236" s="1" t="s">
        <v>1308</v>
      </c>
      <c r="U236" s="1" t="s">
        <v>1309</v>
      </c>
    </row>
    <row r="237" spans="1:21" x14ac:dyDescent="0.4">
      <c r="A237" s="1" t="s">
        <v>1640</v>
      </c>
      <c r="C237" s="1">
        <v>610</v>
      </c>
      <c r="D237" s="1">
        <f>S237</f>
        <v>2023</v>
      </c>
      <c r="G237" s="1" t="s">
        <v>1036</v>
      </c>
      <c r="I237" s="1" t="s">
        <v>319</v>
      </c>
      <c r="K237" s="1" t="s">
        <v>1636</v>
      </c>
      <c r="O237" s="58">
        <f t="shared" si="12"/>
        <v>1413</v>
      </c>
      <c r="P237" s="58">
        <f t="shared" si="13"/>
        <v>0</v>
      </c>
      <c r="Q237" s="1">
        <f t="shared" si="14"/>
        <v>1413</v>
      </c>
      <c r="R237" s="1">
        <f t="shared" si="15"/>
        <v>70</v>
      </c>
      <c r="S237" s="1">
        <v>2023</v>
      </c>
      <c r="T237" s="1" t="s">
        <v>1641</v>
      </c>
    </row>
    <row r="238" spans="1:21" x14ac:dyDescent="0.4">
      <c r="A238" s="1" t="s">
        <v>1035</v>
      </c>
      <c r="C238" s="1">
        <v>570</v>
      </c>
      <c r="D238" s="1">
        <v>632</v>
      </c>
      <c r="G238" s="1" t="s">
        <v>1036</v>
      </c>
      <c r="I238" s="1" t="s">
        <v>319</v>
      </c>
      <c r="K238" s="1" t="s">
        <v>930</v>
      </c>
      <c r="O238" s="58">
        <f t="shared" si="12"/>
        <v>1453</v>
      </c>
      <c r="P238" s="58">
        <f t="shared" si="13"/>
        <v>1391</v>
      </c>
      <c r="Q238" s="1">
        <f t="shared" si="14"/>
        <v>62</v>
      </c>
      <c r="R238" s="1">
        <f t="shared" si="15"/>
        <v>72</v>
      </c>
      <c r="S238" s="1">
        <v>2023</v>
      </c>
      <c r="T238" s="1" t="s">
        <v>1037</v>
      </c>
    </row>
    <row r="239" spans="1:21" x14ac:dyDescent="0.4">
      <c r="B239" s="1" t="s">
        <v>376</v>
      </c>
      <c r="C239" s="1">
        <v>554</v>
      </c>
      <c r="I239" s="1" t="s">
        <v>318</v>
      </c>
      <c r="K239" s="1" t="s">
        <v>926</v>
      </c>
      <c r="O239" s="58">
        <f t="shared" si="12"/>
        <v>1469</v>
      </c>
      <c r="P239" s="58" t="str">
        <f t="shared" si="13"/>
        <v/>
      </c>
      <c r="Q239" s="1" t="str">
        <f t="shared" si="14"/>
        <v/>
      </c>
      <c r="R239" s="1">
        <f t="shared" si="15"/>
        <v>73</v>
      </c>
      <c r="S239" s="1">
        <v>2023</v>
      </c>
    </row>
    <row r="240" spans="1:21" x14ac:dyDescent="0.4">
      <c r="B240" s="1" t="s">
        <v>378</v>
      </c>
      <c r="C240" s="1">
        <v>541</v>
      </c>
      <c r="D240" s="1">
        <v>767</v>
      </c>
      <c r="K240" s="1" t="s">
        <v>926</v>
      </c>
      <c r="O240" s="58">
        <f t="shared" si="12"/>
        <v>1482</v>
      </c>
      <c r="P240" s="58">
        <f t="shared" si="13"/>
        <v>1256</v>
      </c>
      <c r="Q240" s="1">
        <f t="shared" si="14"/>
        <v>226</v>
      </c>
      <c r="R240" s="1">
        <f t="shared" si="15"/>
        <v>74</v>
      </c>
      <c r="S240" s="1">
        <v>2023</v>
      </c>
    </row>
    <row r="241" spans="1:21" x14ac:dyDescent="0.4">
      <c r="B241" s="1" t="s">
        <v>377</v>
      </c>
      <c r="C241" s="1">
        <v>541</v>
      </c>
      <c r="D241" s="1">
        <v>549</v>
      </c>
      <c r="G241" s="1" t="s">
        <v>338</v>
      </c>
      <c r="K241" s="1" t="s">
        <v>926</v>
      </c>
      <c r="O241" s="58">
        <f t="shared" si="12"/>
        <v>1482</v>
      </c>
      <c r="P241" s="58">
        <f t="shared" si="13"/>
        <v>1474</v>
      </c>
      <c r="Q241" s="1">
        <f t="shared" si="14"/>
        <v>8</v>
      </c>
      <c r="R241" s="1">
        <f t="shared" si="15"/>
        <v>74</v>
      </c>
      <c r="S241" s="1">
        <v>2023</v>
      </c>
    </row>
    <row r="242" spans="1:21" x14ac:dyDescent="0.4">
      <c r="B242" s="1" t="s">
        <v>445</v>
      </c>
      <c r="C242" s="1">
        <v>536</v>
      </c>
      <c r="K242" s="1" t="s">
        <v>926</v>
      </c>
      <c r="O242" s="58">
        <f t="shared" si="12"/>
        <v>1487</v>
      </c>
      <c r="P242" s="58" t="str">
        <f t="shared" si="13"/>
        <v/>
      </c>
      <c r="Q242" s="1" t="str">
        <f t="shared" si="14"/>
        <v/>
      </c>
      <c r="R242" s="1">
        <f t="shared" si="15"/>
        <v>74</v>
      </c>
      <c r="S242" s="1">
        <v>2023</v>
      </c>
    </row>
    <row r="243" spans="1:21" x14ac:dyDescent="0.4">
      <c r="A243" s="1" t="s">
        <v>1078</v>
      </c>
      <c r="C243" s="1">
        <v>500</v>
      </c>
      <c r="D243" s="1">
        <v>1400</v>
      </c>
      <c r="I243" s="1" t="s">
        <v>318</v>
      </c>
      <c r="K243" s="1" t="s">
        <v>1056</v>
      </c>
      <c r="O243" s="58">
        <f t="shared" si="12"/>
        <v>1523</v>
      </c>
      <c r="P243" s="58">
        <f t="shared" si="13"/>
        <v>623</v>
      </c>
      <c r="Q243" s="1">
        <f t="shared" si="14"/>
        <v>900</v>
      </c>
      <c r="R243" s="1">
        <f t="shared" si="15"/>
        <v>76</v>
      </c>
      <c r="S243" s="1">
        <v>2023</v>
      </c>
    </row>
    <row r="244" spans="1:21" x14ac:dyDescent="0.4">
      <c r="A244" s="1" t="s">
        <v>1272</v>
      </c>
      <c r="C244" s="1">
        <v>481</v>
      </c>
      <c r="D244" s="1">
        <v>843</v>
      </c>
      <c r="G244" s="1" t="s">
        <v>1057</v>
      </c>
      <c r="I244" s="1" t="s">
        <v>318</v>
      </c>
      <c r="K244" s="1" t="s">
        <v>949</v>
      </c>
      <c r="O244" s="58">
        <f t="shared" si="12"/>
        <v>1542</v>
      </c>
      <c r="P244" s="58">
        <f t="shared" si="13"/>
        <v>1180</v>
      </c>
      <c r="Q244" s="1">
        <f t="shared" si="14"/>
        <v>362</v>
      </c>
      <c r="R244" s="1">
        <f t="shared" si="15"/>
        <v>77</v>
      </c>
      <c r="S244" s="1">
        <v>2023</v>
      </c>
      <c r="T244" s="1" t="s">
        <v>1273</v>
      </c>
      <c r="U244" s="1" t="s">
        <v>1274</v>
      </c>
    </row>
    <row r="245" spans="1:21" x14ac:dyDescent="0.4">
      <c r="B245" s="1" t="s">
        <v>373</v>
      </c>
      <c r="C245" s="1">
        <v>480</v>
      </c>
      <c r="G245" s="1" t="s">
        <v>387</v>
      </c>
      <c r="I245" s="1" t="s">
        <v>318</v>
      </c>
      <c r="K245" s="1" t="s">
        <v>926</v>
      </c>
      <c r="O245" s="58">
        <f t="shared" si="12"/>
        <v>1543</v>
      </c>
      <c r="P245" s="58" t="str">
        <f t="shared" si="13"/>
        <v/>
      </c>
      <c r="Q245" s="1" t="str">
        <f t="shared" si="14"/>
        <v/>
      </c>
      <c r="R245" s="1">
        <f t="shared" si="15"/>
        <v>77</v>
      </c>
      <c r="S245" s="1">
        <v>2023</v>
      </c>
    </row>
    <row r="246" spans="1:21" x14ac:dyDescent="0.4">
      <c r="B246" s="1" t="s">
        <v>372</v>
      </c>
      <c r="C246" s="1">
        <v>476</v>
      </c>
      <c r="G246" s="1" t="s">
        <v>341</v>
      </c>
      <c r="I246" s="1" t="s">
        <v>318</v>
      </c>
      <c r="K246" s="1" t="s">
        <v>926</v>
      </c>
      <c r="O246" s="58">
        <f t="shared" si="12"/>
        <v>1547</v>
      </c>
      <c r="P246" s="58" t="str">
        <f t="shared" si="13"/>
        <v/>
      </c>
      <c r="Q246" s="1" t="str">
        <f t="shared" si="14"/>
        <v/>
      </c>
      <c r="R246" s="1">
        <f t="shared" si="15"/>
        <v>77</v>
      </c>
      <c r="S246" s="1">
        <v>2023</v>
      </c>
    </row>
    <row r="247" spans="1:21" x14ac:dyDescent="0.4">
      <c r="A247" s="1" t="s">
        <v>1648</v>
      </c>
      <c r="C247" s="1">
        <v>410</v>
      </c>
      <c r="D247" s="1">
        <v>1066</v>
      </c>
      <c r="G247" s="1" t="s">
        <v>360</v>
      </c>
      <c r="I247" s="1" t="s">
        <v>318</v>
      </c>
      <c r="K247" s="1" t="s">
        <v>926</v>
      </c>
      <c r="O247" s="58">
        <f t="shared" si="12"/>
        <v>1613</v>
      </c>
      <c r="P247" s="58">
        <f t="shared" si="13"/>
        <v>957</v>
      </c>
      <c r="Q247" s="1">
        <f t="shared" si="14"/>
        <v>656</v>
      </c>
      <c r="R247" s="1">
        <f t="shared" si="15"/>
        <v>80</v>
      </c>
      <c r="S247" s="1">
        <v>2023</v>
      </c>
      <c r="T247" s="1" t="s">
        <v>1649</v>
      </c>
      <c r="U247" s="1" t="s">
        <v>1650</v>
      </c>
    </row>
    <row r="248" spans="1:21" x14ac:dyDescent="0.4">
      <c r="B248" s="1" t="s">
        <v>371</v>
      </c>
      <c r="C248" s="1">
        <v>410</v>
      </c>
      <c r="G248" s="1" t="s">
        <v>341</v>
      </c>
      <c r="I248" s="1" t="s">
        <v>318</v>
      </c>
      <c r="K248" s="1" t="s">
        <v>926</v>
      </c>
      <c r="O248" s="58">
        <f t="shared" si="12"/>
        <v>1613</v>
      </c>
      <c r="P248" s="58" t="str">
        <f t="shared" si="13"/>
        <v/>
      </c>
      <c r="Q248" s="1" t="str">
        <f t="shared" si="14"/>
        <v/>
      </c>
      <c r="R248" s="1">
        <f t="shared" si="15"/>
        <v>80</v>
      </c>
      <c r="S248" s="1">
        <v>2023</v>
      </c>
    </row>
    <row r="249" spans="1:21" x14ac:dyDescent="0.4">
      <c r="A249" s="1" t="s">
        <v>955</v>
      </c>
      <c r="B249" s="1" t="s">
        <v>421</v>
      </c>
      <c r="C249" s="1">
        <v>406</v>
      </c>
      <c r="D249" s="1">
        <v>453</v>
      </c>
      <c r="I249" s="1" t="s">
        <v>318</v>
      </c>
      <c r="K249" s="1" t="s">
        <v>930</v>
      </c>
      <c r="O249" s="58">
        <f t="shared" si="12"/>
        <v>1617</v>
      </c>
      <c r="P249" s="58">
        <f t="shared" si="13"/>
        <v>1570</v>
      </c>
      <c r="Q249" s="1">
        <f t="shared" si="14"/>
        <v>47</v>
      </c>
      <c r="R249" s="1">
        <f t="shared" si="15"/>
        <v>80</v>
      </c>
      <c r="S249" s="1">
        <v>2023</v>
      </c>
    </row>
    <row r="250" spans="1:21" x14ac:dyDescent="0.4">
      <c r="A250" s="1" t="s">
        <v>990</v>
      </c>
      <c r="C250" s="1">
        <v>395</v>
      </c>
      <c r="D250" s="1">
        <v>1453</v>
      </c>
      <c r="I250" s="1" t="s">
        <v>1845</v>
      </c>
      <c r="K250" s="1" t="s">
        <v>949</v>
      </c>
      <c r="O250" s="58">
        <f t="shared" si="12"/>
        <v>1628</v>
      </c>
      <c r="P250" s="58">
        <f t="shared" si="13"/>
        <v>570</v>
      </c>
      <c r="Q250" s="1">
        <f t="shared" si="14"/>
        <v>1058</v>
      </c>
      <c r="R250" s="1">
        <f t="shared" si="15"/>
        <v>81</v>
      </c>
      <c r="S250" s="1">
        <v>2023</v>
      </c>
      <c r="T250" s="1" t="s">
        <v>1022</v>
      </c>
    </row>
    <row r="251" spans="1:21" x14ac:dyDescent="0.4">
      <c r="B251" s="1" t="s">
        <v>374</v>
      </c>
      <c r="C251" s="1">
        <v>395</v>
      </c>
      <c r="G251" s="1" t="s">
        <v>420</v>
      </c>
      <c r="I251" s="1" t="s">
        <v>318</v>
      </c>
      <c r="K251" s="1" t="s">
        <v>926</v>
      </c>
      <c r="O251" s="58">
        <f t="shared" si="12"/>
        <v>1628</v>
      </c>
      <c r="P251" s="58" t="str">
        <f t="shared" si="13"/>
        <v/>
      </c>
      <c r="Q251" s="1" t="str">
        <f t="shared" si="14"/>
        <v/>
      </c>
      <c r="R251" s="1">
        <f t="shared" si="15"/>
        <v>81</v>
      </c>
      <c r="S251" s="1">
        <v>2023</v>
      </c>
    </row>
    <row r="252" spans="1:21" x14ac:dyDescent="0.4">
      <c r="B252" s="1" t="s">
        <v>446</v>
      </c>
      <c r="C252" s="1">
        <v>375</v>
      </c>
      <c r="D252" s="1">
        <v>568</v>
      </c>
      <c r="G252" s="1" t="s">
        <v>420</v>
      </c>
      <c r="I252" s="1" t="s">
        <v>318</v>
      </c>
      <c r="K252" s="1" t="s">
        <v>926</v>
      </c>
      <c r="O252" s="58">
        <f t="shared" si="12"/>
        <v>1648</v>
      </c>
      <c r="P252" s="58">
        <f t="shared" si="13"/>
        <v>1455</v>
      </c>
      <c r="Q252" s="1">
        <f t="shared" si="14"/>
        <v>193</v>
      </c>
      <c r="R252" s="1">
        <f t="shared" si="15"/>
        <v>82</v>
      </c>
      <c r="S252" s="1">
        <v>2023</v>
      </c>
    </row>
    <row r="253" spans="1:21" x14ac:dyDescent="0.4">
      <c r="B253" s="1" t="s">
        <v>370</v>
      </c>
      <c r="C253" s="1">
        <v>312</v>
      </c>
      <c r="G253" s="1" t="s">
        <v>420</v>
      </c>
      <c r="I253" s="1" t="s">
        <v>318</v>
      </c>
      <c r="K253" s="1" t="s">
        <v>926</v>
      </c>
      <c r="O253" s="58">
        <f t="shared" si="12"/>
        <v>1711</v>
      </c>
      <c r="P253" s="58" t="str">
        <f t="shared" si="13"/>
        <v/>
      </c>
      <c r="Q253" s="1" t="str">
        <f t="shared" si="14"/>
        <v/>
      </c>
      <c r="R253" s="1">
        <f t="shared" si="15"/>
        <v>85</v>
      </c>
      <c r="S253" s="1">
        <v>2023</v>
      </c>
    </row>
    <row r="254" spans="1:21" x14ac:dyDescent="0.4">
      <c r="B254" s="1" t="s">
        <v>375</v>
      </c>
      <c r="C254" s="1">
        <v>286</v>
      </c>
      <c r="G254" s="1" t="s">
        <v>420</v>
      </c>
      <c r="I254" s="1" t="s">
        <v>318</v>
      </c>
      <c r="K254" s="1" t="s">
        <v>926</v>
      </c>
      <c r="O254" s="58">
        <f t="shared" si="12"/>
        <v>1737</v>
      </c>
      <c r="P254" s="58" t="str">
        <f t="shared" si="13"/>
        <v/>
      </c>
      <c r="Q254" s="1" t="str">
        <f t="shared" si="14"/>
        <v/>
      </c>
      <c r="R254" s="1">
        <f t="shared" si="15"/>
        <v>86</v>
      </c>
      <c r="S254" s="1">
        <v>2023</v>
      </c>
    </row>
    <row r="255" spans="1:21" x14ac:dyDescent="0.4">
      <c r="A255" s="1" t="s">
        <v>1167</v>
      </c>
      <c r="C255" s="1">
        <v>250</v>
      </c>
      <c r="D255" s="1">
        <v>950</v>
      </c>
      <c r="G255" s="1" t="s">
        <v>1163</v>
      </c>
      <c r="K255" s="1" t="s">
        <v>949</v>
      </c>
      <c r="O255" s="58">
        <f t="shared" si="12"/>
        <v>1773</v>
      </c>
      <c r="P255" s="58">
        <f t="shared" si="13"/>
        <v>1073</v>
      </c>
      <c r="Q255" s="1">
        <f t="shared" si="14"/>
        <v>700</v>
      </c>
      <c r="R255" s="1">
        <f t="shared" si="15"/>
        <v>88</v>
      </c>
      <c r="S255" s="1">
        <v>2023</v>
      </c>
      <c r="T255" s="1" t="s">
        <v>1168</v>
      </c>
      <c r="U255" s="1" t="s">
        <v>1171</v>
      </c>
    </row>
    <row r="256" spans="1:21" x14ac:dyDescent="0.4">
      <c r="B256" s="1" t="s">
        <v>369</v>
      </c>
      <c r="C256" s="1">
        <v>235</v>
      </c>
      <c r="D256" s="1">
        <v>284</v>
      </c>
      <c r="G256" s="1" t="s">
        <v>420</v>
      </c>
      <c r="I256" s="1" t="s">
        <v>318</v>
      </c>
      <c r="K256" s="1" t="s">
        <v>926</v>
      </c>
      <c r="O256" s="58">
        <f t="shared" si="12"/>
        <v>1788</v>
      </c>
      <c r="P256" s="58">
        <f t="shared" si="13"/>
        <v>1739</v>
      </c>
      <c r="Q256" s="1">
        <f t="shared" si="14"/>
        <v>49</v>
      </c>
      <c r="R256" s="1">
        <f t="shared" si="15"/>
        <v>89</v>
      </c>
      <c r="S256" s="1">
        <v>2023</v>
      </c>
    </row>
    <row r="257" spans="1:21" x14ac:dyDescent="0.4">
      <c r="B257" s="1" t="s">
        <v>366</v>
      </c>
      <c r="C257" s="1">
        <v>161</v>
      </c>
      <c r="D257" s="1">
        <v>180</v>
      </c>
      <c r="G257" s="1" t="s">
        <v>420</v>
      </c>
      <c r="I257" s="1" t="s">
        <v>318</v>
      </c>
      <c r="K257" s="1" t="s">
        <v>926</v>
      </c>
      <c r="O257" s="58">
        <f t="shared" si="12"/>
        <v>1862</v>
      </c>
      <c r="P257" s="58">
        <f t="shared" si="13"/>
        <v>1843</v>
      </c>
      <c r="Q257" s="1">
        <f t="shared" si="14"/>
        <v>19</v>
      </c>
      <c r="R257" s="1">
        <f t="shared" si="15"/>
        <v>93</v>
      </c>
      <c r="S257" s="1">
        <v>2023</v>
      </c>
    </row>
    <row r="258" spans="1:21" x14ac:dyDescent="0.4">
      <c r="B258" s="1" t="s">
        <v>368</v>
      </c>
      <c r="C258" s="1">
        <v>160</v>
      </c>
      <c r="D258" s="1">
        <v>180</v>
      </c>
      <c r="G258" s="1" t="s">
        <v>420</v>
      </c>
      <c r="I258" s="1" t="s">
        <v>318</v>
      </c>
      <c r="K258" s="1" t="s">
        <v>926</v>
      </c>
      <c r="O258" s="58">
        <f t="shared" ref="O258:O321" si="16">IF(ISBLANK(C258),"",IF(C258&lt;=(-350000),ABS(C258),IF(C258&lt;=(-900),FLOOR(ABS(C258-S258),100),ABS(C258-S258))))</f>
        <v>1863</v>
      </c>
      <c r="P258" s="58">
        <f t="shared" ref="P258:P321" si="17">IF(ISBLANK(D258),"",IF(C258&lt;=(-350000),ABS(D258),IF(C258&lt;=(-900),FLOOR(ABS(D258-S258),100),ABS(D258-S258))))</f>
        <v>1843</v>
      </c>
      <c r="Q258" s="1">
        <f t="shared" ref="Q258:Q321" si="18">IF(OR(ISBLANK(D258),M258=1),"",ABS(C258-D258))</f>
        <v>20</v>
      </c>
      <c r="R258" s="1">
        <f t="shared" ref="R258:R321" si="19">IF(OR(C258&lt;(-85000000),ISBLANK(C258)),"",IF(C258&lt;(-7000000),INT(ABS(C258/10)),IF(C258&lt;(-3200000),INT(ABS(C258/12)),IF(C258&lt;(-500000),INT(ABS((C258-S258)/14)),IF(C258&lt;(-13500),INT(ABS((C258-S258)/16)),IF(C258&lt;(-4000),INT(ABS((C258-S258)/18)),INT(ABS((C258-S258)/20))))))))</f>
        <v>93</v>
      </c>
      <c r="S258" s="1">
        <v>2023</v>
      </c>
    </row>
    <row r="259" spans="1:21" x14ac:dyDescent="0.4">
      <c r="B259" s="1" t="s">
        <v>356</v>
      </c>
      <c r="C259" s="1">
        <v>80</v>
      </c>
      <c r="G259" s="1" t="s">
        <v>341</v>
      </c>
      <c r="I259" s="1" t="s">
        <v>318</v>
      </c>
      <c r="K259" s="1" t="s">
        <v>926</v>
      </c>
      <c r="O259" s="58">
        <f t="shared" si="16"/>
        <v>1943</v>
      </c>
      <c r="P259" s="58" t="str">
        <f t="shared" si="17"/>
        <v/>
      </c>
      <c r="Q259" s="1" t="str">
        <f t="shared" si="18"/>
        <v/>
      </c>
      <c r="R259" s="1">
        <f t="shared" si="19"/>
        <v>97</v>
      </c>
      <c r="S259" s="1">
        <v>2023</v>
      </c>
    </row>
    <row r="260" spans="1:21" x14ac:dyDescent="0.4">
      <c r="B260" s="1" t="s">
        <v>351</v>
      </c>
      <c r="C260" s="1">
        <v>70</v>
      </c>
      <c r="G260" s="1" t="s">
        <v>350</v>
      </c>
      <c r="I260" s="1" t="s">
        <v>319</v>
      </c>
      <c r="K260" s="1" t="s">
        <v>926</v>
      </c>
      <c r="O260" s="58">
        <f t="shared" si="16"/>
        <v>1953</v>
      </c>
      <c r="P260" s="58" t="str">
        <f t="shared" si="17"/>
        <v/>
      </c>
      <c r="Q260" s="1" t="str">
        <f t="shared" si="18"/>
        <v/>
      </c>
      <c r="R260" s="1">
        <f t="shared" si="19"/>
        <v>97</v>
      </c>
      <c r="S260" s="1">
        <v>2023</v>
      </c>
    </row>
    <row r="261" spans="1:21" x14ac:dyDescent="0.4">
      <c r="B261" s="1" t="s">
        <v>364</v>
      </c>
      <c r="C261" s="1">
        <v>60</v>
      </c>
      <c r="D261" s="1">
        <v>61</v>
      </c>
      <c r="G261" s="1" t="s">
        <v>360</v>
      </c>
      <c r="I261" s="1" t="s">
        <v>318</v>
      </c>
      <c r="K261" s="1" t="s">
        <v>926</v>
      </c>
      <c r="M261" s="1">
        <v>1</v>
      </c>
      <c r="O261" s="58">
        <f t="shared" si="16"/>
        <v>1963</v>
      </c>
      <c r="P261" s="58">
        <f t="shared" si="17"/>
        <v>1962</v>
      </c>
      <c r="Q261" s="1" t="str">
        <f t="shared" si="18"/>
        <v/>
      </c>
      <c r="R261" s="1">
        <f t="shared" si="19"/>
        <v>98</v>
      </c>
      <c r="S261" s="1">
        <v>2023</v>
      </c>
    </row>
    <row r="262" spans="1:21" x14ac:dyDescent="0.4">
      <c r="A262" s="1" t="s">
        <v>1644</v>
      </c>
      <c r="B262" s="1" t="s">
        <v>1882</v>
      </c>
      <c r="C262" s="1">
        <v>54</v>
      </c>
      <c r="D262" s="1">
        <f>S262</f>
        <v>2023</v>
      </c>
      <c r="K262" s="1" t="s">
        <v>1636</v>
      </c>
      <c r="O262" s="58">
        <f t="shared" si="16"/>
        <v>1969</v>
      </c>
      <c r="P262" s="58">
        <f t="shared" si="17"/>
        <v>0</v>
      </c>
      <c r="Q262" s="1">
        <f t="shared" si="18"/>
        <v>1969</v>
      </c>
      <c r="R262" s="1">
        <f t="shared" si="19"/>
        <v>98</v>
      </c>
      <c r="S262" s="1">
        <v>2023</v>
      </c>
      <c r="T262" s="1" t="s">
        <v>1879</v>
      </c>
      <c r="U262" s="1" t="s">
        <v>1880</v>
      </c>
    </row>
    <row r="263" spans="1:21" x14ac:dyDescent="0.4">
      <c r="A263" s="1" t="s">
        <v>1885</v>
      </c>
      <c r="B263" s="1" t="s">
        <v>365</v>
      </c>
      <c r="C263" s="1">
        <v>54</v>
      </c>
      <c r="D263" s="1">
        <v>68</v>
      </c>
      <c r="G263" s="1" t="s">
        <v>420</v>
      </c>
      <c r="I263" s="1" t="s">
        <v>318</v>
      </c>
      <c r="K263" s="1" t="s">
        <v>926</v>
      </c>
      <c r="O263" s="58">
        <f t="shared" si="16"/>
        <v>1969</v>
      </c>
      <c r="P263" s="58">
        <f t="shared" si="17"/>
        <v>1955</v>
      </c>
      <c r="Q263" s="1">
        <f t="shared" si="18"/>
        <v>14</v>
      </c>
      <c r="R263" s="1">
        <f t="shared" si="19"/>
        <v>98</v>
      </c>
      <c r="S263" s="1">
        <v>2023</v>
      </c>
    </row>
    <row r="264" spans="1:21" x14ac:dyDescent="0.4">
      <c r="A264" s="1" t="s">
        <v>1643</v>
      </c>
      <c r="B264" s="1" t="s">
        <v>348</v>
      </c>
      <c r="C264" s="1">
        <v>0</v>
      </c>
      <c r="D264" s="1">
        <f>S264</f>
        <v>2023</v>
      </c>
      <c r="G264" s="1" t="s">
        <v>353</v>
      </c>
      <c r="I264" s="1" t="s">
        <v>319</v>
      </c>
      <c r="K264" s="1" t="s">
        <v>1636</v>
      </c>
      <c r="O264" s="58">
        <f t="shared" si="16"/>
        <v>2023</v>
      </c>
      <c r="P264" s="58">
        <f t="shared" si="17"/>
        <v>0</v>
      </c>
      <c r="Q264" s="1">
        <f t="shared" si="18"/>
        <v>2023</v>
      </c>
      <c r="R264" s="1">
        <f t="shared" si="19"/>
        <v>101</v>
      </c>
      <c r="S264" s="1">
        <v>2023</v>
      </c>
    </row>
    <row r="265" spans="1:21" x14ac:dyDescent="0.4">
      <c r="A265" s="1" t="s">
        <v>420</v>
      </c>
      <c r="B265" s="1" t="s">
        <v>367</v>
      </c>
      <c r="C265" s="1">
        <v>-27</v>
      </c>
      <c r="D265" s="1">
        <v>476</v>
      </c>
      <c r="G265" s="1" t="s">
        <v>420</v>
      </c>
      <c r="I265" s="1" t="s">
        <v>318</v>
      </c>
      <c r="K265" s="1" t="s">
        <v>949</v>
      </c>
      <c r="O265" s="58">
        <f t="shared" si="16"/>
        <v>2050</v>
      </c>
      <c r="P265" s="58">
        <f t="shared" si="17"/>
        <v>1547</v>
      </c>
      <c r="Q265" s="1">
        <f t="shared" si="18"/>
        <v>503</v>
      </c>
      <c r="R265" s="1">
        <f t="shared" si="19"/>
        <v>102</v>
      </c>
      <c r="S265" s="1">
        <v>2023</v>
      </c>
    </row>
    <row r="266" spans="1:21" x14ac:dyDescent="0.4">
      <c r="B266" s="1" t="s">
        <v>193</v>
      </c>
      <c r="C266" s="1">
        <v>-44</v>
      </c>
      <c r="G266" s="1" t="s">
        <v>341</v>
      </c>
      <c r="I266" s="1" t="s">
        <v>318</v>
      </c>
      <c r="K266" s="1" t="s">
        <v>926</v>
      </c>
      <c r="O266" s="58">
        <f t="shared" si="16"/>
        <v>2067</v>
      </c>
      <c r="P266" s="58" t="str">
        <f t="shared" si="17"/>
        <v/>
      </c>
      <c r="Q266" s="1" t="str">
        <f t="shared" si="18"/>
        <v/>
      </c>
      <c r="R266" s="1">
        <f t="shared" si="19"/>
        <v>103</v>
      </c>
      <c r="S266" s="1">
        <v>2023</v>
      </c>
    </row>
    <row r="267" spans="1:21" x14ac:dyDescent="0.4">
      <c r="A267" s="1" t="s">
        <v>1727</v>
      </c>
      <c r="C267" s="1">
        <v>-46</v>
      </c>
      <c r="D267" s="1">
        <f>S267</f>
        <v>2023</v>
      </c>
      <c r="G267" s="1" t="s">
        <v>420</v>
      </c>
      <c r="I267" s="1" t="s">
        <v>318</v>
      </c>
      <c r="K267" s="1" t="s">
        <v>926</v>
      </c>
      <c r="O267" s="58">
        <f t="shared" si="16"/>
        <v>2069</v>
      </c>
      <c r="P267" s="58">
        <f t="shared" si="17"/>
        <v>0</v>
      </c>
      <c r="Q267" s="1">
        <f t="shared" si="18"/>
        <v>2069</v>
      </c>
      <c r="R267" s="1">
        <f t="shared" si="19"/>
        <v>103</v>
      </c>
      <c r="S267" s="1">
        <v>2023</v>
      </c>
      <c r="T267" s="1" t="s">
        <v>1781</v>
      </c>
    </row>
    <row r="268" spans="1:21" x14ac:dyDescent="0.4">
      <c r="B268" s="1" t="s">
        <v>345</v>
      </c>
      <c r="C268" s="1">
        <v>-46</v>
      </c>
      <c r="G268" s="1" t="s">
        <v>341</v>
      </c>
      <c r="I268" s="1" t="s">
        <v>318</v>
      </c>
      <c r="K268" s="1" t="s">
        <v>926</v>
      </c>
      <c r="O268" s="58">
        <f t="shared" si="16"/>
        <v>2069</v>
      </c>
      <c r="P268" s="58" t="str">
        <f t="shared" si="17"/>
        <v/>
      </c>
      <c r="Q268" s="1" t="str">
        <f t="shared" si="18"/>
        <v/>
      </c>
      <c r="R268" s="1">
        <f t="shared" si="19"/>
        <v>103</v>
      </c>
      <c r="S268" s="1">
        <v>2023</v>
      </c>
    </row>
    <row r="269" spans="1:21" x14ac:dyDescent="0.4">
      <c r="B269" s="1" t="s">
        <v>347</v>
      </c>
      <c r="C269" s="1">
        <v>-49</v>
      </c>
      <c r="G269" s="1" t="s">
        <v>349</v>
      </c>
      <c r="I269" s="1" t="s">
        <v>318</v>
      </c>
      <c r="K269" s="1" t="s">
        <v>926</v>
      </c>
      <c r="O269" s="58">
        <f t="shared" si="16"/>
        <v>2072</v>
      </c>
      <c r="P269" s="58" t="str">
        <f t="shared" si="17"/>
        <v/>
      </c>
      <c r="Q269" s="1" t="str">
        <f t="shared" si="18"/>
        <v/>
      </c>
      <c r="R269" s="1">
        <f t="shared" si="19"/>
        <v>103</v>
      </c>
      <c r="S269" s="1">
        <v>2023</v>
      </c>
    </row>
    <row r="270" spans="1:21" x14ac:dyDescent="0.4">
      <c r="B270" s="1" t="s">
        <v>405</v>
      </c>
      <c r="C270" s="1">
        <v>-51</v>
      </c>
      <c r="D270" s="1">
        <v>-30</v>
      </c>
      <c r="G270" s="1" t="s">
        <v>323</v>
      </c>
      <c r="I270" s="1" t="s">
        <v>1822</v>
      </c>
      <c r="K270" s="1" t="s">
        <v>926</v>
      </c>
      <c r="O270" s="58">
        <f t="shared" si="16"/>
        <v>2074</v>
      </c>
      <c r="P270" s="58">
        <f t="shared" si="17"/>
        <v>2053</v>
      </c>
      <c r="Q270" s="1">
        <f t="shared" si="18"/>
        <v>21</v>
      </c>
      <c r="R270" s="1">
        <f t="shared" si="19"/>
        <v>103</v>
      </c>
      <c r="S270" s="1">
        <v>2023</v>
      </c>
    </row>
    <row r="271" spans="1:21" x14ac:dyDescent="0.4">
      <c r="B271" s="1" t="s">
        <v>359</v>
      </c>
      <c r="C271" s="1">
        <v>-55</v>
      </c>
      <c r="D271" s="1">
        <v>-54</v>
      </c>
      <c r="G271" s="1" t="s">
        <v>360</v>
      </c>
      <c r="I271" s="1" t="s">
        <v>318</v>
      </c>
      <c r="K271" s="1" t="s">
        <v>926</v>
      </c>
      <c r="O271" s="58">
        <f t="shared" si="16"/>
        <v>2078</v>
      </c>
      <c r="P271" s="58">
        <f t="shared" si="17"/>
        <v>2077</v>
      </c>
      <c r="Q271" s="1">
        <f t="shared" si="18"/>
        <v>1</v>
      </c>
      <c r="R271" s="1">
        <f t="shared" si="19"/>
        <v>103</v>
      </c>
      <c r="S271" s="1">
        <v>2023</v>
      </c>
    </row>
    <row r="272" spans="1:21" x14ac:dyDescent="0.4">
      <c r="B272" s="1" t="s">
        <v>357</v>
      </c>
      <c r="C272" s="1">
        <v>-58</v>
      </c>
      <c r="D272" s="1">
        <v>-50</v>
      </c>
      <c r="G272" s="1" t="s">
        <v>361</v>
      </c>
      <c r="I272" s="1" t="s">
        <v>318</v>
      </c>
      <c r="K272" s="1" t="s">
        <v>926</v>
      </c>
      <c r="O272" s="58">
        <f t="shared" si="16"/>
        <v>2081</v>
      </c>
      <c r="P272" s="58">
        <f t="shared" si="17"/>
        <v>2073</v>
      </c>
      <c r="Q272" s="1">
        <f t="shared" si="18"/>
        <v>8</v>
      </c>
      <c r="R272" s="1">
        <f t="shared" si="19"/>
        <v>104</v>
      </c>
      <c r="S272" s="1">
        <v>2023</v>
      </c>
    </row>
    <row r="273" spans="1:21" x14ac:dyDescent="0.4">
      <c r="B273" s="1" t="s">
        <v>194</v>
      </c>
      <c r="C273" s="1">
        <v>-59</v>
      </c>
      <c r="D273" s="1">
        <v>-53</v>
      </c>
      <c r="G273" s="1" t="s">
        <v>338</v>
      </c>
      <c r="I273" s="1" t="s">
        <v>1844</v>
      </c>
      <c r="K273" s="1" t="s">
        <v>926</v>
      </c>
      <c r="O273" s="58">
        <f t="shared" si="16"/>
        <v>2082</v>
      </c>
      <c r="P273" s="58">
        <f t="shared" si="17"/>
        <v>2076</v>
      </c>
      <c r="Q273" s="1">
        <f t="shared" si="18"/>
        <v>6</v>
      </c>
      <c r="R273" s="1">
        <f t="shared" si="19"/>
        <v>104</v>
      </c>
      <c r="S273" s="1">
        <v>2023</v>
      </c>
    </row>
    <row r="274" spans="1:21" x14ac:dyDescent="0.4">
      <c r="B274" s="1" t="s">
        <v>363</v>
      </c>
      <c r="C274" s="1">
        <v>-63</v>
      </c>
      <c r="G274" s="1" t="s">
        <v>350</v>
      </c>
      <c r="I274" s="1" t="s">
        <v>319</v>
      </c>
      <c r="K274" s="1" t="s">
        <v>926</v>
      </c>
      <c r="O274" s="58">
        <f t="shared" si="16"/>
        <v>2086</v>
      </c>
      <c r="P274" s="58" t="str">
        <f t="shared" si="17"/>
        <v/>
      </c>
      <c r="Q274" s="1" t="str">
        <f t="shared" si="18"/>
        <v/>
      </c>
      <c r="R274" s="1">
        <f t="shared" si="19"/>
        <v>104</v>
      </c>
      <c r="S274" s="1">
        <v>2023</v>
      </c>
    </row>
    <row r="275" spans="1:21" x14ac:dyDescent="0.4">
      <c r="B275" s="1" t="s">
        <v>404</v>
      </c>
      <c r="C275" s="1">
        <v>-69</v>
      </c>
      <c r="D275" s="1">
        <v>-30</v>
      </c>
      <c r="G275" s="1" t="s">
        <v>323</v>
      </c>
      <c r="I275" s="1" t="s">
        <v>1822</v>
      </c>
      <c r="K275" s="1" t="s">
        <v>930</v>
      </c>
      <c r="O275" s="58">
        <f t="shared" si="16"/>
        <v>2092</v>
      </c>
      <c r="P275" s="58">
        <f t="shared" si="17"/>
        <v>2053</v>
      </c>
      <c r="Q275" s="1">
        <f t="shared" si="18"/>
        <v>39</v>
      </c>
      <c r="R275" s="1">
        <f t="shared" si="19"/>
        <v>104</v>
      </c>
      <c r="S275" s="1">
        <v>2023</v>
      </c>
    </row>
    <row r="276" spans="1:21" x14ac:dyDescent="0.4">
      <c r="B276" s="1" t="s">
        <v>362</v>
      </c>
      <c r="C276" s="1">
        <v>-79</v>
      </c>
      <c r="G276" s="1" t="s">
        <v>355</v>
      </c>
      <c r="I276" s="1" t="s">
        <v>318</v>
      </c>
      <c r="K276" s="1" t="s">
        <v>926</v>
      </c>
      <c r="O276" s="58">
        <f t="shared" si="16"/>
        <v>2102</v>
      </c>
      <c r="P276" s="58" t="str">
        <f t="shared" si="17"/>
        <v/>
      </c>
      <c r="Q276" s="1" t="str">
        <f t="shared" si="18"/>
        <v/>
      </c>
      <c r="R276" s="1">
        <f t="shared" si="19"/>
        <v>105</v>
      </c>
      <c r="S276" s="1">
        <v>2023</v>
      </c>
    </row>
    <row r="277" spans="1:21" x14ac:dyDescent="0.4">
      <c r="A277" s="1" t="s">
        <v>1009</v>
      </c>
      <c r="B277" s="1" t="s">
        <v>346</v>
      </c>
      <c r="C277" s="1">
        <v>-100</v>
      </c>
      <c r="D277" s="1">
        <v>-44</v>
      </c>
      <c r="G277" s="1" t="s">
        <v>341</v>
      </c>
      <c r="I277" s="1" t="s">
        <v>318</v>
      </c>
      <c r="K277" s="1" t="s">
        <v>930</v>
      </c>
      <c r="O277" s="58">
        <f t="shared" si="16"/>
        <v>2123</v>
      </c>
      <c r="P277" s="58">
        <f t="shared" si="17"/>
        <v>2067</v>
      </c>
      <c r="Q277" s="1">
        <f t="shared" si="18"/>
        <v>56</v>
      </c>
      <c r="R277" s="1">
        <f t="shared" si="19"/>
        <v>106</v>
      </c>
      <c r="S277" s="1">
        <v>2023</v>
      </c>
    </row>
    <row r="278" spans="1:21" x14ac:dyDescent="0.4">
      <c r="A278" s="1" t="s">
        <v>1123</v>
      </c>
      <c r="C278" s="1">
        <v>-114</v>
      </c>
      <c r="D278" s="1">
        <v>1450</v>
      </c>
      <c r="I278" s="1" t="s">
        <v>331</v>
      </c>
      <c r="K278" s="1" t="s">
        <v>1124</v>
      </c>
      <c r="O278" s="58">
        <f t="shared" si="16"/>
        <v>2137</v>
      </c>
      <c r="P278" s="58">
        <f t="shared" si="17"/>
        <v>573</v>
      </c>
      <c r="Q278" s="1">
        <f t="shared" si="18"/>
        <v>1564</v>
      </c>
      <c r="R278" s="1">
        <f t="shared" si="19"/>
        <v>106</v>
      </c>
      <c r="S278" s="1">
        <v>2023</v>
      </c>
      <c r="T278" s="1" t="s">
        <v>1125</v>
      </c>
      <c r="U278" s="1" t="s">
        <v>1126</v>
      </c>
    </row>
    <row r="279" spans="1:21" x14ac:dyDescent="0.4">
      <c r="B279" s="1" t="s">
        <v>380</v>
      </c>
      <c r="C279" s="1">
        <v>-206</v>
      </c>
      <c r="D279" s="1">
        <v>220</v>
      </c>
      <c r="G279" s="1" t="s">
        <v>383</v>
      </c>
      <c r="I279" s="1" t="s">
        <v>319</v>
      </c>
      <c r="K279" s="1" t="s">
        <v>949</v>
      </c>
      <c r="O279" s="58">
        <f t="shared" si="16"/>
        <v>2229</v>
      </c>
      <c r="P279" s="58">
        <f t="shared" si="17"/>
        <v>1803</v>
      </c>
      <c r="Q279" s="1">
        <f t="shared" si="18"/>
        <v>426</v>
      </c>
      <c r="R279" s="1">
        <f t="shared" si="19"/>
        <v>111</v>
      </c>
      <c r="S279" s="1">
        <v>2023</v>
      </c>
    </row>
    <row r="280" spans="1:21" x14ac:dyDescent="0.4">
      <c r="A280" s="1" t="s">
        <v>1253</v>
      </c>
      <c r="C280" s="1">
        <v>-220</v>
      </c>
      <c r="D280" s="1">
        <v>1878</v>
      </c>
      <c r="G280" s="1" t="s">
        <v>383</v>
      </c>
      <c r="I280" s="1" t="s">
        <v>319</v>
      </c>
      <c r="K280" s="1" t="s">
        <v>926</v>
      </c>
      <c r="O280" s="58">
        <f t="shared" si="16"/>
        <v>2243</v>
      </c>
      <c r="P280" s="58">
        <f t="shared" si="17"/>
        <v>145</v>
      </c>
      <c r="Q280" s="1">
        <f t="shared" si="18"/>
        <v>2098</v>
      </c>
      <c r="R280" s="1">
        <f t="shared" si="19"/>
        <v>112</v>
      </c>
      <c r="S280" s="1">
        <v>2023</v>
      </c>
      <c r="T280" s="1" t="s">
        <v>1254</v>
      </c>
      <c r="U280" s="1" t="s">
        <v>1255</v>
      </c>
    </row>
    <row r="281" spans="1:21" x14ac:dyDescent="0.4">
      <c r="B281" s="1" t="s">
        <v>379</v>
      </c>
      <c r="C281" s="1">
        <v>-221</v>
      </c>
      <c r="D281" s="1">
        <v>-206</v>
      </c>
      <c r="G281" s="1" t="s">
        <v>383</v>
      </c>
      <c r="I281" s="1" t="s">
        <v>319</v>
      </c>
      <c r="K281" s="1" t="s">
        <v>949</v>
      </c>
      <c r="O281" s="58">
        <f t="shared" si="16"/>
        <v>2244</v>
      </c>
      <c r="P281" s="58">
        <f t="shared" si="17"/>
        <v>2229</v>
      </c>
      <c r="Q281" s="1">
        <f t="shared" si="18"/>
        <v>15</v>
      </c>
      <c r="R281" s="1">
        <f t="shared" si="19"/>
        <v>112</v>
      </c>
      <c r="S281" s="1">
        <v>2023</v>
      </c>
    </row>
    <row r="282" spans="1:21" x14ac:dyDescent="0.4">
      <c r="A282" s="1" t="s">
        <v>1013</v>
      </c>
      <c r="C282" s="1">
        <v>-247</v>
      </c>
      <c r="D282" s="1">
        <v>224</v>
      </c>
      <c r="G282" s="1" t="s">
        <v>1261</v>
      </c>
      <c r="I282" s="1" t="s">
        <v>319</v>
      </c>
      <c r="K282" s="1" t="s">
        <v>949</v>
      </c>
      <c r="O282" s="58">
        <f t="shared" si="16"/>
        <v>2270</v>
      </c>
      <c r="P282" s="58">
        <f t="shared" si="17"/>
        <v>1799</v>
      </c>
      <c r="Q282" s="1">
        <f t="shared" si="18"/>
        <v>471</v>
      </c>
      <c r="R282" s="1">
        <f t="shared" si="19"/>
        <v>113</v>
      </c>
      <c r="S282" s="1">
        <v>2023</v>
      </c>
      <c r="T282" s="1" t="s">
        <v>1267</v>
      </c>
      <c r="U282" s="1" t="s">
        <v>1268</v>
      </c>
    </row>
    <row r="283" spans="1:21" x14ac:dyDescent="0.4">
      <c r="B283" s="1" t="s">
        <v>189</v>
      </c>
      <c r="C283" s="1">
        <v>-264</v>
      </c>
      <c r="D283" s="1">
        <v>-146</v>
      </c>
      <c r="G283" s="1" t="s">
        <v>338</v>
      </c>
      <c r="I283" s="1" t="s">
        <v>1844</v>
      </c>
      <c r="K283" s="1" t="s">
        <v>926</v>
      </c>
      <c r="O283" s="58">
        <f t="shared" si="16"/>
        <v>2287</v>
      </c>
      <c r="P283" s="58">
        <f t="shared" si="17"/>
        <v>2169</v>
      </c>
      <c r="Q283" s="1">
        <f t="shared" si="18"/>
        <v>118</v>
      </c>
      <c r="R283" s="1">
        <f t="shared" si="19"/>
        <v>114</v>
      </c>
      <c r="S283" s="1">
        <v>2023</v>
      </c>
    </row>
    <row r="284" spans="1:21" x14ac:dyDescent="0.4">
      <c r="B284" s="1" t="s">
        <v>450</v>
      </c>
      <c r="C284" s="1">
        <v>-323</v>
      </c>
      <c r="D284" s="1">
        <v>-31</v>
      </c>
      <c r="G284" s="1" t="s">
        <v>325</v>
      </c>
      <c r="I284" s="1" t="s">
        <v>318</v>
      </c>
      <c r="K284" s="1" t="s">
        <v>949</v>
      </c>
      <c r="O284" s="58">
        <f t="shared" si="16"/>
        <v>2346</v>
      </c>
      <c r="P284" s="58">
        <f t="shared" si="17"/>
        <v>2054</v>
      </c>
      <c r="Q284" s="1">
        <f t="shared" si="18"/>
        <v>292</v>
      </c>
      <c r="R284" s="1">
        <f t="shared" si="19"/>
        <v>117</v>
      </c>
      <c r="S284" s="1">
        <v>2023</v>
      </c>
    </row>
    <row r="285" spans="1:21" x14ac:dyDescent="0.4">
      <c r="B285" s="1" t="s">
        <v>185</v>
      </c>
      <c r="C285" s="1">
        <v>-330</v>
      </c>
      <c r="G285" s="1" t="s">
        <v>342</v>
      </c>
      <c r="I285" s="1" t="s">
        <v>319</v>
      </c>
      <c r="K285" s="1" t="s">
        <v>926</v>
      </c>
      <c r="O285" s="58">
        <f t="shared" si="16"/>
        <v>2353</v>
      </c>
      <c r="P285" s="58" t="str">
        <f t="shared" si="17"/>
        <v/>
      </c>
      <c r="Q285" s="1" t="str">
        <f t="shared" si="18"/>
        <v/>
      </c>
      <c r="R285" s="1">
        <f t="shared" si="19"/>
        <v>117</v>
      </c>
      <c r="S285" s="1">
        <v>2023</v>
      </c>
    </row>
    <row r="286" spans="1:21" x14ac:dyDescent="0.4">
      <c r="B286" s="1" t="s">
        <v>180</v>
      </c>
      <c r="C286" s="1">
        <v>-356</v>
      </c>
      <c r="D286" s="1">
        <v>-323</v>
      </c>
      <c r="G286" s="1" t="s">
        <v>343</v>
      </c>
      <c r="I286" s="1" t="s">
        <v>318</v>
      </c>
      <c r="K286" s="1" t="s">
        <v>930</v>
      </c>
      <c r="O286" s="58">
        <f t="shared" si="16"/>
        <v>2379</v>
      </c>
      <c r="P286" s="58">
        <f t="shared" si="17"/>
        <v>2346</v>
      </c>
      <c r="Q286" s="1">
        <f t="shared" si="18"/>
        <v>33</v>
      </c>
      <c r="R286" s="1">
        <f t="shared" si="19"/>
        <v>118</v>
      </c>
      <c r="S286" s="1">
        <v>2023</v>
      </c>
    </row>
    <row r="287" spans="1:21" x14ac:dyDescent="0.4">
      <c r="A287" s="1" t="s">
        <v>217</v>
      </c>
      <c r="C287" s="1">
        <v>-384</v>
      </c>
      <c r="D287" s="1">
        <v>-322</v>
      </c>
      <c r="G287" s="1" t="s">
        <v>325</v>
      </c>
      <c r="I287" s="1" t="s">
        <v>318</v>
      </c>
      <c r="K287" s="1" t="s">
        <v>930</v>
      </c>
      <c r="O287" s="58">
        <f t="shared" si="16"/>
        <v>2407</v>
      </c>
      <c r="P287" s="58">
        <f t="shared" si="17"/>
        <v>2345</v>
      </c>
      <c r="Q287" s="1">
        <f t="shared" si="18"/>
        <v>62</v>
      </c>
      <c r="R287" s="1">
        <f t="shared" si="19"/>
        <v>120</v>
      </c>
      <c r="S287" s="1">
        <v>2023</v>
      </c>
    </row>
    <row r="288" spans="1:21" x14ac:dyDescent="0.4">
      <c r="A288" s="1" t="s">
        <v>216</v>
      </c>
      <c r="C288" s="1">
        <v>-428</v>
      </c>
      <c r="D288" s="1">
        <v>-348</v>
      </c>
      <c r="G288" s="1" t="s">
        <v>325</v>
      </c>
      <c r="I288" s="1" t="s">
        <v>318</v>
      </c>
      <c r="K288" s="1" t="s">
        <v>930</v>
      </c>
      <c r="O288" s="58">
        <f t="shared" si="16"/>
        <v>2451</v>
      </c>
      <c r="P288" s="58">
        <f t="shared" si="17"/>
        <v>2371</v>
      </c>
      <c r="Q288" s="1">
        <f t="shared" si="18"/>
        <v>80</v>
      </c>
      <c r="R288" s="1">
        <f t="shared" si="19"/>
        <v>122</v>
      </c>
      <c r="S288" s="1">
        <v>2023</v>
      </c>
    </row>
    <row r="289" spans="1:21" x14ac:dyDescent="0.4">
      <c r="B289" s="1" t="s">
        <v>89</v>
      </c>
      <c r="C289" s="1">
        <v>-460</v>
      </c>
      <c r="D289" s="1">
        <v>-404</v>
      </c>
      <c r="G289" s="1" t="s">
        <v>325</v>
      </c>
      <c r="I289" s="1" t="s">
        <v>318</v>
      </c>
      <c r="K289" s="1" t="s">
        <v>926</v>
      </c>
      <c r="O289" s="58">
        <f t="shared" si="16"/>
        <v>2483</v>
      </c>
      <c r="P289" s="58">
        <f t="shared" si="17"/>
        <v>2427</v>
      </c>
      <c r="Q289" s="1">
        <f t="shared" si="18"/>
        <v>56</v>
      </c>
      <c r="R289" s="1">
        <f t="shared" si="19"/>
        <v>124</v>
      </c>
      <c r="S289" s="1">
        <v>2023</v>
      </c>
    </row>
    <row r="290" spans="1:21" x14ac:dyDescent="0.4">
      <c r="B290" s="1" t="s">
        <v>213</v>
      </c>
      <c r="C290" s="1">
        <v>-470</v>
      </c>
      <c r="D290" s="1">
        <v>-399</v>
      </c>
      <c r="G290" s="1" t="s">
        <v>325</v>
      </c>
      <c r="I290" s="1" t="s">
        <v>318</v>
      </c>
      <c r="K290" s="1" t="s">
        <v>930</v>
      </c>
      <c r="O290" s="58">
        <f t="shared" si="16"/>
        <v>2493</v>
      </c>
      <c r="P290" s="58">
        <f t="shared" si="17"/>
        <v>2422</v>
      </c>
      <c r="Q290" s="1">
        <f t="shared" si="18"/>
        <v>71</v>
      </c>
      <c r="R290" s="1">
        <f t="shared" si="19"/>
        <v>124</v>
      </c>
      <c r="S290" s="1">
        <v>2023</v>
      </c>
    </row>
    <row r="291" spans="1:21" x14ac:dyDescent="0.4">
      <c r="B291" s="1" t="s">
        <v>29</v>
      </c>
      <c r="C291" s="1">
        <v>-480</v>
      </c>
      <c r="D291" s="1">
        <v>-300</v>
      </c>
      <c r="G291" s="1" t="s">
        <v>325</v>
      </c>
      <c r="I291" s="1" t="s">
        <v>318</v>
      </c>
      <c r="K291" s="1" t="s">
        <v>949</v>
      </c>
      <c r="O291" s="58">
        <f t="shared" si="16"/>
        <v>2503</v>
      </c>
      <c r="P291" s="58">
        <f t="shared" si="17"/>
        <v>2323</v>
      </c>
      <c r="Q291" s="1">
        <f t="shared" si="18"/>
        <v>180</v>
      </c>
      <c r="R291" s="1">
        <f t="shared" si="19"/>
        <v>125</v>
      </c>
      <c r="S291" s="1">
        <v>2023</v>
      </c>
    </row>
    <row r="292" spans="1:21" x14ac:dyDescent="0.4">
      <c r="B292" s="1" t="s">
        <v>182</v>
      </c>
      <c r="C292" s="1">
        <v>-499</v>
      </c>
      <c r="D292" s="1">
        <v>-449</v>
      </c>
      <c r="G292" s="1" t="s">
        <v>325</v>
      </c>
      <c r="I292" s="1" t="s">
        <v>318</v>
      </c>
      <c r="K292" s="1" t="s">
        <v>926</v>
      </c>
      <c r="O292" s="58">
        <f t="shared" si="16"/>
        <v>2522</v>
      </c>
      <c r="P292" s="58">
        <f t="shared" si="17"/>
        <v>2472</v>
      </c>
      <c r="Q292" s="1">
        <f t="shared" si="18"/>
        <v>50</v>
      </c>
      <c r="R292" s="1">
        <f t="shared" si="19"/>
        <v>126</v>
      </c>
      <c r="S292" s="1">
        <v>2023</v>
      </c>
    </row>
    <row r="293" spans="1:21" x14ac:dyDescent="0.4">
      <c r="B293" s="1" t="s">
        <v>187</v>
      </c>
      <c r="C293" s="1">
        <v>-509</v>
      </c>
      <c r="D293" s="1">
        <v>-27</v>
      </c>
      <c r="G293" s="1" t="s">
        <v>341</v>
      </c>
      <c r="I293" s="1" t="s">
        <v>318</v>
      </c>
      <c r="K293" s="1" t="s">
        <v>949</v>
      </c>
      <c r="O293" s="58">
        <f t="shared" si="16"/>
        <v>2532</v>
      </c>
      <c r="P293" s="58">
        <f t="shared" si="17"/>
        <v>2050</v>
      </c>
      <c r="Q293" s="1">
        <f t="shared" si="18"/>
        <v>482</v>
      </c>
      <c r="R293" s="1">
        <f t="shared" si="19"/>
        <v>126</v>
      </c>
      <c r="S293" s="1">
        <v>2023</v>
      </c>
    </row>
    <row r="294" spans="1:21" x14ac:dyDescent="0.4">
      <c r="B294" s="1" t="s">
        <v>183</v>
      </c>
      <c r="C294" s="1">
        <v>-550</v>
      </c>
      <c r="D294" s="1">
        <v>-330</v>
      </c>
      <c r="G294" s="1" t="s">
        <v>342</v>
      </c>
      <c r="I294" s="1" t="s">
        <v>319</v>
      </c>
      <c r="K294" s="1" t="s">
        <v>949</v>
      </c>
      <c r="O294" s="58">
        <f t="shared" si="16"/>
        <v>2573</v>
      </c>
      <c r="P294" s="58">
        <f t="shared" si="17"/>
        <v>2353</v>
      </c>
      <c r="Q294" s="1">
        <f t="shared" si="18"/>
        <v>220</v>
      </c>
      <c r="R294" s="1">
        <f t="shared" si="19"/>
        <v>128</v>
      </c>
      <c r="S294" s="1">
        <v>2023</v>
      </c>
    </row>
    <row r="295" spans="1:21" x14ac:dyDescent="0.4">
      <c r="A295" s="1" t="s">
        <v>397</v>
      </c>
      <c r="C295" s="1">
        <v>-551</v>
      </c>
      <c r="D295" s="1">
        <v>-479</v>
      </c>
      <c r="G295" s="1" t="s">
        <v>398</v>
      </c>
      <c r="I295" s="1" t="s">
        <v>319</v>
      </c>
      <c r="K295" s="1" t="s">
        <v>930</v>
      </c>
      <c r="O295" s="58">
        <f t="shared" si="16"/>
        <v>2574</v>
      </c>
      <c r="P295" s="58">
        <f t="shared" si="17"/>
        <v>2502</v>
      </c>
      <c r="Q295" s="1">
        <f t="shared" si="18"/>
        <v>72</v>
      </c>
      <c r="R295" s="1">
        <f t="shared" si="19"/>
        <v>128</v>
      </c>
      <c r="S295" s="1">
        <v>2023</v>
      </c>
    </row>
    <row r="296" spans="1:21" x14ac:dyDescent="0.4">
      <c r="A296" s="1" t="s">
        <v>396</v>
      </c>
      <c r="C296" s="1">
        <v>-554</v>
      </c>
      <c r="D296" s="1">
        <v>-496</v>
      </c>
      <c r="G296" s="1" t="s">
        <v>383</v>
      </c>
      <c r="I296" s="1" t="s">
        <v>319</v>
      </c>
      <c r="K296" s="1" t="s">
        <v>930</v>
      </c>
      <c r="O296" s="58">
        <f t="shared" si="16"/>
        <v>2577</v>
      </c>
      <c r="P296" s="58">
        <f t="shared" si="17"/>
        <v>2519</v>
      </c>
      <c r="Q296" s="1">
        <f t="shared" si="18"/>
        <v>58</v>
      </c>
      <c r="R296" s="1">
        <f t="shared" si="19"/>
        <v>128</v>
      </c>
      <c r="S296" s="1">
        <v>2023</v>
      </c>
    </row>
    <row r="297" spans="1:21" x14ac:dyDescent="0.4">
      <c r="A297" s="1" t="s">
        <v>394</v>
      </c>
      <c r="C297" s="1">
        <v>-563</v>
      </c>
      <c r="D297" s="1">
        <v>-483</v>
      </c>
      <c r="G297" s="1" t="s">
        <v>395</v>
      </c>
      <c r="I297" s="1" t="s">
        <v>319</v>
      </c>
      <c r="K297" s="1" t="s">
        <v>930</v>
      </c>
      <c r="O297" s="58">
        <f t="shared" si="16"/>
        <v>2586</v>
      </c>
      <c r="P297" s="58">
        <f t="shared" si="17"/>
        <v>2506</v>
      </c>
      <c r="Q297" s="1">
        <f t="shared" si="18"/>
        <v>80</v>
      </c>
      <c r="R297" s="1">
        <f t="shared" si="19"/>
        <v>129</v>
      </c>
      <c r="S297" s="1">
        <v>2023</v>
      </c>
    </row>
    <row r="298" spans="1:21" x14ac:dyDescent="0.4">
      <c r="A298" s="1" t="s">
        <v>219</v>
      </c>
      <c r="C298" s="1">
        <v>-570</v>
      </c>
      <c r="D298" s="1">
        <v>-495</v>
      </c>
      <c r="G298" s="1" t="s">
        <v>325</v>
      </c>
      <c r="I298" s="1" t="s">
        <v>318</v>
      </c>
      <c r="K298" s="1" t="s">
        <v>930</v>
      </c>
      <c r="O298" s="58">
        <f t="shared" si="16"/>
        <v>2593</v>
      </c>
      <c r="P298" s="58">
        <f t="shared" si="17"/>
        <v>2518</v>
      </c>
      <c r="Q298" s="1">
        <f t="shared" si="18"/>
        <v>75</v>
      </c>
      <c r="R298" s="1">
        <f t="shared" si="19"/>
        <v>129</v>
      </c>
      <c r="S298" s="1">
        <v>2023</v>
      </c>
    </row>
    <row r="299" spans="1:21" x14ac:dyDescent="0.4">
      <c r="A299" s="1" t="s">
        <v>1878</v>
      </c>
      <c r="B299" s="1" t="s">
        <v>208</v>
      </c>
      <c r="C299" s="1">
        <v>-600</v>
      </c>
      <c r="D299" s="1">
        <v>350</v>
      </c>
      <c r="G299" s="1" t="s">
        <v>342</v>
      </c>
      <c r="I299" s="1" t="s">
        <v>319</v>
      </c>
      <c r="K299" s="1" t="s">
        <v>1636</v>
      </c>
      <c r="O299" s="58">
        <f t="shared" si="16"/>
        <v>2623</v>
      </c>
      <c r="P299" s="58">
        <f t="shared" si="17"/>
        <v>1673</v>
      </c>
      <c r="Q299" s="1">
        <f t="shared" si="18"/>
        <v>950</v>
      </c>
      <c r="R299" s="1">
        <f t="shared" si="19"/>
        <v>131</v>
      </c>
      <c r="S299" s="1">
        <v>2023</v>
      </c>
    </row>
    <row r="300" spans="1:21" x14ac:dyDescent="0.4">
      <c r="B300" s="1" t="s">
        <v>173</v>
      </c>
      <c r="C300" s="1">
        <v>-600</v>
      </c>
      <c r="D300" s="1">
        <v>-400</v>
      </c>
      <c r="K300" s="1" t="s">
        <v>926</v>
      </c>
      <c r="O300" s="58">
        <f t="shared" si="16"/>
        <v>2623</v>
      </c>
      <c r="P300" s="58">
        <f t="shared" si="17"/>
        <v>2423</v>
      </c>
      <c r="Q300" s="1">
        <f t="shared" si="18"/>
        <v>200</v>
      </c>
      <c r="R300" s="1">
        <f t="shared" si="19"/>
        <v>131</v>
      </c>
      <c r="S300" s="1">
        <v>2023</v>
      </c>
    </row>
    <row r="301" spans="1:21" x14ac:dyDescent="0.4">
      <c r="A301" s="1" t="s">
        <v>951</v>
      </c>
      <c r="B301" s="1" t="s">
        <v>950</v>
      </c>
      <c r="C301" s="1">
        <v>-650</v>
      </c>
      <c r="D301" s="1">
        <v>-146</v>
      </c>
      <c r="G301" s="1" t="s">
        <v>358</v>
      </c>
      <c r="I301" s="1" t="s">
        <v>1822</v>
      </c>
      <c r="K301" s="1" t="s">
        <v>949</v>
      </c>
      <c r="O301" s="58">
        <f t="shared" si="16"/>
        <v>2673</v>
      </c>
      <c r="P301" s="58">
        <f t="shared" si="17"/>
        <v>2169</v>
      </c>
      <c r="Q301" s="1">
        <f t="shared" si="18"/>
        <v>504</v>
      </c>
      <c r="R301" s="1">
        <f t="shared" si="19"/>
        <v>133</v>
      </c>
      <c r="S301" s="1">
        <v>2023</v>
      </c>
      <c r="T301" s="52" t="s">
        <v>954</v>
      </c>
    </row>
    <row r="302" spans="1:21" x14ac:dyDescent="0.4">
      <c r="B302" s="1" t="s">
        <v>186</v>
      </c>
      <c r="C302" s="1">
        <v>-753</v>
      </c>
      <c r="G302" s="1" t="s">
        <v>341</v>
      </c>
      <c r="I302" s="1" t="s">
        <v>318</v>
      </c>
      <c r="K302" s="1" t="s">
        <v>926</v>
      </c>
      <c r="O302" s="58">
        <f t="shared" si="16"/>
        <v>2776</v>
      </c>
      <c r="P302" s="58" t="str">
        <f t="shared" si="17"/>
        <v/>
      </c>
      <c r="Q302" s="1" t="str">
        <f t="shared" si="18"/>
        <v/>
      </c>
      <c r="R302" s="1">
        <f t="shared" si="19"/>
        <v>138</v>
      </c>
      <c r="S302" s="1">
        <v>2023</v>
      </c>
    </row>
    <row r="303" spans="1:21" x14ac:dyDescent="0.4">
      <c r="A303" s="1" t="s">
        <v>1566</v>
      </c>
      <c r="C303" s="1">
        <v>-776</v>
      </c>
      <c r="D303" s="1">
        <v>393</v>
      </c>
      <c r="G303" s="1" t="s">
        <v>325</v>
      </c>
      <c r="I303" s="1" t="s">
        <v>318</v>
      </c>
      <c r="K303" s="1" t="s">
        <v>926</v>
      </c>
      <c r="O303" s="58">
        <f t="shared" si="16"/>
        <v>2799</v>
      </c>
      <c r="P303" s="58">
        <f t="shared" si="17"/>
        <v>1630</v>
      </c>
      <c r="Q303" s="1">
        <f t="shared" si="18"/>
        <v>1169</v>
      </c>
      <c r="R303" s="1">
        <f t="shared" si="19"/>
        <v>139</v>
      </c>
      <c r="S303" s="1">
        <v>2023</v>
      </c>
      <c r="T303" s="1" t="s">
        <v>1567</v>
      </c>
      <c r="U303" s="1" t="s">
        <v>1568</v>
      </c>
    </row>
    <row r="304" spans="1:21" x14ac:dyDescent="0.4">
      <c r="B304" s="1" t="s">
        <v>28</v>
      </c>
      <c r="C304" s="1">
        <v>-800</v>
      </c>
      <c r="D304" s="1">
        <v>-480</v>
      </c>
      <c r="G304" s="1" t="s">
        <v>325</v>
      </c>
      <c r="I304" s="1" t="s">
        <v>318</v>
      </c>
      <c r="K304" s="1" t="s">
        <v>949</v>
      </c>
      <c r="O304" s="58">
        <f t="shared" si="16"/>
        <v>2823</v>
      </c>
      <c r="P304" s="58">
        <f t="shared" si="17"/>
        <v>2503</v>
      </c>
      <c r="Q304" s="1">
        <f t="shared" si="18"/>
        <v>320</v>
      </c>
      <c r="R304" s="1">
        <f t="shared" si="19"/>
        <v>141</v>
      </c>
      <c r="S304" s="1">
        <v>2023</v>
      </c>
    </row>
    <row r="305" spans="1:21" x14ac:dyDescent="0.4">
      <c r="A305" s="1" t="s">
        <v>952</v>
      </c>
      <c r="B305" s="1" t="s">
        <v>190</v>
      </c>
      <c r="C305" s="1">
        <v>-814</v>
      </c>
      <c r="D305" s="1">
        <v>-146</v>
      </c>
      <c r="G305" s="1" t="s">
        <v>358</v>
      </c>
      <c r="I305" s="1" t="s">
        <v>1822</v>
      </c>
      <c r="K305" s="1" t="s">
        <v>949</v>
      </c>
      <c r="O305" s="58">
        <f t="shared" si="16"/>
        <v>2837</v>
      </c>
      <c r="P305" s="58">
        <f t="shared" si="17"/>
        <v>2169</v>
      </c>
      <c r="Q305" s="1">
        <f t="shared" si="18"/>
        <v>668</v>
      </c>
      <c r="R305" s="1">
        <f t="shared" si="19"/>
        <v>141</v>
      </c>
      <c r="S305" s="1">
        <v>2023</v>
      </c>
      <c r="T305" s="52" t="s">
        <v>953</v>
      </c>
    </row>
    <row r="306" spans="1:21" x14ac:dyDescent="0.4">
      <c r="A306" s="1" t="s">
        <v>212</v>
      </c>
      <c r="C306" s="1">
        <v>-900</v>
      </c>
      <c r="D306" s="1">
        <v>-700</v>
      </c>
      <c r="G306" s="1" t="s">
        <v>325</v>
      </c>
      <c r="I306" s="1" t="s">
        <v>318</v>
      </c>
      <c r="K306" s="1" t="s">
        <v>926</v>
      </c>
      <c r="M306" s="1">
        <v>1</v>
      </c>
      <c r="O306" s="58">
        <f t="shared" si="16"/>
        <v>2900</v>
      </c>
      <c r="P306" s="58">
        <f t="shared" si="17"/>
        <v>2700</v>
      </c>
      <c r="Q306" s="1" t="str">
        <f t="shared" si="18"/>
        <v/>
      </c>
      <c r="R306" s="1">
        <f t="shared" si="19"/>
        <v>146</v>
      </c>
      <c r="S306" s="1">
        <v>2023</v>
      </c>
    </row>
    <row r="307" spans="1:21" x14ac:dyDescent="0.4">
      <c r="B307" s="1" t="s">
        <v>174</v>
      </c>
      <c r="C307" s="1">
        <v>-900</v>
      </c>
      <c r="D307" s="1">
        <v>-720</v>
      </c>
      <c r="K307" s="1" t="s">
        <v>949</v>
      </c>
      <c r="O307" s="58">
        <f t="shared" si="16"/>
        <v>2900</v>
      </c>
      <c r="P307" s="58">
        <f t="shared" si="17"/>
        <v>2700</v>
      </c>
      <c r="Q307" s="1">
        <f t="shared" si="18"/>
        <v>180</v>
      </c>
      <c r="R307" s="1">
        <f t="shared" si="19"/>
        <v>146</v>
      </c>
      <c r="S307" s="1">
        <v>2023</v>
      </c>
    </row>
    <row r="308" spans="1:21" x14ac:dyDescent="0.4">
      <c r="A308" s="1" t="s">
        <v>1263</v>
      </c>
      <c r="C308" s="1">
        <v>-911</v>
      </c>
      <c r="D308" s="1">
        <v>-609</v>
      </c>
      <c r="G308" s="1" t="s">
        <v>1261</v>
      </c>
      <c r="I308" s="1" t="s">
        <v>319</v>
      </c>
      <c r="K308" s="1" t="s">
        <v>949</v>
      </c>
      <c r="O308" s="58">
        <f t="shared" si="16"/>
        <v>2900</v>
      </c>
      <c r="P308" s="58">
        <f t="shared" si="17"/>
        <v>2600</v>
      </c>
      <c r="Q308" s="1">
        <f t="shared" si="18"/>
        <v>302</v>
      </c>
      <c r="R308" s="1">
        <f t="shared" si="19"/>
        <v>146</v>
      </c>
      <c r="S308" s="1">
        <v>2023</v>
      </c>
      <c r="T308" s="1" t="s">
        <v>1264</v>
      </c>
      <c r="U308" s="58" t="s">
        <v>1266</v>
      </c>
    </row>
    <row r="309" spans="1:21" x14ac:dyDescent="0.4">
      <c r="A309" s="1" t="s">
        <v>175</v>
      </c>
      <c r="C309" s="1">
        <v>-930</v>
      </c>
      <c r="D309" s="1">
        <v>-587</v>
      </c>
      <c r="G309" s="1" t="s">
        <v>1851</v>
      </c>
      <c r="H309" s="1" t="s">
        <v>322</v>
      </c>
      <c r="I309" s="1" t="s">
        <v>319</v>
      </c>
      <c r="K309" s="1" t="s">
        <v>949</v>
      </c>
      <c r="O309" s="58">
        <f t="shared" si="16"/>
        <v>2900</v>
      </c>
      <c r="P309" s="58">
        <f t="shared" si="17"/>
        <v>2600</v>
      </c>
      <c r="Q309" s="1">
        <f t="shared" si="18"/>
        <v>343</v>
      </c>
      <c r="R309" s="1">
        <f t="shared" si="19"/>
        <v>147</v>
      </c>
      <c r="S309" s="1">
        <v>2023</v>
      </c>
      <c r="T309" s="1" t="s">
        <v>1852</v>
      </c>
      <c r="U309" s="1" t="s">
        <v>1853</v>
      </c>
    </row>
    <row r="310" spans="1:21" x14ac:dyDescent="0.4">
      <c r="B310" s="1" t="s">
        <v>27</v>
      </c>
      <c r="C310" s="1">
        <v>-1100</v>
      </c>
      <c r="D310" s="1">
        <v>-700</v>
      </c>
      <c r="G310" s="1" t="s">
        <v>325</v>
      </c>
      <c r="I310" s="1" t="s">
        <v>318</v>
      </c>
      <c r="K310" s="1" t="s">
        <v>926</v>
      </c>
      <c r="O310" s="58">
        <f t="shared" si="16"/>
        <v>3100</v>
      </c>
      <c r="P310" s="58">
        <f t="shared" si="17"/>
        <v>2700</v>
      </c>
      <c r="Q310" s="1">
        <f t="shared" si="18"/>
        <v>400</v>
      </c>
      <c r="R310" s="1">
        <f t="shared" si="19"/>
        <v>156</v>
      </c>
      <c r="S310" s="1">
        <v>2023</v>
      </c>
    </row>
    <row r="311" spans="1:21" x14ac:dyDescent="0.4">
      <c r="B311" s="1" t="s">
        <v>256</v>
      </c>
      <c r="C311" s="1">
        <v>-1200</v>
      </c>
      <c r="D311" s="1">
        <v>-500</v>
      </c>
      <c r="G311" s="1" t="s">
        <v>340</v>
      </c>
      <c r="I311" s="1" t="s">
        <v>318</v>
      </c>
      <c r="K311" s="1" t="s">
        <v>926</v>
      </c>
      <c r="O311" s="58">
        <f t="shared" si="16"/>
        <v>3200</v>
      </c>
      <c r="P311" s="58">
        <f t="shared" si="17"/>
        <v>2500</v>
      </c>
      <c r="Q311" s="1">
        <f t="shared" si="18"/>
        <v>700</v>
      </c>
      <c r="R311" s="1">
        <f t="shared" si="19"/>
        <v>161</v>
      </c>
      <c r="S311" s="1">
        <v>2023</v>
      </c>
    </row>
    <row r="312" spans="1:21" x14ac:dyDescent="0.4">
      <c r="B312" s="1" t="s">
        <v>207</v>
      </c>
      <c r="C312" s="1">
        <v>-1200</v>
      </c>
      <c r="D312" s="1">
        <v>-1100</v>
      </c>
      <c r="G312" s="1" t="s">
        <v>339</v>
      </c>
      <c r="I312" s="1" t="s">
        <v>319</v>
      </c>
      <c r="K312" s="1" t="s">
        <v>926</v>
      </c>
      <c r="M312" s="1">
        <v>1</v>
      </c>
      <c r="O312" s="58">
        <f t="shared" si="16"/>
        <v>3200</v>
      </c>
      <c r="P312" s="58">
        <f t="shared" si="17"/>
        <v>3100</v>
      </c>
      <c r="Q312" s="1" t="str">
        <f t="shared" si="18"/>
        <v/>
      </c>
      <c r="R312" s="1">
        <f t="shared" si="19"/>
        <v>161</v>
      </c>
      <c r="S312" s="1">
        <v>2023</v>
      </c>
    </row>
    <row r="313" spans="1:21" x14ac:dyDescent="0.4">
      <c r="B313" s="1" t="s">
        <v>15</v>
      </c>
      <c r="C313" s="1">
        <v>-1200</v>
      </c>
      <c r="D313" s="1">
        <v>-1150</v>
      </c>
      <c r="G313" s="1" t="s">
        <v>338</v>
      </c>
      <c r="I313" s="1" t="s">
        <v>1844</v>
      </c>
      <c r="K313" s="1" t="s">
        <v>926</v>
      </c>
      <c r="O313" s="58">
        <f t="shared" si="16"/>
        <v>3200</v>
      </c>
      <c r="P313" s="58">
        <f t="shared" si="17"/>
        <v>3100</v>
      </c>
      <c r="Q313" s="1">
        <f t="shared" si="18"/>
        <v>50</v>
      </c>
      <c r="R313" s="1">
        <f t="shared" si="19"/>
        <v>161</v>
      </c>
      <c r="S313" s="1">
        <v>2023</v>
      </c>
    </row>
    <row r="314" spans="1:21" x14ac:dyDescent="0.4">
      <c r="B314" s="1" t="s">
        <v>170</v>
      </c>
      <c r="C314" s="1">
        <v>-1200</v>
      </c>
      <c r="K314" s="1" t="s">
        <v>926</v>
      </c>
      <c r="O314" s="58">
        <f t="shared" si="16"/>
        <v>3200</v>
      </c>
      <c r="P314" s="58" t="str">
        <f t="shared" si="17"/>
        <v/>
      </c>
      <c r="Q314" s="1" t="str">
        <f t="shared" si="18"/>
        <v/>
      </c>
      <c r="R314" s="1">
        <f t="shared" si="19"/>
        <v>161</v>
      </c>
      <c r="S314" s="1">
        <v>2023</v>
      </c>
    </row>
    <row r="315" spans="1:21" x14ac:dyDescent="0.4">
      <c r="A315" s="1" t="s">
        <v>1284</v>
      </c>
      <c r="C315" s="1">
        <v>-1400</v>
      </c>
      <c r="G315" s="1" t="s">
        <v>1285</v>
      </c>
      <c r="I315" s="1" t="s">
        <v>319</v>
      </c>
      <c r="K315" s="1" t="s">
        <v>926</v>
      </c>
      <c r="O315" s="58">
        <f t="shared" si="16"/>
        <v>3400</v>
      </c>
      <c r="P315" s="58" t="str">
        <f t="shared" si="17"/>
        <v/>
      </c>
      <c r="Q315" s="1" t="str">
        <f t="shared" si="18"/>
        <v/>
      </c>
      <c r="R315" s="1">
        <f t="shared" si="19"/>
        <v>171</v>
      </c>
      <c r="S315" s="1">
        <v>2023</v>
      </c>
      <c r="T315" s="1" t="s">
        <v>1286</v>
      </c>
    </row>
    <row r="316" spans="1:21" x14ac:dyDescent="0.4">
      <c r="B316" s="1" t="s">
        <v>16</v>
      </c>
      <c r="C316" s="1">
        <v>-1500</v>
      </c>
      <c r="K316" s="1" t="s">
        <v>926</v>
      </c>
      <c r="O316" s="58">
        <f t="shared" si="16"/>
        <v>3500</v>
      </c>
      <c r="P316" s="58" t="str">
        <f t="shared" si="17"/>
        <v/>
      </c>
      <c r="Q316" s="1" t="str">
        <f t="shared" si="18"/>
        <v/>
      </c>
      <c r="R316" s="1">
        <f t="shared" si="19"/>
        <v>176</v>
      </c>
      <c r="S316" s="1">
        <v>2023</v>
      </c>
    </row>
    <row r="317" spans="1:21" x14ac:dyDescent="0.4">
      <c r="B317" s="1" t="s">
        <v>17</v>
      </c>
      <c r="C317" s="1">
        <v>-1600</v>
      </c>
      <c r="D317" s="1">
        <v>-1100</v>
      </c>
      <c r="K317" s="1" t="s">
        <v>949</v>
      </c>
      <c r="O317" s="58">
        <f t="shared" si="16"/>
        <v>3600</v>
      </c>
      <c r="P317" s="58">
        <f t="shared" si="17"/>
        <v>3100</v>
      </c>
      <c r="Q317" s="1">
        <f t="shared" si="18"/>
        <v>500</v>
      </c>
      <c r="R317" s="1">
        <f t="shared" si="19"/>
        <v>181</v>
      </c>
      <c r="S317" s="1">
        <v>2023</v>
      </c>
    </row>
    <row r="318" spans="1:21" x14ac:dyDescent="0.4">
      <c r="B318" s="1" t="s">
        <v>164</v>
      </c>
      <c r="C318" s="1">
        <v>-1700</v>
      </c>
      <c r="K318" s="1" t="s">
        <v>926</v>
      </c>
      <c r="O318" s="58">
        <f t="shared" si="16"/>
        <v>3700</v>
      </c>
      <c r="P318" s="58" t="str">
        <f t="shared" si="17"/>
        <v/>
      </c>
      <c r="Q318" s="1" t="str">
        <f t="shared" si="18"/>
        <v/>
      </c>
      <c r="R318" s="1">
        <f t="shared" si="19"/>
        <v>186</v>
      </c>
      <c r="S318" s="1">
        <v>2023</v>
      </c>
    </row>
    <row r="319" spans="1:21" x14ac:dyDescent="0.4">
      <c r="A319" s="1" t="s">
        <v>1256</v>
      </c>
      <c r="C319" s="1">
        <v>-1750</v>
      </c>
      <c r="G319" s="1" t="s">
        <v>1257</v>
      </c>
      <c r="I319" s="1" t="s">
        <v>319</v>
      </c>
      <c r="K319" s="1" t="s">
        <v>926</v>
      </c>
      <c r="O319" s="58">
        <f t="shared" si="16"/>
        <v>3700</v>
      </c>
      <c r="P319" s="58" t="str">
        <f t="shared" si="17"/>
        <v/>
      </c>
      <c r="Q319" s="1" t="str">
        <f t="shared" si="18"/>
        <v/>
      </c>
      <c r="R319" s="1">
        <f t="shared" si="19"/>
        <v>188</v>
      </c>
      <c r="S319" s="1">
        <v>2023</v>
      </c>
      <c r="T319" s="1" t="s">
        <v>1258</v>
      </c>
      <c r="U319" s="1" t="s">
        <v>1259</v>
      </c>
    </row>
    <row r="320" spans="1:21" x14ac:dyDescent="0.4">
      <c r="A320" s="1" t="s">
        <v>168</v>
      </c>
      <c r="C320" s="1">
        <v>-1894</v>
      </c>
      <c r="D320" s="1">
        <v>-539</v>
      </c>
      <c r="K320" s="1" t="s">
        <v>949</v>
      </c>
      <c r="O320" s="58">
        <f t="shared" si="16"/>
        <v>3900</v>
      </c>
      <c r="P320" s="58">
        <f t="shared" si="17"/>
        <v>2500</v>
      </c>
      <c r="Q320" s="1">
        <f t="shared" si="18"/>
        <v>1355</v>
      </c>
      <c r="R320" s="1">
        <f t="shared" si="19"/>
        <v>195</v>
      </c>
      <c r="S320" s="1">
        <v>2023</v>
      </c>
    </row>
    <row r="321" spans="1:21" x14ac:dyDescent="0.4">
      <c r="A321" s="1" t="s">
        <v>1165</v>
      </c>
      <c r="C321" s="1">
        <v>-2000</v>
      </c>
      <c r="D321" s="1">
        <v>250</v>
      </c>
      <c r="G321" s="1" t="s">
        <v>1163</v>
      </c>
      <c r="K321" s="1" t="s">
        <v>949</v>
      </c>
      <c r="O321" s="58">
        <f t="shared" si="16"/>
        <v>4000</v>
      </c>
      <c r="P321" s="58">
        <f t="shared" si="17"/>
        <v>1700</v>
      </c>
      <c r="Q321" s="1">
        <f t="shared" si="18"/>
        <v>2250</v>
      </c>
      <c r="R321" s="1">
        <f t="shared" si="19"/>
        <v>201</v>
      </c>
      <c r="S321" s="1">
        <v>2023</v>
      </c>
      <c r="T321" s="1" t="s">
        <v>1166</v>
      </c>
    </row>
    <row r="322" spans="1:21" x14ac:dyDescent="0.4">
      <c r="B322" s="1" t="s">
        <v>14</v>
      </c>
      <c r="C322" s="1">
        <v>-2000</v>
      </c>
      <c r="K322" s="1" t="s">
        <v>926</v>
      </c>
      <c r="O322" s="58">
        <f t="shared" ref="O322:O385" si="20">IF(ISBLANK(C322),"",IF(C322&lt;=(-350000),ABS(C322),IF(C322&lt;=(-900),FLOOR(ABS(C322-S322),100),ABS(C322-S322))))</f>
        <v>4000</v>
      </c>
      <c r="P322" s="58" t="str">
        <f t="shared" ref="P322:P385" si="21">IF(ISBLANK(D322),"",IF(C322&lt;=(-350000),ABS(D322),IF(C322&lt;=(-900),FLOOR(ABS(D322-S322),100),ABS(D322-S322))))</f>
        <v/>
      </c>
      <c r="Q322" s="1" t="str">
        <f t="shared" ref="Q322:Q385" si="22">IF(OR(ISBLANK(D322),M322=1),"",ABS(C322-D322))</f>
        <v/>
      </c>
      <c r="R322" s="1">
        <f t="shared" ref="R322:R385" si="23">IF(OR(C322&lt;(-85000000),ISBLANK(C322)),"",IF(C322&lt;(-7000000),INT(ABS(C322/10)),IF(C322&lt;(-3200000),INT(ABS(C322/12)),IF(C322&lt;(-500000),INT(ABS((C322-S322)/14)),IF(C322&lt;(-13500),INT(ABS((C322-S322)/16)),IF(C322&lt;(-4000),INT(ABS((C322-S322)/18)),INT(ABS((C322-S322)/20))))))))</f>
        <v>201</v>
      </c>
      <c r="S322" s="1">
        <v>2023</v>
      </c>
    </row>
    <row r="323" spans="1:21" x14ac:dyDescent="0.4">
      <c r="A323" s="1" t="s">
        <v>1260</v>
      </c>
      <c r="C323" s="1">
        <v>-2025</v>
      </c>
      <c r="D323" s="1">
        <v>-609</v>
      </c>
      <c r="G323" s="1" t="s">
        <v>1261</v>
      </c>
      <c r="I323" s="1" t="s">
        <v>319</v>
      </c>
      <c r="K323" s="1" t="s">
        <v>949</v>
      </c>
      <c r="O323" s="58">
        <f t="shared" si="20"/>
        <v>4000</v>
      </c>
      <c r="P323" s="58">
        <f t="shared" si="21"/>
        <v>2600</v>
      </c>
      <c r="Q323" s="1">
        <f t="shared" si="22"/>
        <v>1416</v>
      </c>
      <c r="R323" s="1">
        <f t="shared" si="23"/>
        <v>202</v>
      </c>
      <c r="S323" s="1">
        <v>2023</v>
      </c>
      <c r="T323" s="1" t="s">
        <v>1262</v>
      </c>
      <c r="U323" s="58" t="s">
        <v>1265</v>
      </c>
    </row>
    <row r="324" spans="1:21" x14ac:dyDescent="0.4">
      <c r="A324" s="1" t="s">
        <v>1818</v>
      </c>
      <c r="B324" s="1" t="s">
        <v>165</v>
      </c>
      <c r="C324" s="1">
        <v>-2100</v>
      </c>
      <c r="D324" s="1">
        <v>-1800</v>
      </c>
      <c r="K324" s="1" t="s">
        <v>926</v>
      </c>
      <c r="M324" s="1">
        <v>1</v>
      </c>
      <c r="O324" s="58">
        <f t="shared" si="20"/>
        <v>4100</v>
      </c>
      <c r="P324" s="58">
        <f t="shared" si="21"/>
        <v>3800</v>
      </c>
      <c r="Q324" s="1" t="str">
        <f t="shared" si="22"/>
        <v/>
      </c>
      <c r="R324" s="1">
        <f t="shared" si="23"/>
        <v>206</v>
      </c>
      <c r="S324" s="1">
        <v>2023</v>
      </c>
    </row>
    <row r="325" spans="1:21" x14ac:dyDescent="0.4">
      <c r="A325" s="1" t="s">
        <v>1011</v>
      </c>
      <c r="C325" s="1">
        <v>-2334</v>
      </c>
      <c r="D325" s="1">
        <v>-2154</v>
      </c>
      <c r="G325" s="1" t="s">
        <v>321</v>
      </c>
      <c r="I325" s="1" t="s">
        <v>319</v>
      </c>
      <c r="K325" s="1" t="s">
        <v>949</v>
      </c>
      <c r="O325" s="58">
        <f t="shared" si="20"/>
        <v>4300</v>
      </c>
      <c r="P325" s="58">
        <f t="shared" si="21"/>
        <v>4100</v>
      </c>
      <c r="Q325" s="1">
        <f t="shared" si="22"/>
        <v>180</v>
      </c>
      <c r="R325" s="1">
        <f t="shared" si="23"/>
        <v>217</v>
      </c>
      <c r="S325" s="1">
        <v>2023</v>
      </c>
      <c r="T325" s="1" t="s">
        <v>1251</v>
      </c>
      <c r="U325" s="1" t="s">
        <v>1252</v>
      </c>
    </row>
    <row r="326" spans="1:21" x14ac:dyDescent="0.4">
      <c r="A326" s="1" t="s">
        <v>1248</v>
      </c>
      <c r="C326" s="1">
        <v>-2334</v>
      </c>
      <c r="D326" s="1">
        <v>-2279</v>
      </c>
      <c r="K326" s="1" t="s">
        <v>930</v>
      </c>
      <c r="O326" s="58">
        <f t="shared" si="20"/>
        <v>4300</v>
      </c>
      <c r="P326" s="58">
        <f t="shared" si="21"/>
        <v>4300</v>
      </c>
      <c r="Q326" s="1">
        <f t="shared" si="22"/>
        <v>55</v>
      </c>
      <c r="R326" s="1">
        <f t="shared" si="23"/>
        <v>217</v>
      </c>
      <c r="S326" s="1">
        <v>2023</v>
      </c>
      <c r="T326" s="1" t="s">
        <v>1249</v>
      </c>
      <c r="U326" s="1" t="s">
        <v>1250</v>
      </c>
    </row>
    <row r="327" spans="1:21" x14ac:dyDescent="0.4">
      <c r="B327" s="1" t="s">
        <v>191</v>
      </c>
      <c r="C327" s="1">
        <v>-2500</v>
      </c>
      <c r="D327" s="1">
        <v>-64</v>
      </c>
      <c r="K327" s="1" t="s">
        <v>949</v>
      </c>
      <c r="O327" s="58">
        <f t="shared" si="20"/>
        <v>4500</v>
      </c>
      <c r="P327" s="58">
        <f t="shared" si="21"/>
        <v>2000</v>
      </c>
      <c r="Q327" s="1">
        <f t="shared" si="22"/>
        <v>2436</v>
      </c>
      <c r="R327" s="1">
        <f t="shared" si="23"/>
        <v>226</v>
      </c>
      <c r="S327" s="1">
        <v>2023</v>
      </c>
    </row>
    <row r="328" spans="1:21" x14ac:dyDescent="0.4">
      <c r="B328" s="1" t="s">
        <v>66</v>
      </c>
      <c r="C328" s="1">
        <v>-2570</v>
      </c>
      <c r="G328" s="1" t="s">
        <v>323</v>
      </c>
      <c r="I328" s="1" t="s">
        <v>1822</v>
      </c>
      <c r="K328" s="1" t="s">
        <v>926</v>
      </c>
      <c r="O328" s="58">
        <f t="shared" si="20"/>
        <v>4500</v>
      </c>
      <c r="P328" s="58" t="str">
        <f t="shared" si="21"/>
        <v/>
      </c>
      <c r="Q328" s="1" t="str">
        <f t="shared" si="22"/>
        <v/>
      </c>
      <c r="R328" s="1">
        <f t="shared" si="23"/>
        <v>229</v>
      </c>
      <c r="S328" s="1">
        <v>2023</v>
      </c>
    </row>
    <row r="329" spans="1:21" x14ac:dyDescent="0.4">
      <c r="B329" s="1" t="s">
        <v>13</v>
      </c>
      <c r="C329" s="1">
        <v>-2700</v>
      </c>
      <c r="D329" s="1">
        <v>-1450</v>
      </c>
      <c r="G329" s="1" t="s">
        <v>325</v>
      </c>
      <c r="I329" s="1" t="s">
        <v>318</v>
      </c>
      <c r="K329" s="1" t="s">
        <v>949</v>
      </c>
      <c r="O329" s="58">
        <f t="shared" si="20"/>
        <v>4700</v>
      </c>
      <c r="P329" s="58">
        <f t="shared" si="21"/>
        <v>3400</v>
      </c>
      <c r="Q329" s="1">
        <f t="shared" si="22"/>
        <v>1250</v>
      </c>
      <c r="R329" s="1">
        <f t="shared" si="23"/>
        <v>236</v>
      </c>
      <c r="S329" s="1">
        <v>2023</v>
      </c>
      <c r="U329" s="52" t="s">
        <v>957</v>
      </c>
    </row>
    <row r="330" spans="1:21" x14ac:dyDescent="0.4">
      <c r="B330" s="1" t="s">
        <v>72</v>
      </c>
      <c r="C330" s="1">
        <v>-2700</v>
      </c>
      <c r="D330" s="1">
        <v>-2200</v>
      </c>
      <c r="G330" s="1" t="s">
        <v>323</v>
      </c>
      <c r="I330" s="1" t="s">
        <v>1822</v>
      </c>
      <c r="K330" s="1" t="s">
        <v>949</v>
      </c>
      <c r="O330" s="58">
        <f t="shared" si="20"/>
        <v>4700</v>
      </c>
      <c r="P330" s="58">
        <f t="shared" si="21"/>
        <v>4200</v>
      </c>
      <c r="Q330" s="1">
        <f t="shared" si="22"/>
        <v>500</v>
      </c>
      <c r="R330" s="1">
        <f t="shared" si="23"/>
        <v>236</v>
      </c>
      <c r="S330" s="1">
        <v>2023</v>
      </c>
    </row>
    <row r="331" spans="1:21" x14ac:dyDescent="0.4">
      <c r="B331" s="1" t="s">
        <v>422</v>
      </c>
      <c r="C331" s="1">
        <v>-2700</v>
      </c>
      <c r="D331" s="1">
        <v>-2300</v>
      </c>
      <c r="G331" s="1" t="s">
        <v>321</v>
      </c>
      <c r="I331" s="1" t="s">
        <v>319</v>
      </c>
      <c r="K331" s="1" t="s">
        <v>926</v>
      </c>
      <c r="M331" s="1">
        <v>1</v>
      </c>
      <c r="O331" s="58">
        <f t="shared" si="20"/>
        <v>4700</v>
      </c>
      <c r="P331" s="58">
        <f t="shared" si="21"/>
        <v>4300</v>
      </c>
      <c r="Q331" s="1" t="str">
        <f t="shared" si="22"/>
        <v/>
      </c>
      <c r="R331" s="1">
        <f t="shared" si="23"/>
        <v>236</v>
      </c>
      <c r="S331" s="1">
        <v>2023</v>
      </c>
    </row>
    <row r="332" spans="1:21" x14ac:dyDescent="0.4">
      <c r="B332" s="1" t="s">
        <v>74</v>
      </c>
      <c r="C332" s="1">
        <v>-2800</v>
      </c>
      <c r="D332" s="1">
        <v>-1800</v>
      </c>
      <c r="K332" s="1" t="s">
        <v>926</v>
      </c>
      <c r="O332" s="58">
        <f t="shared" si="20"/>
        <v>4800</v>
      </c>
      <c r="P332" s="58">
        <f t="shared" si="21"/>
        <v>3800</v>
      </c>
      <c r="Q332" s="1">
        <f t="shared" si="22"/>
        <v>1000</v>
      </c>
      <c r="R332" s="1">
        <f t="shared" si="23"/>
        <v>241</v>
      </c>
      <c r="S332" s="1">
        <v>2023</v>
      </c>
    </row>
    <row r="333" spans="1:21" x14ac:dyDescent="0.4">
      <c r="B333" s="1" t="s">
        <v>196</v>
      </c>
      <c r="C333" s="1">
        <v>-3000</v>
      </c>
      <c r="D333" s="1">
        <v>-2000</v>
      </c>
      <c r="G333" s="1" t="s">
        <v>360</v>
      </c>
      <c r="I333" s="1" t="s">
        <v>318</v>
      </c>
      <c r="K333" s="1" t="s">
        <v>926</v>
      </c>
      <c r="M333" s="1">
        <v>1</v>
      </c>
      <c r="O333" s="58">
        <f t="shared" si="20"/>
        <v>5000</v>
      </c>
      <c r="P333" s="58">
        <f t="shared" si="21"/>
        <v>4000</v>
      </c>
      <c r="Q333" s="1" t="str">
        <f t="shared" si="22"/>
        <v/>
      </c>
      <c r="R333" s="1">
        <f t="shared" si="23"/>
        <v>251</v>
      </c>
      <c r="S333" s="1">
        <v>2023</v>
      </c>
    </row>
    <row r="334" spans="1:21" x14ac:dyDescent="0.4">
      <c r="B334" s="1" t="s">
        <v>12</v>
      </c>
      <c r="C334" s="1">
        <v>-3000</v>
      </c>
      <c r="D334" s="1">
        <v>-2350</v>
      </c>
      <c r="K334" s="1" t="s">
        <v>926</v>
      </c>
      <c r="O334" s="58">
        <f t="shared" si="20"/>
        <v>5000</v>
      </c>
      <c r="P334" s="58">
        <f t="shared" si="21"/>
        <v>4300</v>
      </c>
      <c r="Q334" s="1">
        <f t="shared" si="22"/>
        <v>650</v>
      </c>
      <c r="R334" s="1">
        <f t="shared" si="23"/>
        <v>251</v>
      </c>
      <c r="S334" s="1">
        <v>2023</v>
      </c>
    </row>
    <row r="335" spans="1:21" x14ac:dyDescent="0.4">
      <c r="B335" s="1" t="s">
        <v>439</v>
      </c>
      <c r="C335" s="1">
        <v>-3000</v>
      </c>
      <c r="K335" s="1" t="s">
        <v>926</v>
      </c>
      <c r="O335" s="58">
        <f t="shared" si="20"/>
        <v>5000</v>
      </c>
      <c r="P335" s="58" t="str">
        <f t="shared" si="21"/>
        <v/>
      </c>
      <c r="Q335" s="1" t="str">
        <f t="shared" si="22"/>
        <v/>
      </c>
      <c r="R335" s="1">
        <f t="shared" si="23"/>
        <v>251</v>
      </c>
      <c r="S335" s="1">
        <v>2023</v>
      </c>
    </row>
    <row r="336" spans="1:21" x14ac:dyDescent="0.4">
      <c r="B336" s="1" t="s">
        <v>70</v>
      </c>
      <c r="C336" s="1">
        <v>-3100</v>
      </c>
      <c r="D336" s="1">
        <v>-30</v>
      </c>
      <c r="G336" s="1" t="s">
        <v>323</v>
      </c>
      <c r="I336" s="1" t="s">
        <v>1822</v>
      </c>
      <c r="K336" s="1" t="s">
        <v>949</v>
      </c>
      <c r="O336" s="58">
        <f t="shared" si="20"/>
        <v>5100</v>
      </c>
      <c r="P336" s="58">
        <f t="shared" si="21"/>
        <v>2000</v>
      </c>
      <c r="Q336" s="1">
        <f t="shared" si="22"/>
        <v>3070</v>
      </c>
      <c r="R336" s="1">
        <f t="shared" si="23"/>
        <v>256</v>
      </c>
      <c r="S336" s="1">
        <v>2023</v>
      </c>
    </row>
    <row r="337" spans="1:21" x14ac:dyDescent="0.4">
      <c r="A337" s="1" t="s">
        <v>1095</v>
      </c>
      <c r="C337" s="1">
        <v>-3100</v>
      </c>
      <c r="K337" s="1" t="s">
        <v>926</v>
      </c>
      <c r="O337" s="58">
        <f t="shared" si="20"/>
        <v>5100</v>
      </c>
      <c r="P337" s="58" t="str">
        <f t="shared" si="21"/>
        <v/>
      </c>
      <c r="Q337" s="1" t="str">
        <f t="shared" si="22"/>
        <v/>
      </c>
      <c r="R337" s="1">
        <f t="shared" si="23"/>
        <v>256</v>
      </c>
      <c r="S337" s="1">
        <v>2023</v>
      </c>
      <c r="T337" s="1" t="s">
        <v>1542</v>
      </c>
    </row>
    <row r="338" spans="1:21" x14ac:dyDescent="0.4">
      <c r="B338" s="1" t="s">
        <v>413</v>
      </c>
      <c r="C338" s="1">
        <v>-3130</v>
      </c>
      <c r="G338" s="1" t="s">
        <v>416</v>
      </c>
      <c r="I338" s="1" t="s">
        <v>318</v>
      </c>
      <c r="K338" s="1" t="s">
        <v>926</v>
      </c>
      <c r="O338" s="58">
        <f t="shared" si="20"/>
        <v>5100</v>
      </c>
      <c r="P338" s="58" t="str">
        <f t="shared" si="21"/>
        <v/>
      </c>
      <c r="Q338" s="1" t="str">
        <f t="shared" si="22"/>
        <v/>
      </c>
      <c r="R338" s="1">
        <f t="shared" si="23"/>
        <v>257</v>
      </c>
      <c r="S338" s="1">
        <v>2023</v>
      </c>
    </row>
    <row r="339" spans="1:21" x14ac:dyDescent="0.4">
      <c r="B339" s="1" t="s">
        <v>93</v>
      </c>
      <c r="C339" s="1">
        <v>-3300</v>
      </c>
      <c r="D339" s="1">
        <v>-1100</v>
      </c>
      <c r="G339" s="1" t="s">
        <v>337</v>
      </c>
      <c r="I339" s="1" t="s">
        <v>319</v>
      </c>
      <c r="K339" s="1" t="s">
        <v>926</v>
      </c>
      <c r="O339" s="58">
        <f t="shared" si="20"/>
        <v>5300</v>
      </c>
      <c r="P339" s="58">
        <f t="shared" si="21"/>
        <v>3100</v>
      </c>
      <c r="Q339" s="1">
        <f t="shared" si="22"/>
        <v>2200</v>
      </c>
      <c r="R339" s="1">
        <f t="shared" si="23"/>
        <v>266</v>
      </c>
      <c r="S339" s="1">
        <v>2023</v>
      </c>
    </row>
    <row r="340" spans="1:21" x14ac:dyDescent="0.4">
      <c r="B340" s="1" t="s">
        <v>90</v>
      </c>
      <c r="C340" s="1">
        <v>-3300</v>
      </c>
      <c r="D340" s="1">
        <v>-2600</v>
      </c>
      <c r="K340" s="1" t="s">
        <v>926</v>
      </c>
      <c r="O340" s="58">
        <f t="shared" si="20"/>
        <v>5300</v>
      </c>
      <c r="P340" s="58">
        <f t="shared" si="21"/>
        <v>4600</v>
      </c>
      <c r="Q340" s="1">
        <f t="shared" si="22"/>
        <v>700</v>
      </c>
      <c r="R340" s="1">
        <f t="shared" si="23"/>
        <v>266</v>
      </c>
      <c r="S340" s="1">
        <v>2023</v>
      </c>
    </row>
    <row r="341" spans="1:21" x14ac:dyDescent="0.4">
      <c r="B341" s="1" t="s">
        <v>75</v>
      </c>
      <c r="C341" s="1">
        <v>-3400</v>
      </c>
      <c r="K341" s="1" t="s">
        <v>926</v>
      </c>
      <c r="N341" s="1" t="s">
        <v>48</v>
      </c>
      <c r="O341" s="58">
        <f t="shared" si="20"/>
        <v>5400</v>
      </c>
      <c r="P341" s="58" t="str">
        <f t="shared" si="21"/>
        <v/>
      </c>
      <c r="Q341" s="1" t="str">
        <f t="shared" si="22"/>
        <v/>
      </c>
      <c r="R341" s="1">
        <f t="shared" si="23"/>
        <v>271</v>
      </c>
      <c r="S341" s="1">
        <v>2023</v>
      </c>
    </row>
    <row r="342" spans="1:21" x14ac:dyDescent="0.4">
      <c r="B342" s="1" t="s">
        <v>409</v>
      </c>
      <c r="C342" s="1">
        <v>-3500</v>
      </c>
      <c r="D342" s="1">
        <v>-3350</v>
      </c>
      <c r="F342" s="1" t="s">
        <v>410</v>
      </c>
      <c r="K342" s="1" t="s">
        <v>926</v>
      </c>
      <c r="M342" s="1">
        <v>1</v>
      </c>
      <c r="O342" s="58">
        <f t="shared" si="20"/>
        <v>5500</v>
      </c>
      <c r="P342" s="58">
        <f t="shared" si="21"/>
        <v>5300</v>
      </c>
      <c r="Q342" s="1" t="str">
        <f t="shared" si="22"/>
        <v/>
      </c>
      <c r="R342" s="1">
        <f t="shared" si="23"/>
        <v>276</v>
      </c>
      <c r="S342" s="1">
        <v>2023</v>
      </c>
    </row>
    <row r="343" spans="1:21" x14ac:dyDescent="0.4">
      <c r="A343" s="1" t="s">
        <v>1803</v>
      </c>
      <c r="C343" s="1">
        <v>-4000</v>
      </c>
      <c r="D343" s="1">
        <v>-1000</v>
      </c>
      <c r="I343" s="1" t="s">
        <v>331</v>
      </c>
      <c r="K343" s="1" t="s">
        <v>926</v>
      </c>
      <c r="O343" s="58">
        <f t="shared" si="20"/>
        <v>6000</v>
      </c>
      <c r="P343" s="58">
        <f t="shared" si="21"/>
        <v>3000</v>
      </c>
      <c r="Q343" s="1">
        <f t="shared" si="22"/>
        <v>3000</v>
      </c>
      <c r="R343" s="1">
        <f t="shared" si="23"/>
        <v>301</v>
      </c>
      <c r="S343" s="1">
        <v>2023</v>
      </c>
      <c r="T343" s="1" t="s">
        <v>1804</v>
      </c>
      <c r="U343" s="1" t="s">
        <v>1805</v>
      </c>
    </row>
    <row r="344" spans="1:21" x14ac:dyDescent="0.4">
      <c r="B344" s="1" t="s">
        <v>414</v>
      </c>
      <c r="C344" s="1">
        <v>-4000</v>
      </c>
      <c r="G344" s="1" t="s">
        <v>415</v>
      </c>
      <c r="K344" s="1" t="s">
        <v>926</v>
      </c>
      <c r="O344" s="58">
        <f t="shared" si="20"/>
        <v>6000</v>
      </c>
      <c r="P344" s="58" t="str">
        <f t="shared" si="21"/>
        <v/>
      </c>
      <c r="Q344" s="1" t="str">
        <f t="shared" si="22"/>
        <v/>
      </c>
      <c r="R344" s="1">
        <f t="shared" si="23"/>
        <v>301</v>
      </c>
      <c r="S344" s="1">
        <v>2023</v>
      </c>
    </row>
    <row r="345" spans="1:21" x14ac:dyDescent="0.4">
      <c r="A345" s="1" t="s">
        <v>1807</v>
      </c>
      <c r="C345" s="1">
        <v>-4200</v>
      </c>
      <c r="D345" s="1">
        <v>-2000</v>
      </c>
      <c r="G345" s="1" t="s">
        <v>1808</v>
      </c>
      <c r="I345" s="1" t="s">
        <v>318</v>
      </c>
      <c r="K345" s="1" t="s">
        <v>926</v>
      </c>
      <c r="O345" s="58">
        <f t="shared" si="20"/>
        <v>6200</v>
      </c>
      <c r="P345" s="58">
        <f t="shared" si="21"/>
        <v>4000</v>
      </c>
      <c r="Q345" s="1">
        <f t="shared" si="22"/>
        <v>2200</v>
      </c>
      <c r="R345" s="1">
        <f t="shared" si="23"/>
        <v>345</v>
      </c>
      <c r="S345" s="1">
        <v>2023</v>
      </c>
      <c r="T345" s="1" t="s">
        <v>1809</v>
      </c>
      <c r="U345" s="1" t="s">
        <v>1810</v>
      </c>
    </row>
    <row r="346" spans="1:21" x14ac:dyDescent="0.4">
      <c r="B346" s="1" t="s">
        <v>407</v>
      </c>
      <c r="C346" s="1">
        <v>-4200</v>
      </c>
      <c r="D346" s="1">
        <v>-4000</v>
      </c>
      <c r="G346" s="1" t="s">
        <v>408</v>
      </c>
      <c r="K346" s="1" t="s">
        <v>926</v>
      </c>
      <c r="M346" s="1">
        <v>1</v>
      </c>
      <c r="O346" s="58">
        <f t="shared" si="20"/>
        <v>6200</v>
      </c>
      <c r="P346" s="58">
        <f t="shared" si="21"/>
        <v>6000</v>
      </c>
      <c r="Q346" s="1" t="str">
        <f t="shared" si="22"/>
        <v/>
      </c>
      <c r="R346" s="1">
        <f t="shared" si="23"/>
        <v>345</v>
      </c>
      <c r="S346" s="1">
        <v>2023</v>
      </c>
    </row>
    <row r="347" spans="1:21" x14ac:dyDescent="0.4">
      <c r="B347" s="1" t="s">
        <v>11</v>
      </c>
      <c r="C347" s="1">
        <v>-4500</v>
      </c>
      <c r="D347" s="1">
        <v>-1700</v>
      </c>
      <c r="G347" s="1" t="s">
        <v>336</v>
      </c>
      <c r="K347" s="1" t="s">
        <v>926</v>
      </c>
      <c r="O347" s="58">
        <f t="shared" si="20"/>
        <v>6500</v>
      </c>
      <c r="P347" s="58">
        <f t="shared" si="21"/>
        <v>3700</v>
      </c>
      <c r="Q347" s="1">
        <f t="shared" si="22"/>
        <v>2800</v>
      </c>
      <c r="R347" s="1">
        <f t="shared" si="23"/>
        <v>362</v>
      </c>
      <c r="S347" s="1">
        <v>2023</v>
      </c>
    </row>
    <row r="348" spans="1:21" x14ac:dyDescent="0.4">
      <c r="B348" s="1" t="s">
        <v>65</v>
      </c>
      <c r="C348" s="1">
        <v>-4500</v>
      </c>
      <c r="D348" s="1">
        <v>-1900</v>
      </c>
      <c r="K348" s="1" t="s">
        <v>926</v>
      </c>
      <c r="O348" s="58">
        <f t="shared" si="20"/>
        <v>6500</v>
      </c>
      <c r="P348" s="58">
        <f t="shared" si="21"/>
        <v>3900</v>
      </c>
      <c r="Q348" s="1">
        <f t="shared" si="22"/>
        <v>2600</v>
      </c>
      <c r="R348" s="1">
        <f t="shared" si="23"/>
        <v>362</v>
      </c>
      <c r="S348" s="1">
        <v>2023</v>
      </c>
      <c r="U348" s="1" t="s">
        <v>988</v>
      </c>
    </row>
    <row r="349" spans="1:21" x14ac:dyDescent="0.4">
      <c r="B349" s="1" t="s">
        <v>412</v>
      </c>
      <c r="C349" s="1">
        <v>-5000</v>
      </c>
      <c r="G349" s="1" t="s">
        <v>411</v>
      </c>
      <c r="I349" s="1" t="s">
        <v>318</v>
      </c>
      <c r="K349" s="1" t="s">
        <v>926</v>
      </c>
      <c r="O349" s="58">
        <f t="shared" si="20"/>
        <v>7000</v>
      </c>
      <c r="P349" s="58" t="str">
        <f t="shared" si="21"/>
        <v/>
      </c>
      <c r="Q349" s="1" t="str">
        <f t="shared" si="22"/>
        <v/>
      </c>
      <c r="R349" s="1">
        <f t="shared" si="23"/>
        <v>390</v>
      </c>
      <c r="S349" s="1">
        <v>2023</v>
      </c>
    </row>
    <row r="350" spans="1:21" x14ac:dyDescent="0.4">
      <c r="B350" s="1" t="s">
        <v>229</v>
      </c>
      <c r="C350" s="1">
        <v>-5000</v>
      </c>
      <c r="I350" s="1" t="s">
        <v>318</v>
      </c>
      <c r="K350" s="1" t="s">
        <v>926</v>
      </c>
      <c r="O350" s="58">
        <f t="shared" si="20"/>
        <v>7000</v>
      </c>
      <c r="P350" s="58" t="str">
        <f t="shared" si="21"/>
        <v/>
      </c>
      <c r="Q350" s="1" t="str">
        <f t="shared" si="22"/>
        <v/>
      </c>
      <c r="R350" s="1">
        <f t="shared" si="23"/>
        <v>390</v>
      </c>
      <c r="S350" s="1">
        <v>2023</v>
      </c>
    </row>
    <row r="351" spans="1:21" x14ac:dyDescent="0.4">
      <c r="B351" s="1" t="s">
        <v>448</v>
      </c>
      <c r="C351" s="1">
        <v>-5200</v>
      </c>
      <c r="D351" s="1">
        <v>-4700</v>
      </c>
      <c r="G351" s="1" t="s">
        <v>406</v>
      </c>
      <c r="K351" s="1" t="s">
        <v>926</v>
      </c>
      <c r="M351" s="1">
        <v>1</v>
      </c>
      <c r="O351" s="58">
        <f t="shared" si="20"/>
        <v>7200</v>
      </c>
      <c r="P351" s="58">
        <f t="shared" si="21"/>
        <v>6700</v>
      </c>
      <c r="Q351" s="1" t="str">
        <f t="shared" si="22"/>
        <v/>
      </c>
      <c r="R351" s="1">
        <f t="shared" si="23"/>
        <v>401</v>
      </c>
      <c r="S351" s="1">
        <v>2023</v>
      </c>
    </row>
    <row r="352" spans="1:21" x14ac:dyDescent="0.4">
      <c r="B352" s="1" t="s">
        <v>91</v>
      </c>
      <c r="C352" s="1">
        <v>-5500</v>
      </c>
      <c r="D352" s="1">
        <v>-4500</v>
      </c>
      <c r="G352" s="1" t="s">
        <v>324</v>
      </c>
      <c r="K352" s="1" t="s">
        <v>926</v>
      </c>
      <c r="N352" s="1">
        <v>1</v>
      </c>
      <c r="O352" s="58">
        <f t="shared" si="20"/>
        <v>7500</v>
      </c>
      <c r="P352" s="58">
        <f t="shared" si="21"/>
        <v>6500</v>
      </c>
      <c r="Q352" s="1">
        <f t="shared" si="22"/>
        <v>1000</v>
      </c>
      <c r="R352" s="1">
        <f t="shared" si="23"/>
        <v>417</v>
      </c>
      <c r="S352" s="1">
        <v>2023</v>
      </c>
    </row>
    <row r="353" spans="1:21" x14ac:dyDescent="0.4">
      <c r="B353" s="1" t="s">
        <v>68</v>
      </c>
      <c r="C353" s="1">
        <v>-6000</v>
      </c>
      <c r="D353" s="1">
        <v>-3000</v>
      </c>
      <c r="G353" s="1" t="s">
        <v>323</v>
      </c>
      <c r="K353" s="1" t="s">
        <v>926</v>
      </c>
      <c r="O353" s="58">
        <f t="shared" si="20"/>
        <v>8000</v>
      </c>
      <c r="P353" s="58">
        <f t="shared" si="21"/>
        <v>5000</v>
      </c>
      <c r="Q353" s="1">
        <f t="shared" si="22"/>
        <v>3000</v>
      </c>
      <c r="R353" s="1">
        <f t="shared" si="23"/>
        <v>445</v>
      </c>
      <c r="S353" s="1">
        <v>2023</v>
      </c>
    </row>
    <row r="354" spans="1:21" x14ac:dyDescent="0.4">
      <c r="B354" s="1" t="s">
        <v>10</v>
      </c>
      <c r="C354" s="1">
        <v>-7000</v>
      </c>
      <c r="D354" s="1">
        <v>-3000</v>
      </c>
      <c r="G354" s="1" t="s">
        <v>335</v>
      </c>
      <c r="K354" s="1" t="s">
        <v>926</v>
      </c>
      <c r="O354" s="58">
        <f t="shared" si="20"/>
        <v>9000</v>
      </c>
      <c r="P354" s="58">
        <f t="shared" si="21"/>
        <v>5000</v>
      </c>
      <c r="Q354" s="1">
        <f t="shared" si="22"/>
        <v>4000</v>
      </c>
      <c r="R354" s="1">
        <f t="shared" si="23"/>
        <v>501</v>
      </c>
      <c r="S354" s="1">
        <v>2023</v>
      </c>
    </row>
    <row r="355" spans="1:21" x14ac:dyDescent="0.4">
      <c r="B355" s="1" t="s">
        <v>436</v>
      </c>
      <c r="C355" s="1">
        <v>-7000</v>
      </c>
      <c r="G355" s="1" t="s">
        <v>437</v>
      </c>
      <c r="K355" s="1" t="s">
        <v>926</v>
      </c>
      <c r="O355" s="58">
        <f t="shared" si="20"/>
        <v>9000</v>
      </c>
      <c r="P355" s="58" t="str">
        <f t="shared" si="21"/>
        <v/>
      </c>
      <c r="Q355" s="1" t="str">
        <f t="shared" si="22"/>
        <v/>
      </c>
      <c r="R355" s="1">
        <f t="shared" si="23"/>
        <v>501</v>
      </c>
      <c r="S355" s="1">
        <v>2023</v>
      </c>
    </row>
    <row r="356" spans="1:21" x14ac:dyDescent="0.4">
      <c r="A356" s="1" t="s">
        <v>1162</v>
      </c>
      <c r="C356" s="1">
        <v>-8000</v>
      </c>
      <c r="D356" s="1">
        <v>-2000</v>
      </c>
      <c r="G356" s="1" t="s">
        <v>1163</v>
      </c>
      <c r="K356" s="1" t="s">
        <v>949</v>
      </c>
      <c r="O356" s="58">
        <f t="shared" si="20"/>
        <v>10000</v>
      </c>
      <c r="P356" s="58">
        <f t="shared" si="21"/>
        <v>4000</v>
      </c>
      <c r="Q356" s="1">
        <f t="shared" si="22"/>
        <v>6000</v>
      </c>
      <c r="R356" s="1">
        <f t="shared" si="23"/>
        <v>556</v>
      </c>
      <c r="S356" s="1">
        <v>2023</v>
      </c>
      <c r="T356" s="1" t="s">
        <v>1164</v>
      </c>
    </row>
    <row r="357" spans="1:21" x14ac:dyDescent="0.4">
      <c r="B357" s="1" t="s">
        <v>443</v>
      </c>
      <c r="C357" s="1">
        <v>-8000</v>
      </c>
      <c r="D357" s="1">
        <v>-5000</v>
      </c>
      <c r="G357" s="1" t="s">
        <v>442</v>
      </c>
      <c r="K357" s="1" t="s">
        <v>926</v>
      </c>
      <c r="M357" s="1">
        <v>1</v>
      </c>
      <c r="O357" s="58">
        <f t="shared" si="20"/>
        <v>10000</v>
      </c>
      <c r="P357" s="58">
        <f t="shared" si="21"/>
        <v>7000</v>
      </c>
      <c r="Q357" s="1" t="str">
        <f t="shared" si="22"/>
        <v/>
      </c>
      <c r="R357" s="1">
        <f t="shared" si="23"/>
        <v>556</v>
      </c>
      <c r="S357" s="1">
        <v>2023</v>
      </c>
    </row>
    <row r="358" spans="1:21" x14ac:dyDescent="0.4">
      <c r="B358" s="1" t="s">
        <v>433</v>
      </c>
      <c r="C358" s="1">
        <v>-8500</v>
      </c>
      <c r="G358" s="1" t="s">
        <v>434</v>
      </c>
      <c r="K358" s="1" t="s">
        <v>926</v>
      </c>
      <c r="O358" s="58">
        <f t="shared" si="20"/>
        <v>10500</v>
      </c>
      <c r="P358" s="58" t="str">
        <f t="shared" si="21"/>
        <v/>
      </c>
      <c r="Q358" s="1" t="str">
        <f t="shared" si="22"/>
        <v/>
      </c>
      <c r="R358" s="1">
        <f t="shared" si="23"/>
        <v>584</v>
      </c>
      <c r="S358" s="1">
        <v>2023</v>
      </c>
    </row>
    <row r="359" spans="1:21" x14ac:dyDescent="0.4">
      <c r="B359" s="1" t="s">
        <v>435</v>
      </c>
      <c r="C359" s="1">
        <v>-8500</v>
      </c>
      <c r="I359" s="1" t="s">
        <v>331</v>
      </c>
      <c r="K359" s="1" t="s">
        <v>926</v>
      </c>
      <c r="O359" s="58">
        <f t="shared" si="20"/>
        <v>10500</v>
      </c>
      <c r="P359" s="58" t="str">
        <f t="shared" si="21"/>
        <v/>
      </c>
      <c r="Q359" s="1" t="str">
        <f t="shared" si="22"/>
        <v/>
      </c>
      <c r="R359" s="1">
        <f t="shared" si="23"/>
        <v>584</v>
      </c>
      <c r="S359" s="1">
        <v>2023</v>
      </c>
    </row>
    <row r="360" spans="1:21" x14ac:dyDescent="0.4">
      <c r="B360" s="1" t="s">
        <v>223</v>
      </c>
      <c r="C360" s="1">
        <v>-9000</v>
      </c>
      <c r="D360" s="1">
        <v>-7000</v>
      </c>
      <c r="G360" s="1" t="s">
        <v>322</v>
      </c>
      <c r="K360" s="1" t="s">
        <v>926</v>
      </c>
      <c r="M360" s="1">
        <v>1</v>
      </c>
      <c r="O360" s="58">
        <f t="shared" si="20"/>
        <v>11000</v>
      </c>
      <c r="P360" s="58">
        <f t="shared" si="21"/>
        <v>9000</v>
      </c>
      <c r="Q360" s="1" t="str">
        <f t="shared" si="22"/>
        <v/>
      </c>
      <c r="R360" s="1">
        <f t="shared" si="23"/>
        <v>612</v>
      </c>
      <c r="S360" s="1">
        <v>2023</v>
      </c>
    </row>
    <row r="361" spans="1:21" x14ac:dyDescent="0.4">
      <c r="B361" s="1" t="s">
        <v>440</v>
      </c>
      <c r="C361" s="1">
        <v>-9000</v>
      </c>
      <c r="I361" s="1" t="s">
        <v>441</v>
      </c>
      <c r="K361" s="1" t="s">
        <v>926</v>
      </c>
      <c r="O361" s="58">
        <f t="shared" si="20"/>
        <v>11000</v>
      </c>
      <c r="P361" s="58" t="str">
        <f t="shared" si="21"/>
        <v/>
      </c>
      <c r="Q361" s="1" t="str">
        <f t="shared" si="22"/>
        <v/>
      </c>
      <c r="R361" s="1">
        <f t="shared" si="23"/>
        <v>612</v>
      </c>
      <c r="S361" s="1">
        <v>2023</v>
      </c>
    </row>
    <row r="362" spans="1:21" x14ac:dyDescent="0.4">
      <c r="B362" s="1" t="s">
        <v>228</v>
      </c>
      <c r="C362" s="1">
        <v>-9500</v>
      </c>
      <c r="D362" s="40">
        <v>-8500</v>
      </c>
      <c r="G362" s="1" t="s">
        <v>334</v>
      </c>
      <c r="K362" s="1" t="s">
        <v>926</v>
      </c>
      <c r="M362" s="1">
        <v>1</v>
      </c>
      <c r="O362" s="58">
        <f t="shared" si="20"/>
        <v>11500</v>
      </c>
      <c r="P362" s="58">
        <f t="shared" si="21"/>
        <v>10500</v>
      </c>
      <c r="Q362" s="1" t="str">
        <f t="shared" si="22"/>
        <v/>
      </c>
      <c r="R362" s="1">
        <f t="shared" si="23"/>
        <v>640</v>
      </c>
      <c r="S362" s="1">
        <v>2023</v>
      </c>
    </row>
    <row r="363" spans="1:21" x14ac:dyDescent="0.4">
      <c r="B363" s="1" t="s">
        <v>438</v>
      </c>
      <c r="C363" s="1">
        <v>-9500</v>
      </c>
      <c r="G363" s="1" t="s">
        <v>322</v>
      </c>
      <c r="K363" s="1" t="s">
        <v>926</v>
      </c>
      <c r="O363" s="58">
        <f t="shared" si="20"/>
        <v>11500</v>
      </c>
      <c r="P363" s="58" t="str">
        <f t="shared" si="21"/>
        <v/>
      </c>
      <c r="Q363" s="1" t="str">
        <f t="shared" si="22"/>
        <v/>
      </c>
      <c r="R363" s="1">
        <f t="shared" si="23"/>
        <v>640</v>
      </c>
      <c r="S363" s="1">
        <v>2023</v>
      </c>
    </row>
    <row r="364" spans="1:21" x14ac:dyDescent="0.4">
      <c r="B364" s="1" t="s">
        <v>226</v>
      </c>
      <c r="C364" s="1">
        <v>-10000</v>
      </c>
      <c r="D364" s="1">
        <v>-8000</v>
      </c>
      <c r="G364" s="1" t="s">
        <v>321</v>
      </c>
      <c r="K364" s="1" t="s">
        <v>926</v>
      </c>
      <c r="M364" s="1">
        <v>1</v>
      </c>
      <c r="O364" s="58">
        <f t="shared" si="20"/>
        <v>12000</v>
      </c>
      <c r="P364" s="58">
        <f t="shared" si="21"/>
        <v>10000</v>
      </c>
      <c r="Q364" s="1" t="str">
        <f t="shared" si="22"/>
        <v/>
      </c>
      <c r="R364" s="1">
        <f t="shared" si="23"/>
        <v>667</v>
      </c>
      <c r="S364" s="1">
        <v>2023</v>
      </c>
    </row>
    <row r="365" spans="1:21" x14ac:dyDescent="0.4">
      <c r="A365" s="1" t="s">
        <v>1347</v>
      </c>
      <c r="C365" s="1">
        <v>-10000</v>
      </c>
      <c r="G365" s="1" t="s">
        <v>1348</v>
      </c>
      <c r="K365" s="1" t="s">
        <v>926</v>
      </c>
      <c r="O365" s="58">
        <f t="shared" si="20"/>
        <v>12000</v>
      </c>
      <c r="P365" s="58" t="str">
        <f t="shared" si="21"/>
        <v/>
      </c>
      <c r="Q365" s="1" t="str">
        <f t="shared" si="22"/>
        <v/>
      </c>
      <c r="R365" s="1">
        <f t="shared" si="23"/>
        <v>667</v>
      </c>
      <c r="S365" s="1">
        <v>2023</v>
      </c>
      <c r="T365" s="1" t="s">
        <v>1349</v>
      </c>
    </row>
    <row r="366" spans="1:21" x14ac:dyDescent="0.4">
      <c r="B366" s="1" t="s">
        <v>432</v>
      </c>
      <c r="C366" s="1">
        <v>-11500</v>
      </c>
      <c r="D366" s="1">
        <v>-6200</v>
      </c>
      <c r="G366" s="1" t="s">
        <v>383</v>
      </c>
      <c r="K366" s="1" t="s">
        <v>926</v>
      </c>
      <c r="M366" s="1">
        <v>1</v>
      </c>
      <c r="O366" s="58">
        <f t="shared" si="20"/>
        <v>13500</v>
      </c>
      <c r="P366" s="58">
        <f t="shared" si="21"/>
        <v>8200</v>
      </c>
      <c r="Q366" s="1" t="str">
        <f t="shared" si="22"/>
        <v/>
      </c>
      <c r="R366" s="1">
        <f t="shared" si="23"/>
        <v>751</v>
      </c>
      <c r="S366" s="1">
        <v>2023</v>
      </c>
    </row>
    <row r="367" spans="1:21" x14ac:dyDescent="0.4">
      <c r="A367" s="1" t="s">
        <v>958</v>
      </c>
      <c r="B367" s="1" t="s">
        <v>959</v>
      </c>
      <c r="C367" s="1">
        <v>-12500</v>
      </c>
      <c r="D367" s="1">
        <v>-3500</v>
      </c>
      <c r="G367" s="1" t="s">
        <v>961</v>
      </c>
      <c r="K367" s="1" t="s">
        <v>926</v>
      </c>
      <c r="O367" s="58">
        <f t="shared" si="20"/>
        <v>14500</v>
      </c>
      <c r="P367" s="58">
        <f t="shared" si="21"/>
        <v>5500</v>
      </c>
      <c r="Q367" s="1">
        <f t="shared" si="22"/>
        <v>9000</v>
      </c>
      <c r="R367" s="1">
        <f t="shared" si="23"/>
        <v>806</v>
      </c>
      <c r="S367" s="1">
        <v>2023</v>
      </c>
      <c r="T367" s="52" t="s">
        <v>960</v>
      </c>
      <c r="U367" s="52" t="s">
        <v>963</v>
      </c>
    </row>
    <row r="368" spans="1:21" x14ac:dyDescent="0.4">
      <c r="A368" s="1" t="s">
        <v>978</v>
      </c>
      <c r="B368" s="1" t="s">
        <v>979</v>
      </c>
      <c r="C368" s="1">
        <v>-12670</v>
      </c>
      <c r="D368" s="1">
        <v>-10890</v>
      </c>
      <c r="K368" s="1" t="s">
        <v>962</v>
      </c>
      <c r="O368" s="58">
        <f t="shared" si="20"/>
        <v>14600</v>
      </c>
      <c r="P368" s="58">
        <f t="shared" si="21"/>
        <v>12900</v>
      </c>
      <c r="Q368" s="1">
        <f t="shared" si="22"/>
        <v>1780</v>
      </c>
      <c r="R368" s="1">
        <f t="shared" si="23"/>
        <v>816</v>
      </c>
      <c r="S368" s="1">
        <v>2023</v>
      </c>
      <c r="T368" s="1" t="s">
        <v>980</v>
      </c>
      <c r="U368" s="1" t="s">
        <v>981</v>
      </c>
    </row>
    <row r="369" spans="1:21" x14ac:dyDescent="0.4">
      <c r="A369" s="1" t="s">
        <v>62</v>
      </c>
      <c r="B369" s="1" t="s">
        <v>1801</v>
      </c>
      <c r="C369" s="1">
        <v>-15000</v>
      </c>
      <c r="D369" s="1">
        <v>-3000</v>
      </c>
      <c r="G369" s="1" t="s">
        <v>333</v>
      </c>
      <c r="K369" s="1" t="s">
        <v>926</v>
      </c>
      <c r="N369" s="1">
        <v>1</v>
      </c>
      <c r="O369" s="58">
        <f t="shared" si="20"/>
        <v>17000</v>
      </c>
      <c r="P369" s="58">
        <f t="shared" si="21"/>
        <v>5000</v>
      </c>
      <c r="Q369" s="1">
        <f t="shared" si="22"/>
        <v>12000</v>
      </c>
      <c r="R369" s="1">
        <f t="shared" si="23"/>
        <v>1063</v>
      </c>
      <c r="S369" s="1">
        <v>2023</v>
      </c>
      <c r="T369" s="1" t="s">
        <v>1802</v>
      </c>
    </row>
    <row r="370" spans="1:21" x14ac:dyDescent="0.4">
      <c r="B370" s="1" t="s">
        <v>49</v>
      </c>
      <c r="C370" s="1">
        <v>-18000</v>
      </c>
      <c r="D370" s="1">
        <v>-12000</v>
      </c>
      <c r="I370" s="1" t="s">
        <v>320</v>
      </c>
      <c r="K370" s="1" t="s">
        <v>926</v>
      </c>
      <c r="O370" s="58">
        <f t="shared" si="20"/>
        <v>20000</v>
      </c>
      <c r="P370" s="58">
        <f t="shared" si="21"/>
        <v>14000</v>
      </c>
      <c r="Q370" s="1">
        <f t="shared" si="22"/>
        <v>6000</v>
      </c>
      <c r="R370" s="1">
        <f t="shared" si="23"/>
        <v>1251</v>
      </c>
      <c r="S370" s="1">
        <v>2023</v>
      </c>
    </row>
    <row r="371" spans="1:21" x14ac:dyDescent="0.4">
      <c r="B371" s="1" t="s">
        <v>266</v>
      </c>
      <c r="C371" s="1">
        <v>-21000</v>
      </c>
      <c r="G371" s="1" t="s">
        <v>332</v>
      </c>
      <c r="K371" s="1" t="s">
        <v>926</v>
      </c>
      <c r="O371" s="58">
        <f t="shared" si="20"/>
        <v>23000</v>
      </c>
      <c r="P371" s="58" t="str">
        <f t="shared" si="21"/>
        <v/>
      </c>
      <c r="Q371" s="1" t="str">
        <f t="shared" si="22"/>
        <v/>
      </c>
      <c r="R371" s="1">
        <f t="shared" si="23"/>
        <v>1438</v>
      </c>
      <c r="S371" s="1">
        <v>2023</v>
      </c>
    </row>
    <row r="372" spans="1:21" x14ac:dyDescent="0.4">
      <c r="A372" s="1" t="s">
        <v>61</v>
      </c>
      <c r="C372" s="1">
        <v>-22000</v>
      </c>
      <c r="D372" s="1">
        <v>-6000</v>
      </c>
      <c r="I372" s="1" t="s">
        <v>318</v>
      </c>
      <c r="K372" s="1" t="s">
        <v>926</v>
      </c>
      <c r="N372" s="1">
        <v>1</v>
      </c>
      <c r="O372" s="58">
        <f t="shared" si="20"/>
        <v>24000</v>
      </c>
      <c r="P372" s="58">
        <f t="shared" si="21"/>
        <v>8000</v>
      </c>
      <c r="Q372" s="1">
        <f t="shared" si="22"/>
        <v>16000</v>
      </c>
      <c r="R372" s="1">
        <f t="shared" si="23"/>
        <v>1501</v>
      </c>
      <c r="S372" s="1">
        <v>2023</v>
      </c>
      <c r="T372" s="1" t="s">
        <v>1799</v>
      </c>
      <c r="U372" s="1" t="s">
        <v>1800</v>
      </c>
    </row>
    <row r="373" spans="1:21" x14ac:dyDescent="0.4">
      <c r="B373" s="1" t="s">
        <v>105</v>
      </c>
      <c r="C373" s="1">
        <v>-22000</v>
      </c>
      <c r="D373" s="1">
        <v>-13000</v>
      </c>
      <c r="K373" s="1" t="s">
        <v>926</v>
      </c>
      <c r="O373" s="58">
        <f t="shared" si="20"/>
        <v>24000</v>
      </c>
      <c r="P373" s="58">
        <f t="shared" si="21"/>
        <v>15000</v>
      </c>
      <c r="Q373" s="1">
        <f t="shared" si="22"/>
        <v>9000</v>
      </c>
      <c r="R373" s="1">
        <f t="shared" si="23"/>
        <v>1501</v>
      </c>
      <c r="S373" s="1">
        <v>2023</v>
      </c>
    </row>
    <row r="374" spans="1:21" x14ac:dyDescent="0.4">
      <c r="A374" s="1" t="s">
        <v>9</v>
      </c>
      <c r="C374" s="1">
        <v>-22000</v>
      </c>
      <c r="G374" s="1" t="s">
        <v>332</v>
      </c>
      <c r="K374" s="1" t="s">
        <v>926</v>
      </c>
      <c r="O374" s="58">
        <f t="shared" si="20"/>
        <v>24000</v>
      </c>
      <c r="P374" s="58" t="str">
        <f t="shared" si="21"/>
        <v/>
      </c>
      <c r="Q374" s="1" t="str">
        <f t="shared" si="22"/>
        <v/>
      </c>
      <c r="R374" s="1">
        <f t="shared" si="23"/>
        <v>1501</v>
      </c>
      <c r="S374" s="1">
        <v>2023</v>
      </c>
    </row>
    <row r="375" spans="1:21" x14ac:dyDescent="0.4">
      <c r="A375" s="1" t="s">
        <v>1794</v>
      </c>
      <c r="B375" s="1" t="s">
        <v>1798</v>
      </c>
      <c r="C375" s="1">
        <v>-23000</v>
      </c>
      <c r="D375" s="1">
        <v>-5000</v>
      </c>
      <c r="K375" s="1" t="s">
        <v>926</v>
      </c>
      <c r="N375" s="1">
        <v>1</v>
      </c>
      <c r="O375" s="58">
        <f t="shared" si="20"/>
        <v>25000</v>
      </c>
      <c r="P375" s="58">
        <f t="shared" si="21"/>
        <v>7000</v>
      </c>
      <c r="Q375" s="1">
        <f t="shared" si="22"/>
        <v>18000</v>
      </c>
      <c r="R375" s="1">
        <f t="shared" si="23"/>
        <v>1563</v>
      </c>
      <c r="S375" s="1">
        <v>2023</v>
      </c>
      <c r="T375" s="1" t="s">
        <v>1806</v>
      </c>
    </row>
    <row r="376" spans="1:21" x14ac:dyDescent="0.4">
      <c r="A376" s="1" t="s">
        <v>59</v>
      </c>
      <c r="C376" s="1">
        <v>-23000</v>
      </c>
      <c r="D376" s="1">
        <v>-6000</v>
      </c>
      <c r="G376" s="1" t="s">
        <v>324</v>
      </c>
      <c r="K376" s="1" t="s">
        <v>926</v>
      </c>
      <c r="N376" s="1">
        <v>1</v>
      </c>
      <c r="O376" s="58">
        <f t="shared" si="20"/>
        <v>25000</v>
      </c>
      <c r="P376" s="58">
        <f t="shared" si="21"/>
        <v>8000</v>
      </c>
      <c r="Q376" s="1">
        <f t="shared" si="22"/>
        <v>17000</v>
      </c>
      <c r="R376" s="1">
        <f t="shared" si="23"/>
        <v>1563</v>
      </c>
      <c r="S376" s="1">
        <v>2023</v>
      </c>
      <c r="T376" s="1" t="s">
        <v>1795</v>
      </c>
      <c r="U376" s="1" t="s">
        <v>1796</v>
      </c>
    </row>
    <row r="377" spans="1:21" x14ac:dyDescent="0.4">
      <c r="B377" s="1" t="s">
        <v>57</v>
      </c>
      <c r="C377" s="1">
        <v>-24000</v>
      </c>
      <c r="D377" s="1">
        <v>-17000</v>
      </c>
      <c r="K377" s="1" t="s">
        <v>926</v>
      </c>
      <c r="M377" s="1">
        <v>1</v>
      </c>
      <c r="N377" s="1">
        <v>1</v>
      </c>
      <c r="O377" s="58">
        <f t="shared" si="20"/>
        <v>26000</v>
      </c>
      <c r="P377" s="58">
        <f t="shared" si="21"/>
        <v>19000</v>
      </c>
      <c r="Q377" s="1" t="str">
        <f t="shared" si="22"/>
        <v/>
      </c>
      <c r="R377" s="1">
        <f t="shared" si="23"/>
        <v>1626</v>
      </c>
      <c r="S377" s="1">
        <v>2023</v>
      </c>
    </row>
    <row r="378" spans="1:21" x14ac:dyDescent="0.4">
      <c r="B378" s="1" t="s">
        <v>149</v>
      </c>
      <c r="C378" s="1">
        <v>-24500</v>
      </c>
      <c r="G378" s="1" t="s">
        <v>313</v>
      </c>
      <c r="K378" s="1" t="s">
        <v>926</v>
      </c>
      <c r="O378" s="58">
        <f t="shared" si="20"/>
        <v>26500</v>
      </c>
      <c r="P378" s="58" t="str">
        <f t="shared" si="21"/>
        <v/>
      </c>
      <c r="Q378" s="1" t="str">
        <f t="shared" si="22"/>
        <v/>
      </c>
      <c r="R378" s="1">
        <f t="shared" si="23"/>
        <v>1657</v>
      </c>
      <c r="S378" s="1">
        <v>2023</v>
      </c>
    </row>
    <row r="379" spans="1:21" x14ac:dyDescent="0.4">
      <c r="A379" s="1" t="s">
        <v>982</v>
      </c>
      <c r="B379" s="1" t="s">
        <v>983</v>
      </c>
      <c r="C379" s="1">
        <v>-26000</v>
      </c>
      <c r="I379" s="1" t="s">
        <v>318</v>
      </c>
      <c r="K379" s="1" t="s">
        <v>926</v>
      </c>
      <c r="O379" s="58">
        <f t="shared" si="20"/>
        <v>28000</v>
      </c>
      <c r="P379" s="58" t="str">
        <f t="shared" si="21"/>
        <v/>
      </c>
      <c r="Q379" s="1" t="str">
        <f t="shared" si="22"/>
        <v/>
      </c>
      <c r="R379" s="1">
        <f t="shared" si="23"/>
        <v>1751</v>
      </c>
      <c r="S379" s="1">
        <v>2023</v>
      </c>
      <c r="T379" s="1" t="s">
        <v>984</v>
      </c>
    </row>
    <row r="380" spans="1:21" x14ac:dyDescent="0.4">
      <c r="B380" s="1" t="s">
        <v>233</v>
      </c>
      <c r="C380" s="1">
        <v>-28000</v>
      </c>
      <c r="D380" s="1">
        <v>-13000</v>
      </c>
      <c r="I380" s="1" t="s">
        <v>319</v>
      </c>
      <c r="K380" s="1" t="s">
        <v>926</v>
      </c>
      <c r="M380" s="1">
        <v>1</v>
      </c>
      <c r="O380" s="58">
        <f t="shared" si="20"/>
        <v>30000</v>
      </c>
      <c r="P380" s="58">
        <f t="shared" si="21"/>
        <v>15000</v>
      </c>
      <c r="Q380" s="1" t="str">
        <f t="shared" si="22"/>
        <v/>
      </c>
      <c r="R380" s="1">
        <f t="shared" si="23"/>
        <v>1876</v>
      </c>
      <c r="S380" s="1">
        <v>2023</v>
      </c>
    </row>
    <row r="381" spans="1:21" x14ac:dyDescent="0.4">
      <c r="A381" s="1" t="s">
        <v>977</v>
      </c>
      <c r="B381" s="1" t="s">
        <v>428</v>
      </c>
      <c r="C381" s="1">
        <v>-28000</v>
      </c>
      <c r="G381" s="1" t="s">
        <v>423</v>
      </c>
      <c r="K381" s="1" t="s">
        <v>926</v>
      </c>
      <c r="O381" s="58">
        <f t="shared" si="20"/>
        <v>30000</v>
      </c>
      <c r="P381" s="58" t="str">
        <f t="shared" si="21"/>
        <v/>
      </c>
      <c r="Q381" s="1" t="str">
        <f t="shared" si="22"/>
        <v/>
      </c>
      <c r="R381" s="1">
        <f t="shared" si="23"/>
        <v>1876</v>
      </c>
      <c r="S381" s="1">
        <v>2023</v>
      </c>
    </row>
    <row r="382" spans="1:21" x14ac:dyDescent="0.4">
      <c r="B382" s="1" t="s">
        <v>243</v>
      </c>
      <c r="C382" s="1">
        <v>-31000</v>
      </c>
      <c r="D382" s="1">
        <v>-22000</v>
      </c>
      <c r="I382" s="1" t="s">
        <v>318</v>
      </c>
      <c r="K382" s="1" t="s">
        <v>926</v>
      </c>
      <c r="O382" s="58">
        <f t="shared" si="20"/>
        <v>33000</v>
      </c>
      <c r="P382" s="58">
        <f t="shared" si="21"/>
        <v>24000</v>
      </c>
      <c r="Q382" s="1">
        <f t="shared" si="22"/>
        <v>9000</v>
      </c>
      <c r="R382" s="1">
        <f t="shared" si="23"/>
        <v>2063</v>
      </c>
      <c r="S382" s="1">
        <v>2023</v>
      </c>
    </row>
    <row r="383" spans="1:21" x14ac:dyDescent="0.4">
      <c r="B383" s="1" t="s">
        <v>241</v>
      </c>
      <c r="C383" s="1">
        <v>-34000</v>
      </c>
      <c r="K383" s="1" t="s">
        <v>926</v>
      </c>
      <c r="O383" s="58">
        <f t="shared" si="20"/>
        <v>36000</v>
      </c>
      <c r="P383" s="58" t="str">
        <f t="shared" si="21"/>
        <v/>
      </c>
      <c r="Q383" s="1" t="str">
        <f t="shared" si="22"/>
        <v/>
      </c>
      <c r="R383" s="1">
        <f t="shared" si="23"/>
        <v>2251</v>
      </c>
      <c r="S383" s="1">
        <v>2023</v>
      </c>
    </row>
    <row r="384" spans="1:21" x14ac:dyDescent="0.4">
      <c r="A384" s="1" t="s">
        <v>1793</v>
      </c>
      <c r="C384" s="1">
        <v>-38000</v>
      </c>
      <c r="D384" s="1">
        <v>-24000</v>
      </c>
      <c r="I384" s="1" t="s">
        <v>318</v>
      </c>
      <c r="K384" s="1" t="s">
        <v>926</v>
      </c>
      <c r="O384" s="58">
        <f t="shared" si="20"/>
        <v>40000</v>
      </c>
      <c r="P384" s="58">
        <f t="shared" si="21"/>
        <v>26000</v>
      </c>
      <c r="Q384" s="1">
        <f t="shared" si="22"/>
        <v>14000</v>
      </c>
      <c r="R384" s="1">
        <f t="shared" si="23"/>
        <v>2501</v>
      </c>
      <c r="S384" s="1">
        <v>2023</v>
      </c>
    </row>
    <row r="385" spans="1:21" x14ac:dyDescent="0.4">
      <c r="B385" s="1" t="s">
        <v>265</v>
      </c>
      <c r="C385" s="1">
        <v>-38000</v>
      </c>
      <c r="D385" s="1">
        <v>-28000</v>
      </c>
      <c r="K385" s="1" t="s">
        <v>926</v>
      </c>
      <c r="M385" s="1">
        <v>1</v>
      </c>
      <c r="O385" s="58">
        <f t="shared" si="20"/>
        <v>40000</v>
      </c>
      <c r="P385" s="58">
        <f t="shared" si="21"/>
        <v>30000</v>
      </c>
      <c r="Q385" s="1" t="str">
        <f t="shared" si="22"/>
        <v/>
      </c>
      <c r="R385" s="1">
        <f t="shared" si="23"/>
        <v>2501</v>
      </c>
      <c r="S385" s="1">
        <v>2023</v>
      </c>
    </row>
    <row r="386" spans="1:21" x14ac:dyDescent="0.4">
      <c r="B386" s="1" t="s">
        <v>4</v>
      </c>
      <c r="C386" s="1">
        <v>-39000</v>
      </c>
      <c r="D386" s="1">
        <v>-36000</v>
      </c>
      <c r="I386" s="1" t="s">
        <v>331</v>
      </c>
      <c r="K386" s="1" t="s">
        <v>926</v>
      </c>
      <c r="M386" s="1">
        <v>1</v>
      </c>
      <c r="O386" s="58">
        <f t="shared" ref="O386:O449" si="24">IF(ISBLANK(C386),"",IF(C386&lt;=(-350000),ABS(C386),IF(C386&lt;=(-900),FLOOR(ABS(C386-S386),100),ABS(C386-S386))))</f>
        <v>41000</v>
      </c>
      <c r="P386" s="58">
        <f t="shared" ref="P386:P449" si="25">IF(ISBLANK(D386),"",IF(C386&lt;=(-350000),ABS(D386),IF(C386&lt;=(-900),FLOOR(ABS(D386-S386),100),ABS(D386-S386))))</f>
        <v>38000</v>
      </c>
      <c r="Q386" s="1" t="str">
        <f t="shared" ref="Q386:Q449" si="26">IF(OR(ISBLANK(D386),M386=1),"",ABS(C386-D386))</f>
        <v/>
      </c>
      <c r="R386" s="1">
        <f t="shared" ref="R386:R449" si="27">IF(OR(C386&lt;(-85000000),ISBLANK(C386)),"",IF(C386&lt;(-7000000),INT(ABS(C386/10)),IF(C386&lt;(-3200000),INT(ABS(C386/12)),IF(C386&lt;(-500000),INT(ABS((C386-S386)/14)),IF(C386&lt;(-13500),INT(ABS((C386-S386)/16)),IF(C386&lt;(-4000),INT(ABS((C386-S386)/18)),INT(ABS((C386-S386)/20))))))))</f>
        <v>2563</v>
      </c>
      <c r="S386" s="1">
        <v>2023</v>
      </c>
    </row>
    <row r="387" spans="1:21" x14ac:dyDescent="0.4">
      <c r="B387" s="1" t="s">
        <v>199</v>
      </c>
      <c r="C387" s="1">
        <v>-41900</v>
      </c>
      <c r="G387" s="1" t="s">
        <v>327</v>
      </c>
      <c r="K387" s="1" t="s">
        <v>926</v>
      </c>
      <c r="O387" s="58">
        <f t="shared" si="24"/>
        <v>43900</v>
      </c>
      <c r="P387" s="58" t="str">
        <f t="shared" si="25"/>
        <v/>
      </c>
      <c r="Q387" s="1" t="str">
        <f t="shared" si="26"/>
        <v/>
      </c>
      <c r="R387" s="1">
        <f t="shared" si="27"/>
        <v>2745</v>
      </c>
      <c r="S387" s="1">
        <v>2023</v>
      </c>
    </row>
    <row r="388" spans="1:21" x14ac:dyDescent="0.4">
      <c r="B388" s="1" t="s">
        <v>54</v>
      </c>
      <c r="C388" s="1">
        <v>-43000</v>
      </c>
      <c r="I388" s="1" t="s">
        <v>330</v>
      </c>
      <c r="K388" s="1" t="s">
        <v>926</v>
      </c>
      <c r="O388" s="58">
        <f t="shared" si="24"/>
        <v>45000</v>
      </c>
      <c r="P388" s="58" t="str">
        <f t="shared" si="25"/>
        <v/>
      </c>
      <c r="Q388" s="1" t="str">
        <f t="shared" si="26"/>
        <v/>
      </c>
      <c r="R388" s="1">
        <f t="shared" si="27"/>
        <v>2813</v>
      </c>
      <c r="S388" s="1">
        <v>2023</v>
      </c>
    </row>
    <row r="389" spans="1:21" x14ac:dyDescent="0.4">
      <c r="B389" s="1" t="s">
        <v>52</v>
      </c>
      <c r="C389" s="1">
        <v>-48000</v>
      </c>
      <c r="K389" s="1" t="s">
        <v>926</v>
      </c>
      <c r="O389" s="58">
        <f t="shared" si="24"/>
        <v>50000</v>
      </c>
      <c r="P389" s="58" t="str">
        <f t="shared" si="25"/>
        <v/>
      </c>
      <c r="Q389" s="1" t="str">
        <f t="shared" si="26"/>
        <v/>
      </c>
      <c r="R389" s="1">
        <f t="shared" si="27"/>
        <v>3126</v>
      </c>
      <c r="S389" s="1">
        <v>2023</v>
      </c>
    </row>
    <row r="390" spans="1:21" x14ac:dyDescent="0.4">
      <c r="A390" s="1" t="s">
        <v>974</v>
      </c>
      <c r="B390" s="1" t="s">
        <v>973</v>
      </c>
      <c r="C390" s="1">
        <v>-48000</v>
      </c>
      <c r="I390" s="1" t="s">
        <v>975</v>
      </c>
      <c r="K390" s="1" t="s">
        <v>926</v>
      </c>
      <c r="O390" s="58">
        <f t="shared" si="24"/>
        <v>50000</v>
      </c>
      <c r="P390" s="58" t="str">
        <f t="shared" si="25"/>
        <v/>
      </c>
      <c r="Q390" s="1" t="str">
        <f t="shared" si="26"/>
        <v/>
      </c>
      <c r="R390" s="1">
        <f t="shared" si="27"/>
        <v>3126</v>
      </c>
      <c r="S390" s="1">
        <v>2023</v>
      </c>
      <c r="T390" s="1" t="s">
        <v>976</v>
      </c>
      <c r="U390" s="1" t="s">
        <v>971</v>
      </c>
    </row>
    <row r="391" spans="1:21" x14ac:dyDescent="0.4">
      <c r="B391" s="1" t="s">
        <v>200</v>
      </c>
      <c r="C391" s="1">
        <v>-62000</v>
      </c>
      <c r="G391" s="1" t="s">
        <v>329</v>
      </c>
      <c r="K391" s="1" t="s">
        <v>926</v>
      </c>
      <c r="N391" s="1">
        <v>1</v>
      </c>
      <c r="O391" s="58">
        <f t="shared" si="24"/>
        <v>64000</v>
      </c>
      <c r="P391" s="58" t="str">
        <f t="shared" si="25"/>
        <v/>
      </c>
      <c r="Q391" s="1" t="str">
        <f t="shared" si="26"/>
        <v/>
      </c>
      <c r="R391" s="1">
        <f t="shared" si="27"/>
        <v>4001</v>
      </c>
      <c r="S391" s="1">
        <v>2023</v>
      </c>
    </row>
    <row r="392" spans="1:21" x14ac:dyDescent="0.4">
      <c r="B392" s="1" t="s">
        <v>972</v>
      </c>
      <c r="C392" s="1">
        <v>-63000</v>
      </c>
      <c r="I392" s="1" t="s">
        <v>319</v>
      </c>
      <c r="K392" s="1" t="s">
        <v>926</v>
      </c>
      <c r="O392" s="58">
        <f t="shared" si="24"/>
        <v>65000</v>
      </c>
      <c r="P392" s="58" t="str">
        <f t="shared" si="25"/>
        <v/>
      </c>
      <c r="Q392" s="1" t="str">
        <f t="shared" si="26"/>
        <v/>
      </c>
      <c r="R392" s="1">
        <f t="shared" si="27"/>
        <v>4063</v>
      </c>
      <c r="S392" s="1">
        <v>2023</v>
      </c>
    </row>
    <row r="393" spans="1:21" x14ac:dyDescent="0.4">
      <c r="B393" s="1" t="s">
        <v>50</v>
      </c>
      <c r="C393" s="1">
        <v>-68000</v>
      </c>
      <c r="G393" s="1" t="s">
        <v>328</v>
      </c>
      <c r="K393" s="1" t="s">
        <v>926</v>
      </c>
      <c r="O393" s="58">
        <f t="shared" si="24"/>
        <v>70000</v>
      </c>
      <c r="P393" s="58" t="str">
        <f t="shared" si="25"/>
        <v/>
      </c>
      <c r="Q393" s="1" t="str">
        <f t="shared" si="26"/>
        <v/>
      </c>
      <c r="R393" s="1">
        <f t="shared" si="27"/>
        <v>4376</v>
      </c>
      <c r="S393" s="1">
        <v>2023</v>
      </c>
    </row>
    <row r="394" spans="1:21" x14ac:dyDescent="0.4">
      <c r="B394" s="1" t="s">
        <v>203</v>
      </c>
      <c r="C394" s="1">
        <v>-72000</v>
      </c>
      <c r="G394" s="1" t="s">
        <v>327</v>
      </c>
      <c r="K394" s="1" t="s">
        <v>926</v>
      </c>
      <c r="O394" s="58">
        <f t="shared" si="24"/>
        <v>74000</v>
      </c>
      <c r="P394" s="58" t="str">
        <f t="shared" si="25"/>
        <v/>
      </c>
      <c r="Q394" s="1" t="str">
        <f t="shared" si="26"/>
        <v/>
      </c>
      <c r="R394" s="1">
        <f t="shared" si="27"/>
        <v>4626</v>
      </c>
      <c r="S394" s="1">
        <v>2023</v>
      </c>
    </row>
    <row r="395" spans="1:21" x14ac:dyDescent="0.4">
      <c r="B395" s="1" t="s">
        <v>202</v>
      </c>
      <c r="C395" s="1">
        <v>-105000</v>
      </c>
      <c r="K395" s="1" t="s">
        <v>926</v>
      </c>
      <c r="N395" s="1">
        <v>1</v>
      </c>
      <c r="O395" s="58">
        <f t="shared" si="24"/>
        <v>107000</v>
      </c>
      <c r="P395" s="58" t="str">
        <f t="shared" si="25"/>
        <v/>
      </c>
      <c r="Q395" s="1" t="str">
        <f t="shared" si="26"/>
        <v/>
      </c>
      <c r="R395" s="1">
        <f t="shared" si="27"/>
        <v>6688</v>
      </c>
      <c r="S395" s="1">
        <v>2023</v>
      </c>
    </row>
    <row r="396" spans="1:21" x14ac:dyDescent="0.4">
      <c r="B396" s="1" t="s">
        <v>81</v>
      </c>
      <c r="C396" s="1">
        <v>-115000</v>
      </c>
      <c r="D396" s="1">
        <v>-106000</v>
      </c>
      <c r="K396" s="1" t="s">
        <v>926</v>
      </c>
      <c r="M396" s="1">
        <v>1</v>
      </c>
      <c r="O396" s="58">
        <f t="shared" si="24"/>
        <v>117000</v>
      </c>
      <c r="P396" s="58">
        <f t="shared" si="25"/>
        <v>108000</v>
      </c>
      <c r="Q396" s="1" t="str">
        <f t="shared" si="26"/>
        <v/>
      </c>
      <c r="R396" s="1">
        <f t="shared" si="27"/>
        <v>7313</v>
      </c>
      <c r="S396" s="1">
        <v>2023</v>
      </c>
    </row>
    <row r="397" spans="1:21" x14ac:dyDescent="0.4">
      <c r="B397" s="1" t="s">
        <v>58</v>
      </c>
      <c r="C397" s="1">
        <v>-208000</v>
      </c>
      <c r="I397" s="1" t="s">
        <v>318</v>
      </c>
      <c r="K397" s="1" t="s">
        <v>926</v>
      </c>
      <c r="N397" s="1">
        <v>1</v>
      </c>
      <c r="O397" s="58">
        <f t="shared" si="24"/>
        <v>210000</v>
      </c>
      <c r="P397" s="58" t="str">
        <f t="shared" si="25"/>
        <v/>
      </c>
      <c r="Q397" s="1" t="str">
        <f t="shared" si="26"/>
        <v/>
      </c>
      <c r="R397" s="1">
        <f t="shared" si="27"/>
        <v>13126</v>
      </c>
      <c r="S397" s="1">
        <v>2023</v>
      </c>
    </row>
    <row r="398" spans="1:21" x14ac:dyDescent="0.4">
      <c r="B398" s="1" t="s">
        <v>94</v>
      </c>
      <c r="C398" s="1">
        <v>-313000</v>
      </c>
      <c r="G398" s="1" t="s">
        <v>326</v>
      </c>
      <c r="K398" s="1" t="s">
        <v>926</v>
      </c>
      <c r="O398" s="58">
        <f t="shared" si="24"/>
        <v>315000</v>
      </c>
      <c r="P398" s="58" t="str">
        <f t="shared" si="25"/>
        <v/>
      </c>
      <c r="Q398" s="1" t="str">
        <f t="shared" si="26"/>
        <v/>
      </c>
      <c r="R398" s="1">
        <f t="shared" si="27"/>
        <v>19688</v>
      </c>
      <c r="S398" s="1">
        <v>2023</v>
      </c>
    </row>
    <row r="399" spans="1:21" x14ac:dyDescent="0.4">
      <c r="B399" s="1" t="s">
        <v>2</v>
      </c>
      <c r="C399" s="1">
        <v>-450000</v>
      </c>
      <c r="I399" s="1" t="s">
        <v>318</v>
      </c>
      <c r="K399" s="1" t="s">
        <v>926</v>
      </c>
      <c r="O399" s="58">
        <f t="shared" si="24"/>
        <v>450000</v>
      </c>
      <c r="P399" s="58" t="str">
        <f t="shared" si="25"/>
        <v/>
      </c>
      <c r="Q399" s="1" t="str">
        <f t="shared" si="26"/>
        <v/>
      </c>
      <c r="R399" s="1">
        <f t="shared" si="27"/>
        <v>28251</v>
      </c>
      <c r="S399" s="1">
        <v>2023</v>
      </c>
    </row>
    <row r="400" spans="1:21" x14ac:dyDescent="0.4">
      <c r="B400" s="1" t="s">
        <v>234</v>
      </c>
      <c r="C400" s="1">
        <v>-500000</v>
      </c>
      <c r="D400" s="1">
        <v>-400000</v>
      </c>
      <c r="K400" s="1" t="s">
        <v>926</v>
      </c>
      <c r="M400" s="1">
        <v>1</v>
      </c>
      <c r="O400" s="58">
        <f t="shared" si="24"/>
        <v>500000</v>
      </c>
      <c r="P400" s="58">
        <f t="shared" si="25"/>
        <v>400000</v>
      </c>
      <c r="Q400" s="1" t="str">
        <f t="shared" si="26"/>
        <v/>
      </c>
      <c r="R400" s="1">
        <f t="shared" si="27"/>
        <v>31376</v>
      </c>
      <c r="S400" s="1">
        <v>2023</v>
      </c>
    </row>
    <row r="401" spans="2:19" x14ac:dyDescent="0.4">
      <c r="B401" s="13" t="s">
        <v>231</v>
      </c>
      <c r="C401" s="1">
        <v>-700000</v>
      </c>
      <c r="D401" s="1">
        <v>-200000</v>
      </c>
      <c r="K401" s="1" t="s">
        <v>926</v>
      </c>
      <c r="O401" s="58">
        <f t="shared" si="24"/>
        <v>700000</v>
      </c>
      <c r="P401" s="58">
        <f t="shared" si="25"/>
        <v>200000</v>
      </c>
      <c r="Q401" s="1">
        <f t="shared" si="26"/>
        <v>500000</v>
      </c>
      <c r="R401" s="1">
        <f t="shared" si="27"/>
        <v>50144</v>
      </c>
      <c r="S401" s="1">
        <v>2023</v>
      </c>
    </row>
    <row r="402" spans="2:19" x14ac:dyDescent="0.4">
      <c r="B402" s="1" t="s">
        <v>79</v>
      </c>
      <c r="C402" s="1">
        <v>-1000000</v>
      </c>
      <c r="K402" s="1" t="s">
        <v>926</v>
      </c>
      <c r="O402" s="58">
        <f t="shared" si="24"/>
        <v>1000000</v>
      </c>
      <c r="P402" s="58" t="str">
        <f t="shared" si="25"/>
        <v/>
      </c>
      <c r="Q402" s="1" t="str">
        <f t="shared" si="26"/>
        <v/>
      </c>
      <c r="R402" s="1">
        <f t="shared" si="27"/>
        <v>71573</v>
      </c>
      <c r="S402" s="1">
        <v>2023</v>
      </c>
    </row>
    <row r="403" spans="2:19" x14ac:dyDescent="0.4">
      <c r="B403" s="1" t="s">
        <v>80</v>
      </c>
      <c r="C403" s="1">
        <v>-2000000</v>
      </c>
      <c r="D403" s="1">
        <v>-1700000</v>
      </c>
      <c r="K403" s="1" t="s">
        <v>926</v>
      </c>
      <c r="M403" s="1">
        <v>1</v>
      </c>
      <c r="O403" s="58">
        <f t="shared" si="24"/>
        <v>2000000</v>
      </c>
      <c r="P403" s="58">
        <f t="shared" si="25"/>
        <v>1700000</v>
      </c>
      <c r="Q403" s="1" t="str">
        <f t="shared" si="26"/>
        <v/>
      </c>
      <c r="R403" s="1">
        <f t="shared" si="27"/>
        <v>143001</v>
      </c>
      <c r="S403" s="1">
        <v>2023</v>
      </c>
    </row>
    <row r="404" spans="2:19" x14ac:dyDescent="0.4">
      <c r="B404" s="1" t="s">
        <v>88</v>
      </c>
      <c r="C404" s="1">
        <v>-2000000</v>
      </c>
      <c r="K404" s="1" t="s">
        <v>926</v>
      </c>
      <c r="O404" s="58">
        <f t="shared" si="24"/>
        <v>2000000</v>
      </c>
      <c r="P404" s="58" t="str">
        <f t="shared" si="25"/>
        <v/>
      </c>
      <c r="Q404" s="1" t="str">
        <f t="shared" si="26"/>
        <v/>
      </c>
      <c r="R404" s="1">
        <f t="shared" si="27"/>
        <v>143001</v>
      </c>
      <c r="S404" s="1">
        <v>2023</v>
      </c>
    </row>
    <row r="405" spans="2:19" x14ac:dyDescent="0.4">
      <c r="B405" s="1" t="s">
        <v>84</v>
      </c>
      <c r="C405" s="1">
        <v>-3000000</v>
      </c>
      <c r="D405" s="1">
        <v>-2000000</v>
      </c>
      <c r="K405" s="1" t="s">
        <v>926</v>
      </c>
      <c r="M405" s="1">
        <v>1</v>
      </c>
      <c r="O405" s="58">
        <f t="shared" si="24"/>
        <v>3000000</v>
      </c>
      <c r="P405" s="58">
        <f t="shared" si="25"/>
        <v>2000000</v>
      </c>
      <c r="Q405" s="1" t="str">
        <f t="shared" si="26"/>
        <v/>
      </c>
      <c r="R405" s="1">
        <f t="shared" si="27"/>
        <v>214430</v>
      </c>
      <c r="S405" s="1">
        <v>2023</v>
      </c>
    </row>
    <row r="406" spans="2:19" x14ac:dyDescent="0.4">
      <c r="B406" s="1" t="s">
        <v>100</v>
      </c>
      <c r="C406" s="1">
        <v>-3200000</v>
      </c>
      <c r="K406" s="1" t="s">
        <v>926</v>
      </c>
      <c r="O406" s="58">
        <f t="shared" si="24"/>
        <v>3200000</v>
      </c>
      <c r="P406" s="58" t="str">
        <f t="shared" si="25"/>
        <v/>
      </c>
      <c r="Q406" s="1" t="str">
        <f t="shared" si="26"/>
        <v/>
      </c>
      <c r="R406" s="1">
        <f t="shared" si="27"/>
        <v>228715</v>
      </c>
      <c r="S406" s="1">
        <v>2023</v>
      </c>
    </row>
    <row r="407" spans="2:19" x14ac:dyDescent="0.4">
      <c r="B407" s="1" t="s">
        <v>102</v>
      </c>
      <c r="C407" s="1">
        <v>-3300000</v>
      </c>
      <c r="K407" s="1" t="s">
        <v>926</v>
      </c>
      <c r="O407" s="58">
        <f t="shared" si="24"/>
        <v>3300000</v>
      </c>
      <c r="P407" s="58" t="str">
        <f t="shared" si="25"/>
        <v/>
      </c>
      <c r="Q407" s="1" t="str">
        <f t="shared" si="26"/>
        <v/>
      </c>
      <c r="R407" s="1">
        <f t="shared" si="27"/>
        <v>275000</v>
      </c>
      <c r="S407" s="1">
        <v>2023</v>
      </c>
    </row>
    <row r="408" spans="2:19" x14ac:dyDescent="0.4">
      <c r="B408" s="1" t="s">
        <v>97</v>
      </c>
      <c r="C408" s="1">
        <v>-4200000</v>
      </c>
      <c r="K408" s="1" t="s">
        <v>926</v>
      </c>
      <c r="O408" s="58">
        <f t="shared" si="24"/>
        <v>4200000</v>
      </c>
      <c r="P408" s="58" t="str">
        <f t="shared" si="25"/>
        <v/>
      </c>
      <c r="Q408" s="1" t="str">
        <f t="shared" si="26"/>
        <v/>
      </c>
      <c r="R408" s="1">
        <f t="shared" si="27"/>
        <v>350000</v>
      </c>
      <c r="S408" s="1">
        <v>2023</v>
      </c>
    </row>
    <row r="409" spans="2:19" x14ac:dyDescent="0.4">
      <c r="B409" s="13" t="s">
        <v>106</v>
      </c>
      <c r="C409" s="1">
        <v>-4400000</v>
      </c>
      <c r="K409" s="1" t="s">
        <v>926</v>
      </c>
      <c r="O409" s="58">
        <f t="shared" si="24"/>
        <v>4400000</v>
      </c>
      <c r="P409" s="58" t="str">
        <f t="shared" si="25"/>
        <v/>
      </c>
      <c r="Q409" s="1" t="str">
        <f t="shared" si="26"/>
        <v/>
      </c>
      <c r="R409" s="1">
        <f t="shared" si="27"/>
        <v>366666</v>
      </c>
      <c r="S409" s="1">
        <v>2023</v>
      </c>
    </row>
    <row r="410" spans="2:19" x14ac:dyDescent="0.4">
      <c r="B410" s="13" t="s">
        <v>108</v>
      </c>
      <c r="C410" s="1">
        <v>-5600000</v>
      </c>
      <c r="K410" s="1" t="s">
        <v>926</v>
      </c>
      <c r="O410" s="58">
        <f t="shared" si="24"/>
        <v>5600000</v>
      </c>
      <c r="P410" s="58" t="str">
        <f t="shared" si="25"/>
        <v/>
      </c>
      <c r="Q410" s="1" t="str">
        <f t="shared" si="26"/>
        <v/>
      </c>
      <c r="R410" s="1">
        <f t="shared" si="27"/>
        <v>466666</v>
      </c>
      <c r="S410" s="1">
        <v>2023</v>
      </c>
    </row>
    <row r="411" spans="2:19" x14ac:dyDescent="0.4">
      <c r="B411" s="1" t="s">
        <v>111</v>
      </c>
      <c r="C411" s="1">
        <v>-6000000</v>
      </c>
      <c r="D411" s="1">
        <v>-4000000</v>
      </c>
      <c r="K411" s="1" t="s">
        <v>926</v>
      </c>
      <c r="M411" s="1">
        <v>1</v>
      </c>
      <c r="O411" s="58">
        <f t="shared" si="24"/>
        <v>6000000</v>
      </c>
      <c r="P411" s="58">
        <f t="shared" si="25"/>
        <v>4000000</v>
      </c>
      <c r="Q411" s="1" t="str">
        <f t="shared" si="26"/>
        <v/>
      </c>
      <c r="R411" s="1">
        <f t="shared" si="27"/>
        <v>500000</v>
      </c>
      <c r="S411" s="1">
        <v>2023</v>
      </c>
    </row>
    <row r="412" spans="2:19" x14ac:dyDescent="0.4">
      <c r="B412" s="1" t="s">
        <v>150</v>
      </c>
      <c r="C412" s="1">
        <v>-7000000</v>
      </c>
      <c r="K412" s="1" t="s">
        <v>926</v>
      </c>
      <c r="O412" s="58">
        <f t="shared" si="24"/>
        <v>7000000</v>
      </c>
      <c r="P412" s="58" t="str">
        <f t="shared" si="25"/>
        <v/>
      </c>
      <c r="Q412" s="1" t="str">
        <f t="shared" si="26"/>
        <v/>
      </c>
      <c r="R412" s="1">
        <f t="shared" si="27"/>
        <v>583333</v>
      </c>
      <c r="S412" s="1">
        <v>2023</v>
      </c>
    </row>
    <row r="413" spans="2:19" x14ac:dyDescent="0.4">
      <c r="B413" s="1" t="s">
        <v>96</v>
      </c>
      <c r="C413" s="1">
        <v>-7000000</v>
      </c>
      <c r="K413" s="1" t="s">
        <v>926</v>
      </c>
      <c r="O413" s="58">
        <f t="shared" si="24"/>
        <v>7000000</v>
      </c>
      <c r="P413" s="58" t="str">
        <f t="shared" si="25"/>
        <v/>
      </c>
      <c r="Q413" s="1" t="str">
        <f t="shared" si="26"/>
        <v/>
      </c>
      <c r="R413" s="1">
        <f t="shared" si="27"/>
        <v>583333</v>
      </c>
      <c r="S413" s="1">
        <v>2023</v>
      </c>
    </row>
    <row r="414" spans="2:19" x14ac:dyDescent="0.4">
      <c r="B414" s="1" t="s">
        <v>86</v>
      </c>
      <c r="C414" s="1">
        <v>-7200000</v>
      </c>
      <c r="K414" s="1" t="s">
        <v>926</v>
      </c>
      <c r="N414" s="1">
        <v>1</v>
      </c>
      <c r="O414" s="58">
        <f t="shared" si="24"/>
        <v>7200000</v>
      </c>
      <c r="P414" s="58" t="str">
        <f t="shared" si="25"/>
        <v/>
      </c>
      <c r="Q414" s="1" t="str">
        <f t="shared" si="26"/>
        <v/>
      </c>
      <c r="R414" s="1">
        <f t="shared" si="27"/>
        <v>720000</v>
      </c>
      <c r="S414" s="1">
        <v>2023</v>
      </c>
    </row>
    <row r="415" spans="2:19" x14ac:dyDescent="0.4">
      <c r="B415" s="1" t="s">
        <v>119</v>
      </c>
      <c r="C415" s="1">
        <v>-9000000</v>
      </c>
      <c r="D415" s="1">
        <v>-8000000</v>
      </c>
      <c r="K415" s="1" t="s">
        <v>926</v>
      </c>
      <c r="M415" s="1">
        <v>1</v>
      </c>
      <c r="O415" s="58">
        <f t="shared" si="24"/>
        <v>9000000</v>
      </c>
      <c r="P415" s="58">
        <f t="shared" si="25"/>
        <v>8000000</v>
      </c>
      <c r="Q415" s="1" t="str">
        <f t="shared" si="26"/>
        <v/>
      </c>
      <c r="R415" s="1">
        <f t="shared" si="27"/>
        <v>900000</v>
      </c>
      <c r="S415" s="1">
        <v>2023</v>
      </c>
    </row>
    <row r="416" spans="2:19" x14ac:dyDescent="0.4">
      <c r="B416" s="1" t="s">
        <v>112</v>
      </c>
      <c r="C416" s="1">
        <v>-11600000</v>
      </c>
      <c r="E416" s="1" t="s">
        <v>317</v>
      </c>
      <c r="G416" s="1" t="s">
        <v>1138</v>
      </c>
      <c r="K416" s="1" t="s">
        <v>926</v>
      </c>
      <c r="O416" s="58">
        <f t="shared" si="24"/>
        <v>11600000</v>
      </c>
      <c r="P416" s="58" t="str">
        <f t="shared" si="25"/>
        <v/>
      </c>
      <c r="Q416" s="1" t="str">
        <f t="shared" si="26"/>
        <v/>
      </c>
      <c r="R416" s="1">
        <f t="shared" si="27"/>
        <v>1160000</v>
      </c>
      <c r="S416" s="1">
        <v>2023</v>
      </c>
    </row>
    <row r="417" spans="2:19" x14ac:dyDescent="0.4">
      <c r="B417" s="1" t="s">
        <v>114</v>
      </c>
      <c r="C417" s="1">
        <v>-25000000</v>
      </c>
      <c r="K417" s="1" t="s">
        <v>926</v>
      </c>
      <c r="O417" s="58">
        <f t="shared" si="24"/>
        <v>25000000</v>
      </c>
      <c r="P417" s="58" t="str">
        <f t="shared" si="25"/>
        <v/>
      </c>
      <c r="Q417" s="1" t="str">
        <f t="shared" si="26"/>
        <v/>
      </c>
      <c r="R417" s="1">
        <f t="shared" si="27"/>
        <v>2500000</v>
      </c>
      <c r="S417" s="1">
        <v>2023</v>
      </c>
    </row>
    <row r="418" spans="2:19" x14ac:dyDescent="0.4">
      <c r="B418" s="1" t="s">
        <v>159</v>
      </c>
      <c r="C418" s="1">
        <v>-45500000</v>
      </c>
      <c r="I418" s="1" t="s">
        <v>316</v>
      </c>
      <c r="K418" s="1" t="s">
        <v>926</v>
      </c>
      <c r="O418" s="58">
        <f t="shared" si="24"/>
        <v>45500000</v>
      </c>
      <c r="P418" s="58" t="str">
        <f t="shared" si="25"/>
        <v/>
      </c>
      <c r="Q418" s="1" t="str">
        <f t="shared" si="26"/>
        <v/>
      </c>
      <c r="R418" s="1">
        <f t="shared" si="27"/>
        <v>4550000</v>
      </c>
      <c r="S418" s="1">
        <v>2023</v>
      </c>
    </row>
    <row r="419" spans="2:19" x14ac:dyDescent="0.4">
      <c r="B419" s="1" t="s">
        <v>120</v>
      </c>
      <c r="C419" s="1">
        <v>-66000000</v>
      </c>
      <c r="J419" s="1" t="s">
        <v>314</v>
      </c>
      <c r="K419" s="1" t="s">
        <v>926</v>
      </c>
      <c r="O419" s="58">
        <f t="shared" si="24"/>
        <v>66000000</v>
      </c>
      <c r="P419" s="58" t="str">
        <f t="shared" si="25"/>
        <v/>
      </c>
      <c r="Q419" s="1" t="str">
        <f t="shared" si="26"/>
        <v/>
      </c>
      <c r="R419" s="1">
        <f t="shared" si="27"/>
        <v>6600000</v>
      </c>
      <c r="S419" s="1">
        <v>2023</v>
      </c>
    </row>
    <row r="420" spans="2:19" x14ac:dyDescent="0.4">
      <c r="B420" s="1" t="s">
        <v>117</v>
      </c>
      <c r="C420" s="1">
        <v>-85000000</v>
      </c>
      <c r="J420" s="1" t="s">
        <v>314</v>
      </c>
      <c r="K420" s="1" t="s">
        <v>926</v>
      </c>
      <c r="O420" s="58">
        <f t="shared" si="24"/>
        <v>85000000</v>
      </c>
      <c r="P420" s="58" t="str">
        <f t="shared" si="25"/>
        <v/>
      </c>
      <c r="Q420" s="1" t="str">
        <f t="shared" si="26"/>
        <v/>
      </c>
      <c r="R420" s="1">
        <f t="shared" si="27"/>
        <v>8500000</v>
      </c>
      <c r="S420" s="1">
        <v>2023</v>
      </c>
    </row>
    <row r="421" spans="2:19" x14ac:dyDescent="0.4">
      <c r="B421" s="1" t="s">
        <v>158</v>
      </c>
      <c r="C421" s="1">
        <v>-252000000</v>
      </c>
      <c r="D421" s="1">
        <v>-201000000</v>
      </c>
      <c r="J421" s="1" t="s">
        <v>314</v>
      </c>
      <c r="K421" s="1" t="s">
        <v>926</v>
      </c>
      <c r="M421" s="1">
        <v>1</v>
      </c>
      <c r="O421" s="58">
        <f t="shared" si="24"/>
        <v>252000000</v>
      </c>
      <c r="P421" s="58">
        <f t="shared" si="25"/>
        <v>201000000</v>
      </c>
      <c r="Q421" s="1" t="str">
        <f t="shared" si="26"/>
        <v/>
      </c>
      <c r="R421" s="1" t="str">
        <f t="shared" si="27"/>
        <v/>
      </c>
      <c r="S421" s="1">
        <v>2023</v>
      </c>
    </row>
    <row r="422" spans="2:19" x14ac:dyDescent="0.4">
      <c r="B422" s="1" t="s">
        <v>123</v>
      </c>
      <c r="C422" s="1">
        <v>-252000000</v>
      </c>
      <c r="J422" s="1" t="s">
        <v>314</v>
      </c>
      <c r="K422" s="1" t="s">
        <v>926</v>
      </c>
      <c r="O422" s="58">
        <f t="shared" si="24"/>
        <v>252000000</v>
      </c>
      <c r="P422" s="58" t="str">
        <f t="shared" si="25"/>
        <v/>
      </c>
      <c r="Q422" s="1" t="str">
        <f t="shared" si="26"/>
        <v/>
      </c>
      <c r="R422" s="1" t="str">
        <f t="shared" si="27"/>
        <v/>
      </c>
      <c r="S422" s="1">
        <v>2023</v>
      </c>
    </row>
    <row r="423" spans="2:19" x14ac:dyDescent="0.4">
      <c r="B423" s="1" t="s">
        <v>156</v>
      </c>
      <c r="C423" s="1">
        <v>-319000000</v>
      </c>
      <c r="J423" s="1" t="s">
        <v>314</v>
      </c>
      <c r="K423" s="1" t="s">
        <v>926</v>
      </c>
      <c r="O423" s="58">
        <f t="shared" si="24"/>
        <v>319000000</v>
      </c>
      <c r="P423" s="58" t="str">
        <f t="shared" si="25"/>
        <v/>
      </c>
      <c r="Q423" s="1" t="str">
        <f t="shared" si="26"/>
        <v/>
      </c>
      <c r="R423" s="1" t="str">
        <f t="shared" si="27"/>
        <v/>
      </c>
      <c r="S423" s="1">
        <v>2023</v>
      </c>
    </row>
    <row r="424" spans="2:19" x14ac:dyDescent="0.4">
      <c r="B424" s="1" t="s">
        <v>239</v>
      </c>
      <c r="C424" s="1">
        <v>-335000000</v>
      </c>
      <c r="D424" s="1">
        <v>-200000000</v>
      </c>
      <c r="J424" s="1" t="s">
        <v>239</v>
      </c>
      <c r="K424" s="1" t="s">
        <v>926</v>
      </c>
      <c r="O424" s="58">
        <f t="shared" si="24"/>
        <v>335000000</v>
      </c>
      <c r="P424" s="58">
        <f t="shared" si="25"/>
        <v>200000000</v>
      </c>
      <c r="Q424" s="1">
        <f t="shared" si="26"/>
        <v>135000000</v>
      </c>
      <c r="R424" s="1" t="str">
        <f t="shared" si="27"/>
        <v/>
      </c>
      <c r="S424" s="1">
        <v>2023</v>
      </c>
    </row>
    <row r="425" spans="2:19" x14ac:dyDescent="0.4">
      <c r="B425" s="1" t="s">
        <v>155</v>
      </c>
      <c r="C425" s="1">
        <v>-390000000</v>
      </c>
      <c r="J425" s="1" t="s">
        <v>314</v>
      </c>
      <c r="K425" s="1" t="s">
        <v>926</v>
      </c>
      <c r="O425" s="58">
        <f t="shared" si="24"/>
        <v>390000000</v>
      </c>
      <c r="P425" s="58" t="str">
        <f t="shared" si="25"/>
        <v/>
      </c>
      <c r="Q425" s="1" t="str">
        <f t="shared" si="26"/>
        <v/>
      </c>
      <c r="R425" s="1" t="str">
        <f t="shared" si="27"/>
        <v/>
      </c>
      <c r="S425" s="1">
        <v>2023</v>
      </c>
    </row>
    <row r="426" spans="2:19" x14ac:dyDescent="0.4">
      <c r="B426" s="1" t="s">
        <v>154</v>
      </c>
      <c r="C426" s="1">
        <v>-425000000</v>
      </c>
      <c r="J426" s="1" t="s">
        <v>314</v>
      </c>
      <c r="K426" s="1" t="s">
        <v>926</v>
      </c>
      <c r="O426" s="58">
        <f t="shared" si="24"/>
        <v>425000000</v>
      </c>
      <c r="P426" s="58" t="str">
        <f t="shared" si="25"/>
        <v/>
      </c>
      <c r="Q426" s="1" t="str">
        <f t="shared" si="26"/>
        <v/>
      </c>
      <c r="R426" s="1" t="str">
        <f t="shared" si="27"/>
        <v/>
      </c>
      <c r="S426" s="1">
        <v>2023</v>
      </c>
    </row>
    <row r="427" spans="2:19" x14ac:dyDescent="0.4">
      <c r="B427" s="1" t="s">
        <v>144</v>
      </c>
      <c r="C427" s="1">
        <v>-538800000</v>
      </c>
      <c r="J427" s="1" t="s">
        <v>314</v>
      </c>
      <c r="K427" s="1" t="s">
        <v>926</v>
      </c>
      <c r="O427" s="58">
        <f t="shared" si="24"/>
        <v>538800000</v>
      </c>
      <c r="P427" s="58" t="str">
        <f t="shared" si="25"/>
        <v/>
      </c>
      <c r="Q427" s="1" t="str">
        <f t="shared" si="26"/>
        <v/>
      </c>
      <c r="R427" s="1" t="str">
        <f t="shared" si="27"/>
        <v/>
      </c>
      <c r="S427" s="1">
        <v>2023</v>
      </c>
    </row>
    <row r="428" spans="2:19" x14ac:dyDescent="0.4">
      <c r="B428" s="1" t="s">
        <v>145</v>
      </c>
      <c r="C428" s="1">
        <v>-750000000</v>
      </c>
      <c r="D428" s="1">
        <v>-609000000</v>
      </c>
      <c r="J428" s="1" t="s">
        <v>314</v>
      </c>
      <c r="K428" s="1" t="s">
        <v>926</v>
      </c>
      <c r="M428" s="1">
        <v>1</v>
      </c>
      <c r="O428" s="58">
        <f t="shared" si="24"/>
        <v>750000000</v>
      </c>
      <c r="P428" s="58">
        <f t="shared" si="25"/>
        <v>609000000</v>
      </c>
      <c r="Q428" s="1" t="str">
        <f t="shared" si="26"/>
        <v/>
      </c>
      <c r="R428" s="1" t="str">
        <f t="shared" si="27"/>
        <v/>
      </c>
      <c r="S428" s="1">
        <v>2023</v>
      </c>
    </row>
    <row r="429" spans="2:19" x14ac:dyDescent="0.4">
      <c r="B429" s="1" t="s">
        <v>141</v>
      </c>
      <c r="C429" s="1">
        <v>-2000000000</v>
      </c>
      <c r="J429" s="1" t="s">
        <v>314</v>
      </c>
      <c r="K429" s="1" t="s">
        <v>926</v>
      </c>
      <c r="O429" s="58">
        <f t="shared" si="24"/>
        <v>2000000000</v>
      </c>
      <c r="P429" s="58" t="str">
        <f t="shared" si="25"/>
        <v/>
      </c>
      <c r="Q429" s="1" t="str">
        <f t="shared" si="26"/>
        <v/>
      </c>
      <c r="R429" s="1" t="str">
        <f t="shared" si="27"/>
        <v/>
      </c>
      <c r="S429" s="1">
        <v>2023</v>
      </c>
    </row>
    <row r="430" spans="2:19" x14ac:dyDescent="0.4">
      <c r="B430" s="1" t="s">
        <v>133</v>
      </c>
      <c r="C430" s="1">
        <v>-2100000000</v>
      </c>
      <c r="J430" s="1" t="s">
        <v>314</v>
      </c>
      <c r="K430" s="1" t="s">
        <v>926</v>
      </c>
      <c r="O430" s="58">
        <f t="shared" si="24"/>
        <v>2100000000</v>
      </c>
      <c r="P430" s="58" t="str">
        <f t="shared" si="25"/>
        <v/>
      </c>
      <c r="Q430" s="1" t="str">
        <f t="shared" si="26"/>
        <v/>
      </c>
      <c r="R430" s="1" t="str">
        <f t="shared" si="27"/>
        <v/>
      </c>
      <c r="S430" s="1">
        <v>2023</v>
      </c>
    </row>
    <row r="431" spans="2:19" x14ac:dyDescent="0.4">
      <c r="B431" s="1" t="s">
        <v>140</v>
      </c>
      <c r="C431" s="1">
        <v>-2300000000</v>
      </c>
      <c r="D431" s="1">
        <v>-1800000000</v>
      </c>
      <c r="J431" s="1" t="s">
        <v>314</v>
      </c>
      <c r="K431" s="1" t="s">
        <v>926</v>
      </c>
      <c r="M431" s="1">
        <v>1</v>
      </c>
      <c r="O431" s="58">
        <f t="shared" si="24"/>
        <v>2300000000</v>
      </c>
      <c r="P431" s="58">
        <f t="shared" si="25"/>
        <v>1800000000</v>
      </c>
      <c r="Q431" s="1" t="str">
        <f t="shared" si="26"/>
        <v/>
      </c>
      <c r="R431" s="1" t="str">
        <f t="shared" si="27"/>
        <v/>
      </c>
      <c r="S431" s="1">
        <v>2023</v>
      </c>
    </row>
    <row r="432" spans="2:19" x14ac:dyDescent="0.4">
      <c r="B432" s="1" t="s">
        <v>136</v>
      </c>
      <c r="C432" s="1">
        <v>-3500000000</v>
      </c>
      <c r="J432" s="1" t="s">
        <v>314</v>
      </c>
      <c r="K432" s="1" t="s">
        <v>926</v>
      </c>
      <c r="O432" s="58">
        <f t="shared" si="24"/>
        <v>3500000000</v>
      </c>
      <c r="P432" s="58" t="str">
        <f t="shared" si="25"/>
        <v/>
      </c>
      <c r="Q432" s="1" t="str">
        <f t="shared" si="26"/>
        <v/>
      </c>
      <c r="R432" s="1" t="str">
        <f t="shared" si="27"/>
        <v/>
      </c>
      <c r="S432" s="1">
        <v>2023</v>
      </c>
    </row>
    <row r="433" spans="1:20" x14ac:dyDescent="0.4">
      <c r="B433" s="1" t="s">
        <v>238</v>
      </c>
      <c r="C433" s="1">
        <v>-4000000000</v>
      </c>
      <c r="D433" s="1">
        <v>-1500000000</v>
      </c>
      <c r="J433" s="1" t="s">
        <v>314</v>
      </c>
      <c r="K433" s="1" t="s">
        <v>926</v>
      </c>
      <c r="M433" s="1">
        <v>1</v>
      </c>
      <c r="O433" s="58">
        <f t="shared" si="24"/>
        <v>4000000000</v>
      </c>
      <c r="P433" s="58">
        <f t="shared" si="25"/>
        <v>1500000000</v>
      </c>
      <c r="Q433" s="1" t="str">
        <f t="shared" si="26"/>
        <v/>
      </c>
      <c r="R433" s="1" t="str">
        <f t="shared" si="27"/>
        <v/>
      </c>
      <c r="S433" s="1">
        <v>2023</v>
      </c>
    </row>
    <row r="434" spans="1:20" x14ac:dyDescent="0.4">
      <c r="B434" s="1" t="s">
        <v>235</v>
      </c>
      <c r="C434" s="1">
        <v>-4000000000</v>
      </c>
      <c r="J434" s="1" t="s">
        <v>314</v>
      </c>
      <c r="K434" s="1" t="s">
        <v>926</v>
      </c>
      <c r="O434" s="58">
        <f t="shared" si="24"/>
        <v>4000000000</v>
      </c>
      <c r="P434" s="58" t="str">
        <f t="shared" si="25"/>
        <v/>
      </c>
      <c r="Q434" s="1" t="str">
        <f t="shared" si="26"/>
        <v/>
      </c>
      <c r="R434" s="1" t="str">
        <f t="shared" si="27"/>
        <v/>
      </c>
      <c r="S434" s="1">
        <v>2023</v>
      </c>
    </row>
    <row r="435" spans="1:20" x14ac:dyDescent="0.4">
      <c r="B435" s="1" t="s">
        <v>293</v>
      </c>
      <c r="C435" s="1">
        <v>-4100000000</v>
      </c>
      <c r="D435" s="1">
        <v>-3900000000</v>
      </c>
      <c r="J435" s="1" t="s">
        <v>314</v>
      </c>
      <c r="K435" s="1" t="s">
        <v>926</v>
      </c>
      <c r="M435" s="1">
        <v>1</v>
      </c>
      <c r="O435" s="58">
        <f t="shared" si="24"/>
        <v>4100000000</v>
      </c>
      <c r="P435" s="58">
        <f t="shared" si="25"/>
        <v>3900000000</v>
      </c>
      <c r="Q435" s="1" t="str">
        <f t="shared" si="26"/>
        <v/>
      </c>
      <c r="R435" s="1" t="str">
        <f t="shared" si="27"/>
        <v/>
      </c>
      <c r="S435" s="1">
        <v>2023</v>
      </c>
    </row>
    <row r="436" spans="1:20" x14ac:dyDescent="0.4">
      <c r="B436" s="1" t="s">
        <v>236</v>
      </c>
      <c r="C436" s="1">
        <v>-4280000000</v>
      </c>
      <c r="D436" s="1">
        <v>-3700000000</v>
      </c>
      <c r="J436" s="1" t="s">
        <v>314</v>
      </c>
      <c r="K436" s="1" t="s">
        <v>926</v>
      </c>
      <c r="M436" s="1">
        <v>1</v>
      </c>
      <c r="O436" s="58">
        <f t="shared" si="24"/>
        <v>4280000000</v>
      </c>
      <c r="P436" s="58">
        <f t="shared" si="25"/>
        <v>3700000000</v>
      </c>
      <c r="Q436" s="1" t="str">
        <f t="shared" si="26"/>
        <v/>
      </c>
      <c r="R436" s="1" t="str">
        <f t="shared" si="27"/>
        <v/>
      </c>
      <c r="S436" s="1">
        <v>2023</v>
      </c>
    </row>
    <row r="437" spans="1:20" x14ac:dyDescent="0.4">
      <c r="A437" s="1" t="s">
        <v>986</v>
      </c>
      <c r="B437" s="1" t="s">
        <v>134</v>
      </c>
      <c r="C437" s="1">
        <v>-4400000000</v>
      </c>
      <c r="D437" s="1">
        <v>-4280000000</v>
      </c>
      <c r="J437" s="1" t="s">
        <v>314</v>
      </c>
      <c r="K437" s="1" t="s">
        <v>926</v>
      </c>
      <c r="M437" s="1">
        <v>1</v>
      </c>
      <c r="O437" s="58">
        <f t="shared" si="24"/>
        <v>4400000000</v>
      </c>
      <c r="P437" s="58">
        <f t="shared" si="25"/>
        <v>4280000000</v>
      </c>
      <c r="Q437" s="1" t="str">
        <f t="shared" si="26"/>
        <v/>
      </c>
      <c r="R437" s="1" t="str">
        <f t="shared" si="27"/>
        <v/>
      </c>
      <c r="S437" s="1">
        <v>2023</v>
      </c>
    </row>
    <row r="438" spans="1:20" x14ac:dyDescent="0.4">
      <c r="A438" s="1" t="s">
        <v>987</v>
      </c>
      <c r="B438" s="1" t="s">
        <v>129</v>
      </c>
      <c r="C438" s="1">
        <v>-4425000000</v>
      </c>
      <c r="J438" s="1" t="s">
        <v>315</v>
      </c>
      <c r="K438" s="1" t="s">
        <v>926</v>
      </c>
      <c r="O438" s="58">
        <f t="shared" si="24"/>
        <v>4425000000</v>
      </c>
      <c r="P438" s="58" t="str">
        <f t="shared" si="25"/>
        <v/>
      </c>
      <c r="Q438" s="1" t="str">
        <f t="shared" si="26"/>
        <v/>
      </c>
      <c r="R438" s="1" t="str">
        <f t="shared" si="27"/>
        <v/>
      </c>
      <c r="S438" s="1">
        <v>2023</v>
      </c>
    </row>
    <row r="439" spans="1:20" x14ac:dyDescent="0.4">
      <c r="A439" s="1" t="s">
        <v>985</v>
      </c>
      <c r="B439" s="1" t="s">
        <v>125</v>
      </c>
      <c r="C439" s="1">
        <v>-4540000000</v>
      </c>
      <c r="J439" s="1" t="s">
        <v>314</v>
      </c>
      <c r="K439" s="1" t="s">
        <v>926</v>
      </c>
      <c r="O439" s="58">
        <f t="shared" si="24"/>
        <v>4540000000</v>
      </c>
      <c r="P439" s="58" t="str">
        <f t="shared" si="25"/>
        <v/>
      </c>
      <c r="Q439" s="1" t="str">
        <f t="shared" si="26"/>
        <v/>
      </c>
      <c r="R439" s="1" t="str">
        <f t="shared" si="27"/>
        <v/>
      </c>
      <c r="S439" s="1">
        <v>2023</v>
      </c>
    </row>
    <row r="440" spans="1:20" x14ac:dyDescent="0.4">
      <c r="A440" s="1" t="s">
        <v>311</v>
      </c>
      <c r="B440" s="1" t="s">
        <v>128</v>
      </c>
      <c r="C440" s="1">
        <v>-4540000000</v>
      </c>
      <c r="J440" s="1" t="s">
        <v>311</v>
      </c>
      <c r="K440" s="1" t="s">
        <v>926</v>
      </c>
      <c r="O440" s="58">
        <f t="shared" si="24"/>
        <v>4540000000</v>
      </c>
      <c r="P440" s="58" t="str">
        <f t="shared" si="25"/>
        <v/>
      </c>
      <c r="Q440" s="1" t="str">
        <f t="shared" si="26"/>
        <v/>
      </c>
      <c r="R440" s="1" t="str">
        <f t="shared" si="27"/>
        <v/>
      </c>
      <c r="S440" s="1">
        <v>2023</v>
      </c>
    </row>
    <row r="441" spans="1:20" x14ac:dyDescent="0.4">
      <c r="A441" s="1" t="s">
        <v>312</v>
      </c>
      <c r="B441" s="1" t="s">
        <v>152</v>
      </c>
      <c r="C441" s="1">
        <v>-13600000000</v>
      </c>
      <c r="J441" s="1" t="s">
        <v>312</v>
      </c>
      <c r="K441" s="1" t="s">
        <v>926</v>
      </c>
      <c r="O441" s="58">
        <f t="shared" si="24"/>
        <v>13600000000</v>
      </c>
      <c r="P441" s="58" t="str">
        <f t="shared" si="25"/>
        <v/>
      </c>
      <c r="Q441" s="1" t="str">
        <f t="shared" si="26"/>
        <v/>
      </c>
      <c r="R441" s="1" t="str">
        <f t="shared" si="27"/>
        <v/>
      </c>
      <c r="S441" s="1">
        <v>2023</v>
      </c>
      <c r="T441" s="52" t="s">
        <v>948</v>
      </c>
    </row>
    <row r="442" spans="1:20" x14ac:dyDescent="0.4">
      <c r="A442" s="1" t="s">
        <v>126</v>
      </c>
      <c r="B442" s="1" t="s">
        <v>126</v>
      </c>
      <c r="C442" s="1">
        <v>-13800000000</v>
      </c>
      <c r="J442" s="1" t="s">
        <v>310</v>
      </c>
      <c r="K442" s="1" t="s">
        <v>926</v>
      </c>
      <c r="O442" s="58">
        <f t="shared" si="24"/>
        <v>13800000000</v>
      </c>
      <c r="P442" s="58" t="str">
        <f t="shared" si="25"/>
        <v/>
      </c>
      <c r="Q442" s="1" t="str">
        <f t="shared" si="26"/>
        <v/>
      </c>
      <c r="R442" s="1" t="str">
        <f t="shared" si="27"/>
        <v/>
      </c>
      <c r="S442" s="1">
        <v>2023</v>
      </c>
      <c r="T442" s="52" t="s">
        <v>947</v>
      </c>
    </row>
    <row r="443" spans="1:20" x14ac:dyDescent="0.4">
      <c r="O443" s="58" t="str">
        <f t="shared" si="24"/>
        <v/>
      </c>
      <c r="P443" s="58" t="str">
        <f t="shared" si="25"/>
        <v/>
      </c>
      <c r="Q443" s="1" t="str">
        <f t="shared" si="26"/>
        <v/>
      </c>
      <c r="R443" s="1" t="str">
        <f t="shared" si="27"/>
        <v/>
      </c>
      <c r="S443" s="1">
        <v>2023</v>
      </c>
    </row>
    <row r="444" spans="1:20" x14ac:dyDescent="0.4">
      <c r="O444" s="58" t="str">
        <f t="shared" si="24"/>
        <v/>
      </c>
      <c r="P444" s="58" t="str">
        <f t="shared" si="25"/>
        <v/>
      </c>
      <c r="Q444" s="1" t="str">
        <f t="shared" si="26"/>
        <v/>
      </c>
      <c r="R444" s="1" t="str">
        <f t="shared" si="27"/>
        <v/>
      </c>
      <c r="S444" s="1">
        <v>2023</v>
      </c>
    </row>
    <row r="445" spans="1:20" x14ac:dyDescent="0.4">
      <c r="O445" s="58" t="str">
        <f t="shared" si="24"/>
        <v/>
      </c>
      <c r="P445" s="58" t="str">
        <f t="shared" si="25"/>
        <v/>
      </c>
      <c r="Q445" s="1" t="str">
        <f t="shared" si="26"/>
        <v/>
      </c>
      <c r="R445" s="1" t="str">
        <f t="shared" si="27"/>
        <v/>
      </c>
      <c r="S445" s="1">
        <v>2023</v>
      </c>
    </row>
    <row r="446" spans="1:20" x14ac:dyDescent="0.4">
      <c r="O446" s="58" t="str">
        <f t="shared" si="24"/>
        <v/>
      </c>
      <c r="P446" s="58" t="str">
        <f t="shared" si="25"/>
        <v/>
      </c>
      <c r="Q446" s="1" t="str">
        <f t="shared" si="26"/>
        <v/>
      </c>
      <c r="R446" s="1" t="str">
        <f t="shared" si="27"/>
        <v/>
      </c>
      <c r="S446" s="1">
        <v>2023</v>
      </c>
    </row>
    <row r="447" spans="1:20" x14ac:dyDescent="0.4">
      <c r="O447" s="58" t="str">
        <f t="shared" si="24"/>
        <v/>
      </c>
      <c r="P447" s="58" t="str">
        <f t="shared" si="25"/>
        <v/>
      </c>
      <c r="Q447" s="1" t="str">
        <f t="shared" si="26"/>
        <v/>
      </c>
      <c r="R447" s="1" t="str">
        <f t="shared" si="27"/>
        <v/>
      </c>
      <c r="S447" s="1">
        <v>2023</v>
      </c>
    </row>
    <row r="448" spans="1:20" x14ac:dyDescent="0.4">
      <c r="O448" s="58" t="str">
        <f t="shared" si="24"/>
        <v/>
      </c>
      <c r="P448" s="58" t="str">
        <f t="shared" si="25"/>
        <v/>
      </c>
      <c r="Q448" s="1" t="str">
        <f t="shared" si="26"/>
        <v/>
      </c>
      <c r="R448" s="1" t="str">
        <f t="shared" si="27"/>
        <v/>
      </c>
      <c r="S448" s="1">
        <v>2023</v>
      </c>
    </row>
    <row r="449" spans="15:19" x14ac:dyDescent="0.4">
      <c r="O449" s="58" t="str">
        <f t="shared" si="24"/>
        <v/>
      </c>
      <c r="P449" s="58" t="str">
        <f t="shared" si="25"/>
        <v/>
      </c>
      <c r="Q449" s="1" t="str">
        <f t="shared" si="26"/>
        <v/>
      </c>
      <c r="R449" s="1" t="str">
        <f t="shared" si="27"/>
        <v/>
      </c>
      <c r="S449" s="1">
        <v>2023</v>
      </c>
    </row>
    <row r="450" spans="15:19" x14ac:dyDescent="0.4">
      <c r="O450" s="58" t="str">
        <f t="shared" ref="O450:O497" si="28">IF(ISBLANK(C450),"",IF(C450&lt;=(-350000),ABS(C450),IF(C450&lt;=(-900),FLOOR(ABS(C450-S450),100),ABS(C450-S450))))</f>
        <v/>
      </c>
      <c r="P450" s="58" t="str">
        <f t="shared" ref="P450:P496" si="29">IF(ISBLANK(D450),"",IF(C450&lt;=(-350000),ABS(D450),IF(C450&lt;=(-900),FLOOR(ABS(D450-S450),100),ABS(D450-S450))))</f>
        <v/>
      </c>
      <c r="Q450" s="1" t="str">
        <f t="shared" ref="Q450:Q497" si="30">IF(OR(ISBLANK(D450),M450=1),"",ABS(C450-D450))</f>
        <v/>
      </c>
      <c r="R450" s="1" t="str">
        <f t="shared" ref="R450:R495" si="31">IF(OR(C450&lt;(-85000000),ISBLANK(C450)),"",IF(C450&lt;(-7000000),INT(ABS(C450/10)),IF(C450&lt;(-3200000),INT(ABS(C450/12)),IF(C450&lt;(-500000),INT(ABS((C450-S450)/14)),IF(C450&lt;(-13500),INT(ABS((C450-S450)/16)),IF(C450&lt;(-4000),INT(ABS((C450-S450)/18)),INT(ABS((C450-S450)/20))))))))</f>
        <v/>
      </c>
      <c r="S450" s="1">
        <v>2023</v>
      </c>
    </row>
    <row r="451" spans="15:19" x14ac:dyDescent="0.4">
      <c r="O451" s="58" t="str">
        <f t="shared" si="28"/>
        <v/>
      </c>
      <c r="P451" s="58" t="str">
        <f t="shared" si="29"/>
        <v/>
      </c>
      <c r="Q451" s="1" t="str">
        <f t="shared" si="30"/>
        <v/>
      </c>
      <c r="R451" s="1" t="str">
        <f t="shared" si="31"/>
        <v/>
      </c>
      <c r="S451" s="1">
        <v>2023</v>
      </c>
    </row>
    <row r="452" spans="15:19" x14ac:dyDescent="0.4">
      <c r="O452" s="58" t="str">
        <f t="shared" si="28"/>
        <v/>
      </c>
      <c r="P452" s="58" t="str">
        <f t="shared" si="29"/>
        <v/>
      </c>
      <c r="Q452" s="1" t="str">
        <f t="shared" si="30"/>
        <v/>
      </c>
      <c r="R452" s="1" t="str">
        <f t="shared" si="31"/>
        <v/>
      </c>
      <c r="S452" s="1">
        <v>2023</v>
      </c>
    </row>
    <row r="453" spans="15:19" x14ac:dyDescent="0.4">
      <c r="O453" s="58" t="str">
        <f t="shared" si="28"/>
        <v/>
      </c>
      <c r="P453" s="58" t="str">
        <f t="shared" si="29"/>
        <v/>
      </c>
      <c r="Q453" s="1" t="str">
        <f t="shared" si="30"/>
        <v/>
      </c>
      <c r="R453" s="1" t="str">
        <f t="shared" si="31"/>
        <v/>
      </c>
      <c r="S453" s="1">
        <v>2023</v>
      </c>
    </row>
    <row r="454" spans="15:19" x14ac:dyDescent="0.4">
      <c r="O454" s="58" t="str">
        <f t="shared" si="28"/>
        <v/>
      </c>
      <c r="P454" s="58" t="str">
        <f t="shared" si="29"/>
        <v/>
      </c>
      <c r="Q454" s="1" t="str">
        <f t="shared" si="30"/>
        <v/>
      </c>
      <c r="R454" s="1" t="str">
        <f t="shared" si="31"/>
        <v/>
      </c>
      <c r="S454" s="1">
        <v>2023</v>
      </c>
    </row>
    <row r="455" spans="15:19" x14ac:dyDescent="0.4">
      <c r="O455" s="58" t="str">
        <f t="shared" si="28"/>
        <v/>
      </c>
      <c r="P455" s="58" t="str">
        <f t="shared" si="29"/>
        <v/>
      </c>
      <c r="Q455" s="1" t="str">
        <f t="shared" si="30"/>
        <v/>
      </c>
      <c r="R455" s="1" t="str">
        <f t="shared" si="31"/>
        <v/>
      </c>
      <c r="S455" s="1">
        <v>2023</v>
      </c>
    </row>
    <row r="456" spans="15:19" x14ac:dyDescent="0.4">
      <c r="O456" s="58" t="str">
        <f t="shared" si="28"/>
        <v/>
      </c>
      <c r="P456" s="58" t="str">
        <f t="shared" si="29"/>
        <v/>
      </c>
      <c r="Q456" s="1" t="str">
        <f t="shared" si="30"/>
        <v/>
      </c>
      <c r="R456" s="1" t="str">
        <f t="shared" si="31"/>
        <v/>
      </c>
      <c r="S456" s="1">
        <v>2023</v>
      </c>
    </row>
    <row r="457" spans="15:19" x14ac:dyDescent="0.4">
      <c r="O457" s="58" t="str">
        <f t="shared" si="28"/>
        <v/>
      </c>
      <c r="P457" s="58" t="str">
        <f t="shared" si="29"/>
        <v/>
      </c>
      <c r="Q457" s="1" t="str">
        <f t="shared" si="30"/>
        <v/>
      </c>
      <c r="R457" s="1" t="str">
        <f t="shared" si="31"/>
        <v/>
      </c>
      <c r="S457" s="1">
        <v>2023</v>
      </c>
    </row>
    <row r="458" spans="15:19" x14ac:dyDescent="0.4">
      <c r="O458" s="58" t="str">
        <f t="shared" si="28"/>
        <v/>
      </c>
      <c r="P458" s="58" t="str">
        <f t="shared" si="29"/>
        <v/>
      </c>
      <c r="Q458" s="1" t="str">
        <f t="shared" si="30"/>
        <v/>
      </c>
      <c r="R458" s="1" t="str">
        <f t="shared" si="31"/>
        <v/>
      </c>
      <c r="S458" s="1">
        <v>2023</v>
      </c>
    </row>
    <row r="459" spans="15:19" x14ac:dyDescent="0.4">
      <c r="O459" s="58" t="str">
        <f t="shared" si="28"/>
        <v/>
      </c>
      <c r="P459" s="58" t="str">
        <f t="shared" si="29"/>
        <v/>
      </c>
      <c r="Q459" s="1" t="str">
        <f t="shared" si="30"/>
        <v/>
      </c>
      <c r="R459" s="1" t="str">
        <f t="shared" si="31"/>
        <v/>
      </c>
      <c r="S459" s="1">
        <v>2023</v>
      </c>
    </row>
    <row r="460" spans="15:19" x14ac:dyDescent="0.4">
      <c r="O460" s="58" t="str">
        <f t="shared" si="28"/>
        <v/>
      </c>
      <c r="P460" s="58" t="str">
        <f t="shared" si="29"/>
        <v/>
      </c>
      <c r="Q460" s="1" t="str">
        <f t="shared" si="30"/>
        <v/>
      </c>
      <c r="R460" s="1" t="str">
        <f t="shared" si="31"/>
        <v/>
      </c>
      <c r="S460" s="1">
        <v>2023</v>
      </c>
    </row>
    <row r="461" spans="15:19" x14ac:dyDescent="0.4">
      <c r="O461" s="58" t="str">
        <f t="shared" si="28"/>
        <v/>
      </c>
      <c r="P461" s="58" t="str">
        <f t="shared" si="29"/>
        <v/>
      </c>
      <c r="Q461" s="1" t="str">
        <f t="shared" si="30"/>
        <v/>
      </c>
      <c r="R461" s="1" t="str">
        <f t="shared" si="31"/>
        <v/>
      </c>
      <c r="S461" s="1">
        <v>2023</v>
      </c>
    </row>
    <row r="462" spans="15:19" x14ac:dyDescent="0.4">
      <c r="O462" s="58" t="str">
        <f t="shared" si="28"/>
        <v/>
      </c>
      <c r="P462" s="58" t="str">
        <f t="shared" si="29"/>
        <v/>
      </c>
      <c r="Q462" s="1" t="str">
        <f t="shared" si="30"/>
        <v/>
      </c>
      <c r="R462" s="1" t="str">
        <f t="shared" si="31"/>
        <v/>
      </c>
      <c r="S462" s="1">
        <v>2023</v>
      </c>
    </row>
    <row r="463" spans="15:19" x14ac:dyDescent="0.4">
      <c r="O463" s="58" t="str">
        <f t="shared" si="28"/>
        <v/>
      </c>
      <c r="P463" s="58" t="str">
        <f t="shared" si="29"/>
        <v/>
      </c>
      <c r="Q463" s="1" t="str">
        <f t="shared" si="30"/>
        <v/>
      </c>
      <c r="R463" s="1" t="str">
        <f t="shared" si="31"/>
        <v/>
      </c>
      <c r="S463" s="1">
        <v>2023</v>
      </c>
    </row>
    <row r="464" spans="15:19" x14ac:dyDescent="0.4">
      <c r="O464" s="58" t="str">
        <f t="shared" si="28"/>
        <v/>
      </c>
      <c r="P464" s="58" t="str">
        <f t="shared" si="29"/>
        <v/>
      </c>
      <c r="Q464" s="1" t="str">
        <f t="shared" si="30"/>
        <v/>
      </c>
      <c r="R464" s="1" t="str">
        <f t="shared" si="31"/>
        <v/>
      </c>
      <c r="S464" s="1">
        <v>2023</v>
      </c>
    </row>
    <row r="465" spans="15:19" x14ac:dyDescent="0.4">
      <c r="O465" s="58" t="str">
        <f t="shared" si="28"/>
        <v/>
      </c>
      <c r="P465" s="58" t="str">
        <f t="shared" si="29"/>
        <v/>
      </c>
      <c r="Q465" s="1" t="str">
        <f t="shared" si="30"/>
        <v/>
      </c>
      <c r="R465" s="1" t="str">
        <f t="shared" si="31"/>
        <v/>
      </c>
      <c r="S465" s="1">
        <v>2023</v>
      </c>
    </row>
    <row r="466" spans="15:19" x14ac:dyDescent="0.4">
      <c r="O466" s="58" t="str">
        <f t="shared" si="28"/>
        <v/>
      </c>
      <c r="P466" s="58" t="str">
        <f t="shared" si="29"/>
        <v/>
      </c>
      <c r="Q466" s="1" t="str">
        <f t="shared" si="30"/>
        <v/>
      </c>
      <c r="R466" s="1" t="str">
        <f t="shared" si="31"/>
        <v/>
      </c>
      <c r="S466" s="1">
        <v>2023</v>
      </c>
    </row>
    <row r="467" spans="15:19" x14ac:dyDescent="0.4">
      <c r="O467" s="58" t="str">
        <f t="shared" si="28"/>
        <v/>
      </c>
      <c r="P467" s="58" t="str">
        <f t="shared" si="29"/>
        <v/>
      </c>
      <c r="Q467" s="1" t="str">
        <f t="shared" si="30"/>
        <v/>
      </c>
      <c r="R467" s="1" t="str">
        <f t="shared" si="31"/>
        <v/>
      </c>
      <c r="S467" s="1">
        <v>2023</v>
      </c>
    </row>
    <row r="468" spans="15:19" x14ac:dyDescent="0.4">
      <c r="O468" s="58" t="str">
        <f t="shared" si="28"/>
        <v/>
      </c>
      <c r="P468" s="58" t="str">
        <f t="shared" si="29"/>
        <v/>
      </c>
      <c r="Q468" s="1" t="str">
        <f t="shared" si="30"/>
        <v/>
      </c>
      <c r="R468" s="1" t="str">
        <f t="shared" si="31"/>
        <v/>
      </c>
      <c r="S468" s="1">
        <v>2023</v>
      </c>
    </row>
    <row r="469" spans="15:19" x14ac:dyDescent="0.4">
      <c r="O469" s="58" t="str">
        <f t="shared" si="28"/>
        <v/>
      </c>
      <c r="P469" s="58" t="str">
        <f t="shared" si="29"/>
        <v/>
      </c>
      <c r="Q469" s="1" t="str">
        <f t="shared" si="30"/>
        <v/>
      </c>
      <c r="R469" s="1" t="str">
        <f t="shared" si="31"/>
        <v/>
      </c>
      <c r="S469" s="1">
        <v>2023</v>
      </c>
    </row>
    <row r="470" spans="15:19" x14ac:dyDescent="0.4">
      <c r="O470" s="58" t="str">
        <f t="shared" si="28"/>
        <v/>
      </c>
      <c r="P470" s="58" t="str">
        <f t="shared" si="29"/>
        <v/>
      </c>
      <c r="Q470" s="1" t="str">
        <f t="shared" si="30"/>
        <v/>
      </c>
      <c r="R470" s="1" t="str">
        <f t="shared" si="31"/>
        <v/>
      </c>
      <c r="S470" s="1">
        <v>2023</v>
      </c>
    </row>
    <row r="471" spans="15:19" x14ac:dyDescent="0.4">
      <c r="O471" s="58" t="str">
        <f t="shared" si="28"/>
        <v/>
      </c>
      <c r="P471" s="58" t="str">
        <f t="shared" si="29"/>
        <v/>
      </c>
      <c r="Q471" s="1" t="str">
        <f t="shared" si="30"/>
        <v/>
      </c>
      <c r="R471" s="1" t="str">
        <f t="shared" si="31"/>
        <v/>
      </c>
      <c r="S471" s="1">
        <v>2023</v>
      </c>
    </row>
    <row r="472" spans="15:19" x14ac:dyDescent="0.4">
      <c r="O472" s="58" t="str">
        <f t="shared" si="28"/>
        <v/>
      </c>
      <c r="P472" s="58" t="str">
        <f t="shared" si="29"/>
        <v/>
      </c>
      <c r="Q472" s="1" t="str">
        <f t="shared" si="30"/>
        <v/>
      </c>
      <c r="R472" s="1" t="str">
        <f t="shared" si="31"/>
        <v/>
      </c>
      <c r="S472" s="1">
        <v>2023</v>
      </c>
    </row>
    <row r="473" spans="15:19" x14ac:dyDescent="0.4">
      <c r="O473" s="58" t="str">
        <f t="shared" si="28"/>
        <v/>
      </c>
      <c r="P473" s="58" t="str">
        <f t="shared" si="29"/>
        <v/>
      </c>
      <c r="Q473" s="1" t="str">
        <f t="shared" si="30"/>
        <v/>
      </c>
      <c r="R473" s="1" t="str">
        <f t="shared" si="31"/>
        <v/>
      </c>
      <c r="S473" s="1">
        <v>2023</v>
      </c>
    </row>
    <row r="474" spans="15:19" x14ac:dyDescent="0.4">
      <c r="O474" s="58" t="str">
        <f t="shared" si="28"/>
        <v/>
      </c>
      <c r="P474" s="58" t="str">
        <f t="shared" si="29"/>
        <v/>
      </c>
      <c r="Q474" s="1" t="str">
        <f t="shared" si="30"/>
        <v/>
      </c>
      <c r="R474" s="1" t="str">
        <f t="shared" si="31"/>
        <v/>
      </c>
      <c r="S474" s="1">
        <v>2023</v>
      </c>
    </row>
    <row r="475" spans="15:19" x14ac:dyDescent="0.4">
      <c r="O475" s="58" t="str">
        <f t="shared" si="28"/>
        <v/>
      </c>
      <c r="P475" s="58" t="str">
        <f t="shared" si="29"/>
        <v/>
      </c>
      <c r="Q475" s="1" t="str">
        <f t="shared" si="30"/>
        <v/>
      </c>
      <c r="R475" s="1" t="str">
        <f t="shared" si="31"/>
        <v/>
      </c>
      <c r="S475" s="1">
        <v>2023</v>
      </c>
    </row>
    <row r="476" spans="15:19" x14ac:dyDescent="0.4">
      <c r="O476" s="58" t="str">
        <f t="shared" si="28"/>
        <v/>
      </c>
      <c r="P476" s="58" t="str">
        <f t="shared" si="29"/>
        <v/>
      </c>
      <c r="Q476" s="1" t="str">
        <f t="shared" si="30"/>
        <v/>
      </c>
      <c r="R476" s="1" t="str">
        <f t="shared" si="31"/>
        <v/>
      </c>
      <c r="S476" s="1">
        <v>2023</v>
      </c>
    </row>
    <row r="477" spans="15:19" x14ac:dyDescent="0.4">
      <c r="O477" s="58" t="str">
        <f t="shared" si="28"/>
        <v/>
      </c>
      <c r="P477" s="58" t="str">
        <f t="shared" si="29"/>
        <v/>
      </c>
      <c r="Q477" s="1" t="str">
        <f t="shared" si="30"/>
        <v/>
      </c>
      <c r="R477" s="1" t="str">
        <f t="shared" si="31"/>
        <v/>
      </c>
      <c r="S477" s="1">
        <v>2023</v>
      </c>
    </row>
    <row r="478" spans="15:19" x14ac:dyDescent="0.4">
      <c r="O478" s="58" t="str">
        <f t="shared" si="28"/>
        <v/>
      </c>
      <c r="P478" s="58" t="str">
        <f t="shared" si="29"/>
        <v/>
      </c>
      <c r="Q478" s="1" t="str">
        <f t="shared" si="30"/>
        <v/>
      </c>
      <c r="R478" s="1" t="str">
        <f t="shared" si="31"/>
        <v/>
      </c>
      <c r="S478" s="1">
        <v>2023</v>
      </c>
    </row>
    <row r="479" spans="15:19" x14ac:dyDescent="0.4">
      <c r="O479" s="58" t="str">
        <f t="shared" si="28"/>
        <v/>
      </c>
      <c r="P479" s="58" t="str">
        <f t="shared" si="29"/>
        <v/>
      </c>
      <c r="Q479" s="1" t="str">
        <f t="shared" si="30"/>
        <v/>
      </c>
      <c r="R479" s="1" t="str">
        <f t="shared" si="31"/>
        <v/>
      </c>
      <c r="S479" s="1">
        <v>2023</v>
      </c>
    </row>
    <row r="480" spans="15:19" x14ac:dyDescent="0.4">
      <c r="O480" s="58" t="str">
        <f t="shared" si="28"/>
        <v/>
      </c>
      <c r="P480" s="58" t="str">
        <f t="shared" si="29"/>
        <v/>
      </c>
      <c r="Q480" s="1" t="str">
        <f t="shared" si="30"/>
        <v/>
      </c>
      <c r="R480" s="1" t="str">
        <f t="shared" si="31"/>
        <v/>
      </c>
      <c r="S480" s="1">
        <v>2023</v>
      </c>
    </row>
    <row r="481" spans="15:19" x14ac:dyDescent="0.4">
      <c r="O481" s="58" t="str">
        <f t="shared" si="28"/>
        <v/>
      </c>
      <c r="P481" s="58" t="str">
        <f t="shared" si="29"/>
        <v/>
      </c>
      <c r="Q481" s="1" t="str">
        <f t="shared" si="30"/>
        <v/>
      </c>
      <c r="R481" s="1" t="str">
        <f t="shared" si="31"/>
        <v/>
      </c>
      <c r="S481" s="1">
        <v>2023</v>
      </c>
    </row>
    <row r="482" spans="15:19" x14ac:dyDescent="0.4">
      <c r="O482" s="58" t="str">
        <f t="shared" si="28"/>
        <v/>
      </c>
      <c r="P482" s="58" t="str">
        <f t="shared" si="29"/>
        <v/>
      </c>
      <c r="Q482" s="1" t="str">
        <f t="shared" si="30"/>
        <v/>
      </c>
      <c r="R482" s="1" t="str">
        <f t="shared" si="31"/>
        <v/>
      </c>
      <c r="S482" s="1">
        <v>2023</v>
      </c>
    </row>
    <row r="483" spans="15:19" x14ac:dyDescent="0.4">
      <c r="O483" s="58" t="str">
        <f t="shared" si="28"/>
        <v/>
      </c>
      <c r="P483" s="58" t="str">
        <f t="shared" si="29"/>
        <v/>
      </c>
      <c r="Q483" s="1" t="str">
        <f t="shared" si="30"/>
        <v/>
      </c>
      <c r="R483" s="1" t="str">
        <f t="shared" si="31"/>
        <v/>
      </c>
      <c r="S483" s="1">
        <v>2023</v>
      </c>
    </row>
    <row r="484" spans="15:19" x14ac:dyDescent="0.4">
      <c r="O484" s="58" t="str">
        <f t="shared" si="28"/>
        <v/>
      </c>
      <c r="P484" s="58" t="str">
        <f t="shared" si="29"/>
        <v/>
      </c>
      <c r="Q484" s="1" t="str">
        <f t="shared" si="30"/>
        <v/>
      </c>
      <c r="R484" s="1" t="str">
        <f t="shared" si="31"/>
        <v/>
      </c>
      <c r="S484" s="1">
        <v>2023</v>
      </c>
    </row>
    <row r="485" spans="15:19" x14ac:dyDescent="0.4">
      <c r="O485" s="58" t="str">
        <f t="shared" si="28"/>
        <v/>
      </c>
      <c r="P485" s="58" t="str">
        <f t="shared" si="29"/>
        <v/>
      </c>
      <c r="Q485" s="1" t="str">
        <f t="shared" si="30"/>
        <v/>
      </c>
      <c r="R485" s="1" t="str">
        <f t="shared" si="31"/>
        <v/>
      </c>
      <c r="S485" s="1">
        <v>2023</v>
      </c>
    </row>
    <row r="486" spans="15:19" x14ac:dyDescent="0.4">
      <c r="O486" s="58" t="str">
        <f t="shared" si="28"/>
        <v/>
      </c>
      <c r="P486" s="58" t="str">
        <f t="shared" si="29"/>
        <v/>
      </c>
      <c r="Q486" s="1" t="str">
        <f t="shared" si="30"/>
        <v/>
      </c>
      <c r="R486" s="1" t="str">
        <f t="shared" si="31"/>
        <v/>
      </c>
      <c r="S486" s="1">
        <v>2023</v>
      </c>
    </row>
    <row r="487" spans="15:19" x14ac:dyDescent="0.4">
      <c r="O487" s="58" t="str">
        <f t="shared" si="28"/>
        <v/>
      </c>
      <c r="P487" s="58" t="str">
        <f t="shared" si="29"/>
        <v/>
      </c>
      <c r="Q487" s="1" t="str">
        <f t="shared" si="30"/>
        <v/>
      </c>
      <c r="R487" s="1" t="str">
        <f t="shared" si="31"/>
        <v/>
      </c>
      <c r="S487" s="1">
        <v>2023</v>
      </c>
    </row>
    <row r="488" spans="15:19" x14ac:dyDescent="0.4">
      <c r="O488" s="58" t="str">
        <f t="shared" si="28"/>
        <v/>
      </c>
      <c r="P488" s="58" t="str">
        <f t="shared" si="29"/>
        <v/>
      </c>
      <c r="Q488" s="1" t="str">
        <f t="shared" si="30"/>
        <v/>
      </c>
      <c r="R488" s="1" t="str">
        <f t="shared" si="31"/>
        <v/>
      </c>
      <c r="S488" s="1">
        <v>2023</v>
      </c>
    </row>
    <row r="489" spans="15:19" x14ac:dyDescent="0.4">
      <c r="O489" s="58" t="str">
        <f t="shared" si="28"/>
        <v/>
      </c>
      <c r="P489" s="58" t="str">
        <f t="shared" si="29"/>
        <v/>
      </c>
      <c r="Q489" s="1" t="str">
        <f t="shared" si="30"/>
        <v/>
      </c>
      <c r="R489" s="1" t="str">
        <f t="shared" si="31"/>
        <v/>
      </c>
      <c r="S489" s="1">
        <v>2023</v>
      </c>
    </row>
    <row r="490" spans="15:19" x14ac:dyDescent="0.4">
      <c r="O490" s="58" t="str">
        <f t="shared" si="28"/>
        <v/>
      </c>
      <c r="P490" s="58" t="str">
        <f t="shared" si="29"/>
        <v/>
      </c>
      <c r="Q490" s="1" t="str">
        <f t="shared" si="30"/>
        <v/>
      </c>
      <c r="R490" s="1" t="str">
        <f t="shared" si="31"/>
        <v/>
      </c>
      <c r="S490" s="1">
        <v>2023</v>
      </c>
    </row>
    <row r="491" spans="15:19" x14ac:dyDescent="0.4">
      <c r="O491" s="58" t="str">
        <f t="shared" si="28"/>
        <v/>
      </c>
      <c r="P491" s="58" t="str">
        <f t="shared" si="29"/>
        <v/>
      </c>
      <c r="Q491" s="1" t="str">
        <f t="shared" si="30"/>
        <v/>
      </c>
      <c r="R491" s="1" t="str">
        <f t="shared" si="31"/>
        <v/>
      </c>
      <c r="S491" s="1">
        <v>2023</v>
      </c>
    </row>
    <row r="492" spans="15:19" x14ac:dyDescent="0.4">
      <c r="O492" s="58" t="str">
        <f t="shared" si="28"/>
        <v/>
      </c>
      <c r="P492" s="58" t="str">
        <f t="shared" si="29"/>
        <v/>
      </c>
      <c r="Q492" s="1" t="str">
        <f t="shared" si="30"/>
        <v/>
      </c>
      <c r="R492" s="1" t="str">
        <f t="shared" si="31"/>
        <v/>
      </c>
      <c r="S492" s="1">
        <v>2023</v>
      </c>
    </row>
    <row r="493" spans="15:19" x14ac:dyDescent="0.4">
      <c r="O493" s="58" t="str">
        <f t="shared" si="28"/>
        <v/>
      </c>
      <c r="P493" s="58" t="str">
        <f t="shared" si="29"/>
        <v/>
      </c>
      <c r="Q493" s="1" t="str">
        <f t="shared" si="30"/>
        <v/>
      </c>
      <c r="R493" s="1" t="str">
        <f t="shared" si="31"/>
        <v/>
      </c>
      <c r="S493" s="1">
        <v>2023</v>
      </c>
    </row>
    <row r="494" spans="15:19" x14ac:dyDescent="0.4">
      <c r="O494" s="58" t="str">
        <f t="shared" si="28"/>
        <v/>
      </c>
      <c r="P494" s="58" t="str">
        <f t="shared" si="29"/>
        <v/>
      </c>
      <c r="Q494" s="1" t="str">
        <f t="shared" si="30"/>
        <v/>
      </c>
      <c r="R494" s="1" t="str">
        <f t="shared" si="31"/>
        <v/>
      </c>
      <c r="S494" s="1">
        <v>2023</v>
      </c>
    </row>
    <row r="495" spans="15:19" x14ac:dyDescent="0.4">
      <c r="O495" s="58" t="str">
        <f t="shared" si="28"/>
        <v/>
      </c>
      <c r="P495" s="58" t="str">
        <f t="shared" si="29"/>
        <v/>
      </c>
      <c r="Q495" s="1" t="str">
        <f t="shared" si="30"/>
        <v/>
      </c>
      <c r="R495" s="1" t="str">
        <f t="shared" si="31"/>
        <v/>
      </c>
      <c r="S495" s="1">
        <v>2023</v>
      </c>
    </row>
    <row r="496" spans="15:19" x14ac:dyDescent="0.4">
      <c r="O496" s="58" t="str">
        <f t="shared" si="28"/>
        <v/>
      </c>
      <c r="P496" s="58" t="str">
        <f t="shared" si="29"/>
        <v/>
      </c>
      <c r="Q496" s="1" t="str">
        <f t="shared" si="30"/>
        <v/>
      </c>
      <c r="S496" s="1">
        <v>2023</v>
      </c>
    </row>
    <row r="497" spans="15:17" x14ac:dyDescent="0.4">
      <c r="O497" s="58" t="str">
        <f t="shared" si="28"/>
        <v/>
      </c>
      <c r="Q497" s="1" t="str">
        <f t="shared" si="30"/>
        <v/>
      </c>
    </row>
  </sheetData>
  <sortState ref="A2:V497">
    <sortCondition descending="1" ref="C2:C497"/>
  </sortState>
  <hyperlinks>
    <hyperlink ref="T442" r:id="rId1"/>
    <hyperlink ref="T441" r:id="rId2" location=":~:text=Astronomers%20believe%20that%20our%20own,about%20500%20million%20years%20ago"/>
    <hyperlink ref="T305" r:id="rId3" location=":~:text=c.-,814%20BC%E2%80%93146%20BC,-Supposed%20military%20standard "/>
    <hyperlink ref="T301" r:id="rId4" location=":~:text=c.-,650%20BC,-%E2%80%A2%C2%A0Destroyed%20by "/>
    <hyperlink ref="U329" r:id="rId5"/>
    <hyperlink ref="T367" r:id="rId6"/>
    <hyperlink ref="U367" r:id="rId7"/>
    <hyperlink ref="T85" r:id="rId8"/>
    <hyperlink ref="T18" r:id="rId9"/>
    <hyperlink ref="U144" r:id="rId1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G30" sqref="G30"/>
    </sheetView>
  </sheetViews>
  <sheetFormatPr defaultRowHeight="14.6" x14ac:dyDescent="0.4"/>
  <cols>
    <col min="1" max="1" width="23.23046875" style="1" customWidth="1"/>
    <col min="2" max="2" width="20.23046875" style="1" customWidth="1"/>
    <col min="3" max="3" width="20.921875" style="1" customWidth="1"/>
    <col min="4" max="4" width="21.3046875" style="1" customWidth="1"/>
    <col min="5" max="5" width="17.3828125" style="1" customWidth="1"/>
    <col min="6" max="6" width="12.15234375" style="1" customWidth="1"/>
    <col min="7" max="7" width="15.765625" style="1" customWidth="1"/>
    <col min="8" max="8" width="18.07421875" style="1" customWidth="1"/>
    <col min="9" max="10" width="9.23046875" style="1" customWidth="1"/>
    <col min="11" max="16384" width="9.23046875" style="1"/>
  </cols>
  <sheetData>
    <row r="1" spans="1:17" x14ac:dyDescent="0.4">
      <c r="A1" s="39" t="s">
        <v>932</v>
      </c>
      <c r="B1" s="39" t="s">
        <v>458</v>
      </c>
      <c r="C1" s="39" t="s">
        <v>390</v>
      </c>
      <c r="D1" s="39" t="s">
        <v>459</v>
      </c>
      <c r="Q1" s="49"/>
    </row>
    <row r="2" spans="1:17" x14ac:dyDescent="0.4">
      <c r="A2" s="1" t="s">
        <v>451</v>
      </c>
      <c r="B2" s="1">
        <v>-4500</v>
      </c>
      <c r="C2" s="1">
        <v>-1900</v>
      </c>
      <c r="D2" s="1">
        <f>ABS(B2-C2)</f>
        <v>2600</v>
      </c>
      <c r="Q2" s="49"/>
    </row>
    <row r="3" spans="1:17" x14ac:dyDescent="0.4">
      <c r="A3" s="1" t="s">
        <v>452</v>
      </c>
      <c r="B3" s="1">
        <v>-3300</v>
      </c>
      <c r="C3" s="1">
        <v>-1100</v>
      </c>
      <c r="D3" s="1">
        <f t="shared" ref="D3:D13" si="0">ABS(B3-C3)</f>
        <v>2200</v>
      </c>
      <c r="Q3" s="49"/>
    </row>
    <row r="4" spans="1:17" x14ac:dyDescent="0.4">
      <c r="A4" s="1" t="s">
        <v>70</v>
      </c>
      <c r="B4" s="1">
        <v>-3100</v>
      </c>
      <c r="C4" s="1">
        <v>-30</v>
      </c>
      <c r="D4" s="1">
        <f t="shared" si="0"/>
        <v>3070</v>
      </c>
      <c r="Q4" s="49"/>
    </row>
    <row r="5" spans="1:17" x14ac:dyDescent="0.4">
      <c r="A5" s="1" t="s">
        <v>453</v>
      </c>
      <c r="B5" s="1">
        <v>-2500</v>
      </c>
      <c r="C5" s="1">
        <v>-64</v>
      </c>
      <c r="D5" s="1">
        <f t="shared" si="0"/>
        <v>2436</v>
      </c>
      <c r="Q5" s="49"/>
    </row>
    <row r="6" spans="1:17" x14ac:dyDescent="0.4">
      <c r="A6" s="1" t="s">
        <v>454</v>
      </c>
      <c r="B6" s="1">
        <v>-1894</v>
      </c>
      <c r="C6" s="1">
        <v>-539</v>
      </c>
      <c r="D6" s="1">
        <f t="shared" si="0"/>
        <v>1355</v>
      </c>
      <c r="Q6" s="49"/>
    </row>
    <row r="7" spans="1:17" x14ac:dyDescent="0.4">
      <c r="A7" s="1" t="s">
        <v>13</v>
      </c>
      <c r="B7" s="1">
        <v>-2700</v>
      </c>
      <c r="C7" s="1">
        <v>-1450</v>
      </c>
      <c r="D7" s="1">
        <f t="shared" si="0"/>
        <v>1250</v>
      </c>
      <c r="Q7" s="49"/>
    </row>
    <row r="8" spans="1:17" x14ac:dyDescent="0.4">
      <c r="A8" s="1" t="s">
        <v>17</v>
      </c>
      <c r="B8" s="1">
        <v>-1600</v>
      </c>
      <c r="C8" s="1">
        <v>-1100</v>
      </c>
      <c r="D8" s="1">
        <f t="shared" si="0"/>
        <v>500</v>
      </c>
    </row>
    <row r="9" spans="1:17" x14ac:dyDescent="0.4">
      <c r="A9" s="1" t="s">
        <v>455</v>
      </c>
      <c r="B9" s="1">
        <v>-814</v>
      </c>
      <c r="C9" s="1">
        <v>-146</v>
      </c>
      <c r="D9" s="1">
        <f t="shared" si="0"/>
        <v>668</v>
      </c>
      <c r="Q9" s="49"/>
    </row>
    <row r="10" spans="1:17" x14ac:dyDescent="0.4">
      <c r="A10" s="1" t="s">
        <v>456</v>
      </c>
      <c r="B10" s="1">
        <v>-800</v>
      </c>
      <c r="C10" s="1">
        <v>-31</v>
      </c>
      <c r="D10" s="1">
        <f t="shared" si="0"/>
        <v>769</v>
      </c>
      <c r="Q10" s="49"/>
    </row>
    <row r="11" spans="1:17" x14ac:dyDescent="0.4">
      <c r="A11" s="1" t="s">
        <v>457</v>
      </c>
      <c r="B11" s="1">
        <v>-550</v>
      </c>
      <c r="C11" s="1">
        <v>-330</v>
      </c>
      <c r="D11" s="1">
        <f t="shared" si="0"/>
        <v>220</v>
      </c>
      <c r="Q11" s="49"/>
    </row>
    <row r="12" spans="1:17" x14ac:dyDescent="0.4">
      <c r="A12" s="1" t="s">
        <v>341</v>
      </c>
      <c r="B12" s="1">
        <v>-753</v>
      </c>
      <c r="C12" s="1">
        <v>447</v>
      </c>
      <c r="D12" s="1">
        <f t="shared" si="0"/>
        <v>1200</v>
      </c>
      <c r="Q12" s="49"/>
    </row>
    <row r="13" spans="1:17" x14ac:dyDescent="0.4">
      <c r="A13" s="1" t="s">
        <v>380</v>
      </c>
      <c r="B13" s="1">
        <v>-206</v>
      </c>
      <c r="C13" s="1">
        <v>220</v>
      </c>
      <c r="D13" s="1">
        <f t="shared" si="0"/>
        <v>426</v>
      </c>
    </row>
    <row r="15" spans="1:17" x14ac:dyDescent="0.4">
      <c r="Q15" s="49"/>
    </row>
    <row r="16" spans="1:17" x14ac:dyDescent="0.4">
      <c r="Q16" s="49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F17" sqref="F17"/>
    </sheetView>
  </sheetViews>
  <sheetFormatPr defaultRowHeight="14.6" x14ac:dyDescent="0.4"/>
  <cols>
    <col min="1" max="1" width="27.15234375" style="58" customWidth="1"/>
    <col min="2" max="3" width="12.15234375" style="58" customWidth="1"/>
    <col min="4" max="4" width="9.23046875" style="58"/>
    <col min="5" max="5" width="22" style="58" customWidth="1"/>
    <col min="6" max="6" width="14.07421875" style="58" customWidth="1"/>
    <col min="7" max="7" width="16.69140625" style="58" customWidth="1"/>
    <col min="8" max="9" width="9.23046875" style="58"/>
    <col min="12" max="16384" width="9.23046875" style="58"/>
  </cols>
  <sheetData>
    <row r="1" spans="1:8" x14ac:dyDescent="0.4">
      <c r="A1" s="60" t="s">
        <v>1837</v>
      </c>
      <c r="B1" s="60" t="s">
        <v>1832</v>
      </c>
      <c r="C1" s="60" t="s">
        <v>1833</v>
      </c>
      <c r="D1" s="60" t="s">
        <v>1835</v>
      </c>
      <c r="E1" s="60" t="s">
        <v>1841</v>
      </c>
      <c r="F1" s="60" t="s">
        <v>1834</v>
      </c>
      <c r="G1" s="60" t="s">
        <v>1838</v>
      </c>
      <c r="H1" s="60" t="s">
        <v>939</v>
      </c>
    </row>
    <row r="2" spans="1:8" x14ac:dyDescent="0.4">
      <c r="A2" s="58" t="s">
        <v>1827</v>
      </c>
      <c r="B2" s="58">
        <v>1883</v>
      </c>
      <c r="C2" s="58">
        <v>1900</v>
      </c>
      <c r="D2" s="58">
        <v>1970</v>
      </c>
      <c r="E2" s="58">
        <f>FLOOR((H2-((B2+C2)/2)),1)</f>
        <v>131</v>
      </c>
      <c r="F2" s="58">
        <f t="shared" ref="F2:F10" si="0">C2-B2</f>
        <v>17</v>
      </c>
      <c r="G2" s="58">
        <f t="shared" ref="G2:G10" si="1">D2-B2</f>
        <v>87</v>
      </c>
      <c r="H2" s="58">
        <v>2023</v>
      </c>
    </row>
    <row r="3" spans="1:8" x14ac:dyDescent="0.4">
      <c r="A3" s="58" t="s">
        <v>1828</v>
      </c>
      <c r="B3" s="58">
        <v>1901</v>
      </c>
      <c r="C3" s="58">
        <v>1927</v>
      </c>
      <c r="D3" s="58">
        <v>1997</v>
      </c>
      <c r="E3" s="58">
        <f t="shared" ref="E3:E10" si="2">FLOOR((H3-((B3+C3)/2)),1)</f>
        <v>109</v>
      </c>
      <c r="F3" s="58">
        <f t="shared" si="0"/>
        <v>26</v>
      </c>
      <c r="G3" s="58">
        <f t="shared" si="1"/>
        <v>96</v>
      </c>
      <c r="H3" s="58">
        <v>2023</v>
      </c>
    </row>
    <row r="4" spans="1:8" x14ac:dyDescent="0.4">
      <c r="A4" s="58" t="s">
        <v>1829</v>
      </c>
      <c r="B4" s="58">
        <v>1928</v>
      </c>
      <c r="C4" s="58">
        <v>1945</v>
      </c>
      <c r="D4" s="58">
        <v>2015</v>
      </c>
      <c r="E4" s="58">
        <f t="shared" si="2"/>
        <v>86</v>
      </c>
      <c r="F4" s="58">
        <f t="shared" si="0"/>
        <v>17</v>
      </c>
      <c r="G4" s="58">
        <f t="shared" si="1"/>
        <v>87</v>
      </c>
      <c r="H4" s="58">
        <v>2023</v>
      </c>
    </row>
    <row r="5" spans="1:8" x14ac:dyDescent="0.4">
      <c r="A5" s="58" t="s">
        <v>1830</v>
      </c>
      <c r="B5" s="58">
        <v>1946</v>
      </c>
      <c r="C5" s="58">
        <v>1964</v>
      </c>
      <c r="D5" s="58">
        <v>2033</v>
      </c>
      <c r="E5" s="58">
        <f t="shared" si="2"/>
        <v>68</v>
      </c>
      <c r="F5" s="58">
        <f t="shared" si="0"/>
        <v>18</v>
      </c>
      <c r="G5" s="58">
        <f t="shared" si="1"/>
        <v>87</v>
      </c>
      <c r="H5" s="58">
        <v>2023</v>
      </c>
    </row>
    <row r="6" spans="1:8" x14ac:dyDescent="0.4">
      <c r="A6" s="58" t="s">
        <v>1831</v>
      </c>
      <c r="B6" s="58">
        <v>1965</v>
      </c>
      <c r="C6" s="58">
        <v>1980</v>
      </c>
      <c r="D6" s="58">
        <v>2052</v>
      </c>
      <c r="E6" s="58">
        <f t="shared" si="2"/>
        <v>50</v>
      </c>
      <c r="F6" s="58">
        <f t="shared" si="0"/>
        <v>15</v>
      </c>
      <c r="G6" s="58">
        <f t="shared" si="1"/>
        <v>87</v>
      </c>
      <c r="H6" s="58">
        <v>2023</v>
      </c>
    </row>
    <row r="7" spans="1:8" x14ac:dyDescent="0.4">
      <c r="A7" s="58" t="s">
        <v>1836</v>
      </c>
      <c r="B7" s="58">
        <v>1981</v>
      </c>
      <c r="C7" s="58">
        <v>1996</v>
      </c>
      <c r="D7" s="58">
        <v>2068</v>
      </c>
      <c r="E7" s="58">
        <f t="shared" si="2"/>
        <v>34</v>
      </c>
      <c r="F7" s="58">
        <f t="shared" si="0"/>
        <v>15</v>
      </c>
      <c r="G7" s="58">
        <f t="shared" si="1"/>
        <v>87</v>
      </c>
      <c r="H7" s="58">
        <v>2023</v>
      </c>
    </row>
    <row r="8" spans="1:8" x14ac:dyDescent="0.4">
      <c r="A8" s="58" t="s">
        <v>1839</v>
      </c>
      <c r="B8" s="58">
        <v>1997</v>
      </c>
      <c r="C8" s="58">
        <v>2012</v>
      </c>
      <c r="D8" s="58">
        <v>2084</v>
      </c>
      <c r="E8" s="58">
        <f t="shared" si="2"/>
        <v>18</v>
      </c>
      <c r="F8" s="58">
        <f t="shared" si="0"/>
        <v>15</v>
      </c>
      <c r="G8" s="58">
        <f t="shared" si="1"/>
        <v>87</v>
      </c>
      <c r="H8" s="58">
        <v>2023</v>
      </c>
    </row>
    <row r="9" spans="1:8" x14ac:dyDescent="0.4">
      <c r="A9" s="58" t="s">
        <v>1840</v>
      </c>
      <c r="B9" s="58">
        <v>2013</v>
      </c>
      <c r="C9" s="58">
        <v>2028</v>
      </c>
      <c r="D9" s="58">
        <v>2100</v>
      </c>
      <c r="E9" s="58">
        <f t="shared" si="2"/>
        <v>2</v>
      </c>
      <c r="F9" s="58">
        <f t="shared" si="0"/>
        <v>15</v>
      </c>
      <c r="G9" s="58">
        <f t="shared" si="1"/>
        <v>87</v>
      </c>
      <c r="H9" s="58">
        <v>2023</v>
      </c>
    </row>
    <row r="10" spans="1:8" x14ac:dyDescent="0.4">
      <c r="A10" s="58" t="s">
        <v>1842</v>
      </c>
      <c r="B10" s="58">
        <v>2029</v>
      </c>
      <c r="C10" s="58">
        <v>2044</v>
      </c>
      <c r="D10" s="58">
        <v>2116</v>
      </c>
      <c r="E10" s="58">
        <f t="shared" si="2"/>
        <v>-14</v>
      </c>
      <c r="F10" s="58">
        <f t="shared" si="0"/>
        <v>15</v>
      </c>
      <c r="G10" s="58">
        <f t="shared" si="1"/>
        <v>87</v>
      </c>
      <c r="H10" s="58">
        <v>2023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D32" sqref="D32"/>
    </sheetView>
  </sheetViews>
  <sheetFormatPr defaultRowHeight="14.6" x14ac:dyDescent="0.4"/>
  <cols>
    <col min="1" max="1" width="9.23046875" style="58"/>
    <col min="2" max="2" width="17.4609375" style="58" customWidth="1"/>
    <col min="3" max="16384" width="9.23046875" style="58"/>
  </cols>
  <sheetData>
    <row r="1" spans="1:4" x14ac:dyDescent="0.4">
      <c r="A1" s="60" t="s">
        <v>1847</v>
      </c>
      <c r="B1" s="60" t="s">
        <v>1848</v>
      </c>
      <c r="C1" s="60" t="s">
        <v>934</v>
      </c>
      <c r="D1" s="60" t="s">
        <v>935</v>
      </c>
    </row>
    <row r="2" spans="1:4" x14ac:dyDescent="0.4">
      <c r="A2" s="58">
        <v>-30</v>
      </c>
      <c r="B2" s="58" t="str">
        <f>ABS(A2)&amp;"th century BCE"</f>
        <v>30th century BCE</v>
      </c>
      <c r="C2" s="58">
        <f>(A2)*100+1</f>
        <v>-2999</v>
      </c>
      <c r="D2" s="58">
        <f>(A2)*100+100</f>
        <v>-2900</v>
      </c>
    </row>
    <row r="3" spans="1:4" x14ac:dyDescent="0.4">
      <c r="A3" s="58">
        <v>-29</v>
      </c>
      <c r="B3" s="58" t="str">
        <f>ABS(A3)&amp;"th century BCE"</f>
        <v>29th century BCE</v>
      </c>
      <c r="C3" s="58">
        <f t="shared" ref="C3:C31" si="0">(A3)*100+1</f>
        <v>-2899</v>
      </c>
      <c r="D3" s="58">
        <f t="shared" ref="D3:D31" si="1">(A3)*100+100</f>
        <v>-2800</v>
      </c>
    </row>
    <row r="4" spans="1:4" x14ac:dyDescent="0.4">
      <c r="A4" s="58">
        <v>-28</v>
      </c>
      <c r="B4" s="58" t="str">
        <f t="shared" ref="B4:B28" si="2">ABS(A4)&amp;"th century BCE"</f>
        <v>28th century BCE</v>
      </c>
      <c r="C4" s="58">
        <f t="shared" si="0"/>
        <v>-2799</v>
      </c>
      <c r="D4" s="58">
        <f t="shared" si="1"/>
        <v>-2700</v>
      </c>
    </row>
    <row r="5" spans="1:4" x14ac:dyDescent="0.4">
      <c r="A5" s="58">
        <v>-27</v>
      </c>
      <c r="B5" s="58" t="str">
        <f t="shared" si="2"/>
        <v>27th century BCE</v>
      </c>
      <c r="C5" s="58">
        <f t="shared" si="0"/>
        <v>-2699</v>
      </c>
      <c r="D5" s="58">
        <f t="shared" si="1"/>
        <v>-2600</v>
      </c>
    </row>
    <row r="6" spans="1:4" x14ac:dyDescent="0.4">
      <c r="A6" s="58">
        <v>-26</v>
      </c>
      <c r="B6" s="58" t="str">
        <f t="shared" si="2"/>
        <v>26th century BCE</v>
      </c>
      <c r="C6" s="58">
        <f t="shared" si="0"/>
        <v>-2599</v>
      </c>
      <c r="D6" s="58">
        <f t="shared" si="1"/>
        <v>-2500</v>
      </c>
    </row>
    <row r="7" spans="1:4" x14ac:dyDescent="0.4">
      <c r="A7" s="58">
        <v>-25</v>
      </c>
      <c r="B7" s="58" t="str">
        <f t="shared" si="2"/>
        <v>25th century BCE</v>
      </c>
      <c r="C7" s="58">
        <f t="shared" si="0"/>
        <v>-2499</v>
      </c>
      <c r="D7" s="58">
        <f t="shared" si="1"/>
        <v>-2400</v>
      </c>
    </row>
    <row r="8" spans="1:4" x14ac:dyDescent="0.4">
      <c r="A8" s="58">
        <v>-24</v>
      </c>
      <c r="B8" s="58" t="str">
        <f t="shared" si="2"/>
        <v>24th century BCE</v>
      </c>
      <c r="C8" s="58">
        <f t="shared" si="0"/>
        <v>-2399</v>
      </c>
      <c r="D8" s="58">
        <f t="shared" si="1"/>
        <v>-2300</v>
      </c>
    </row>
    <row r="9" spans="1:4" x14ac:dyDescent="0.4">
      <c r="A9" s="58">
        <v>-23</v>
      </c>
      <c r="B9" s="58" t="str">
        <f>ABS(A9)&amp;"rd century BCE"</f>
        <v>23rd century BCE</v>
      </c>
      <c r="C9" s="58">
        <f t="shared" si="0"/>
        <v>-2299</v>
      </c>
      <c r="D9" s="58">
        <f t="shared" si="1"/>
        <v>-2200</v>
      </c>
    </row>
    <row r="10" spans="1:4" x14ac:dyDescent="0.4">
      <c r="A10" s="58">
        <v>-22</v>
      </c>
      <c r="B10" s="58" t="str">
        <f>ABS(A10)&amp;"nd century BCE"</f>
        <v>22nd century BCE</v>
      </c>
      <c r="C10" s="58">
        <f t="shared" si="0"/>
        <v>-2199</v>
      </c>
      <c r="D10" s="58">
        <f t="shared" si="1"/>
        <v>-2100</v>
      </c>
    </row>
    <row r="11" spans="1:4" x14ac:dyDescent="0.4">
      <c r="A11" s="58">
        <v>-21</v>
      </c>
      <c r="B11" s="58" t="str">
        <f>ABS(A11)&amp;"st century BCE"</f>
        <v>21st century BCE</v>
      </c>
      <c r="C11" s="58">
        <f t="shared" si="0"/>
        <v>-2099</v>
      </c>
      <c r="D11" s="58">
        <f t="shared" si="1"/>
        <v>-2000</v>
      </c>
    </row>
    <row r="12" spans="1:4" x14ac:dyDescent="0.4">
      <c r="A12" s="58">
        <v>-20</v>
      </c>
      <c r="B12" s="58" t="str">
        <f t="shared" si="2"/>
        <v>20th century BCE</v>
      </c>
      <c r="C12" s="58">
        <f t="shared" si="0"/>
        <v>-1999</v>
      </c>
      <c r="D12" s="58">
        <f t="shared" si="1"/>
        <v>-1900</v>
      </c>
    </row>
    <row r="13" spans="1:4" x14ac:dyDescent="0.4">
      <c r="A13" s="58">
        <v>-19</v>
      </c>
      <c r="B13" s="58" t="str">
        <f t="shared" si="2"/>
        <v>19th century BCE</v>
      </c>
      <c r="C13" s="58">
        <f t="shared" si="0"/>
        <v>-1899</v>
      </c>
      <c r="D13" s="58">
        <f t="shared" si="1"/>
        <v>-1800</v>
      </c>
    </row>
    <row r="14" spans="1:4" x14ac:dyDescent="0.4">
      <c r="A14" s="58">
        <v>-18</v>
      </c>
      <c r="B14" s="58" t="str">
        <f t="shared" si="2"/>
        <v>18th century BCE</v>
      </c>
      <c r="C14" s="58">
        <f t="shared" si="0"/>
        <v>-1799</v>
      </c>
      <c r="D14" s="58">
        <f t="shared" si="1"/>
        <v>-1700</v>
      </c>
    </row>
    <row r="15" spans="1:4" x14ac:dyDescent="0.4">
      <c r="A15" s="58">
        <v>-17</v>
      </c>
      <c r="B15" s="58" t="str">
        <f t="shared" si="2"/>
        <v>17th century BCE</v>
      </c>
      <c r="C15" s="58">
        <f t="shared" si="0"/>
        <v>-1699</v>
      </c>
      <c r="D15" s="58">
        <f t="shared" si="1"/>
        <v>-1600</v>
      </c>
    </row>
    <row r="16" spans="1:4" x14ac:dyDescent="0.4">
      <c r="A16" s="58">
        <v>-16</v>
      </c>
      <c r="B16" s="58" t="str">
        <f t="shared" si="2"/>
        <v>16th century BCE</v>
      </c>
      <c r="C16" s="58">
        <f t="shared" si="0"/>
        <v>-1599</v>
      </c>
      <c r="D16" s="58">
        <f t="shared" si="1"/>
        <v>-1500</v>
      </c>
    </row>
    <row r="17" spans="1:4" x14ac:dyDescent="0.4">
      <c r="A17" s="58">
        <v>-15</v>
      </c>
      <c r="B17" s="58" t="str">
        <f t="shared" si="2"/>
        <v>15th century BCE</v>
      </c>
      <c r="C17" s="58">
        <f t="shared" si="0"/>
        <v>-1499</v>
      </c>
      <c r="D17" s="58">
        <f t="shared" si="1"/>
        <v>-1400</v>
      </c>
    </row>
    <row r="18" spans="1:4" x14ac:dyDescent="0.4">
      <c r="A18" s="58">
        <v>-14</v>
      </c>
      <c r="B18" s="58" t="str">
        <f t="shared" si="2"/>
        <v>14th century BCE</v>
      </c>
      <c r="C18" s="58">
        <f t="shared" si="0"/>
        <v>-1399</v>
      </c>
      <c r="D18" s="58">
        <f t="shared" si="1"/>
        <v>-1300</v>
      </c>
    </row>
    <row r="19" spans="1:4" x14ac:dyDescent="0.4">
      <c r="A19" s="58">
        <v>-13</v>
      </c>
      <c r="B19" s="58" t="str">
        <f t="shared" si="2"/>
        <v>13th century BCE</v>
      </c>
      <c r="C19" s="58">
        <f t="shared" si="0"/>
        <v>-1299</v>
      </c>
      <c r="D19" s="58">
        <f t="shared" si="1"/>
        <v>-1200</v>
      </c>
    </row>
    <row r="20" spans="1:4" x14ac:dyDescent="0.4">
      <c r="A20" s="58">
        <v>-12</v>
      </c>
      <c r="B20" s="58" t="str">
        <f t="shared" si="2"/>
        <v>12th century BCE</v>
      </c>
      <c r="C20" s="58">
        <f t="shared" si="0"/>
        <v>-1199</v>
      </c>
      <c r="D20" s="58">
        <f t="shared" si="1"/>
        <v>-1100</v>
      </c>
    </row>
    <row r="21" spans="1:4" x14ac:dyDescent="0.4">
      <c r="A21" s="58">
        <v>-11</v>
      </c>
      <c r="B21" s="58" t="str">
        <f t="shared" si="2"/>
        <v>11th century BCE</v>
      </c>
      <c r="C21" s="58">
        <f t="shared" si="0"/>
        <v>-1099</v>
      </c>
      <c r="D21" s="58">
        <f t="shared" si="1"/>
        <v>-1000</v>
      </c>
    </row>
    <row r="22" spans="1:4" x14ac:dyDescent="0.4">
      <c r="A22" s="58">
        <v>-10</v>
      </c>
      <c r="B22" s="58" t="str">
        <f t="shared" si="2"/>
        <v>10th century BCE</v>
      </c>
      <c r="C22" s="58">
        <f t="shared" si="0"/>
        <v>-999</v>
      </c>
      <c r="D22" s="58">
        <f t="shared" si="1"/>
        <v>-900</v>
      </c>
    </row>
    <row r="23" spans="1:4" x14ac:dyDescent="0.4">
      <c r="A23" s="58">
        <v>-9</v>
      </c>
      <c r="B23" s="58" t="str">
        <f t="shared" si="2"/>
        <v>9th century BCE</v>
      </c>
      <c r="C23" s="58">
        <f t="shared" si="0"/>
        <v>-899</v>
      </c>
      <c r="D23" s="58">
        <f t="shared" si="1"/>
        <v>-800</v>
      </c>
    </row>
    <row r="24" spans="1:4" x14ac:dyDescent="0.4">
      <c r="A24" s="58">
        <v>-8</v>
      </c>
      <c r="B24" s="58" t="str">
        <f t="shared" si="2"/>
        <v>8th century BCE</v>
      </c>
      <c r="C24" s="58">
        <f t="shared" si="0"/>
        <v>-799</v>
      </c>
      <c r="D24" s="58">
        <f t="shared" si="1"/>
        <v>-700</v>
      </c>
    </row>
    <row r="25" spans="1:4" x14ac:dyDescent="0.4">
      <c r="A25" s="58">
        <v>-7</v>
      </c>
      <c r="B25" s="58" t="str">
        <f t="shared" si="2"/>
        <v>7th century BCE</v>
      </c>
      <c r="C25" s="58">
        <f t="shared" si="0"/>
        <v>-699</v>
      </c>
      <c r="D25" s="58">
        <f t="shared" si="1"/>
        <v>-600</v>
      </c>
    </row>
    <row r="26" spans="1:4" x14ac:dyDescent="0.4">
      <c r="A26" s="58">
        <v>-6</v>
      </c>
      <c r="B26" s="58" t="str">
        <f t="shared" si="2"/>
        <v>6th century BCE</v>
      </c>
      <c r="C26" s="58">
        <f t="shared" si="0"/>
        <v>-599</v>
      </c>
      <c r="D26" s="58">
        <f t="shared" si="1"/>
        <v>-500</v>
      </c>
    </row>
    <row r="27" spans="1:4" x14ac:dyDescent="0.4">
      <c r="A27" s="58">
        <v>-5</v>
      </c>
      <c r="B27" s="58" t="str">
        <f t="shared" si="2"/>
        <v>5th century BCE</v>
      </c>
      <c r="C27" s="58">
        <f t="shared" si="0"/>
        <v>-499</v>
      </c>
      <c r="D27" s="58">
        <f t="shared" si="1"/>
        <v>-400</v>
      </c>
    </row>
    <row r="28" spans="1:4" x14ac:dyDescent="0.4">
      <c r="A28" s="58">
        <v>-4</v>
      </c>
      <c r="B28" s="58" t="str">
        <f t="shared" si="2"/>
        <v>4th century BCE</v>
      </c>
      <c r="C28" s="58">
        <f t="shared" si="0"/>
        <v>-399</v>
      </c>
      <c r="D28" s="58">
        <f t="shared" si="1"/>
        <v>-300</v>
      </c>
    </row>
    <row r="29" spans="1:4" x14ac:dyDescent="0.4">
      <c r="A29" s="58">
        <v>-3</v>
      </c>
      <c r="B29" s="58" t="str">
        <f>ABS(A29)&amp;"rd century BCE"</f>
        <v>3rd century BCE</v>
      </c>
      <c r="C29" s="58">
        <f t="shared" si="0"/>
        <v>-299</v>
      </c>
      <c r="D29" s="58">
        <f t="shared" si="1"/>
        <v>-200</v>
      </c>
    </row>
    <row r="30" spans="1:4" x14ac:dyDescent="0.4">
      <c r="A30" s="58">
        <v>-2</v>
      </c>
      <c r="B30" s="58" t="str">
        <f>ABS(A30)&amp;"nd century BCE"</f>
        <v>2nd century BCE</v>
      </c>
      <c r="C30" s="58">
        <f t="shared" si="0"/>
        <v>-199</v>
      </c>
      <c r="D30" s="58">
        <f t="shared" si="1"/>
        <v>-100</v>
      </c>
    </row>
    <row r="31" spans="1:4" x14ac:dyDescent="0.4">
      <c r="A31" s="58">
        <v>-1</v>
      </c>
      <c r="B31" s="58" t="str">
        <f>ABS(A31)&amp;"st century BCE"</f>
        <v>1st century BCE</v>
      </c>
      <c r="C31" s="58">
        <f t="shared" si="0"/>
        <v>-99</v>
      </c>
      <c r="D31" s="58">
        <f t="shared" si="1"/>
        <v>0</v>
      </c>
    </row>
    <row r="32" spans="1:4" x14ac:dyDescent="0.4">
      <c r="A32" s="58">
        <v>1</v>
      </c>
      <c r="B32" s="58" t="str">
        <f>A32&amp;"st century"</f>
        <v>1st century</v>
      </c>
      <c r="C32" s="58">
        <f>(A32-1)*100+1</f>
        <v>1</v>
      </c>
      <c r="D32" s="58">
        <f>(A32-1)*100+100</f>
        <v>100</v>
      </c>
    </row>
    <row r="33" spans="1:4" x14ac:dyDescent="0.4">
      <c r="A33" s="58">
        <v>2</v>
      </c>
      <c r="B33" s="58" t="str">
        <f>A33&amp;"nd century"</f>
        <v>2nd century</v>
      </c>
      <c r="C33" s="58">
        <f t="shared" ref="C33:C52" si="3">(A33-1)*100+1</f>
        <v>101</v>
      </c>
      <c r="D33" s="58">
        <f t="shared" ref="D33:D52" si="4">(A33-1)*100+100</f>
        <v>200</v>
      </c>
    </row>
    <row r="34" spans="1:4" x14ac:dyDescent="0.4">
      <c r="A34" s="58">
        <v>3</v>
      </c>
      <c r="B34" s="58" t="str">
        <f>A34&amp;"rd century"</f>
        <v>3rd century</v>
      </c>
      <c r="C34" s="58">
        <f t="shared" si="3"/>
        <v>201</v>
      </c>
      <c r="D34" s="58">
        <f t="shared" si="4"/>
        <v>300</v>
      </c>
    </row>
    <row r="35" spans="1:4" x14ac:dyDescent="0.4">
      <c r="A35" s="58">
        <v>4</v>
      </c>
      <c r="B35" s="58" t="str">
        <f>A35&amp;"th century"</f>
        <v>4th century</v>
      </c>
      <c r="C35" s="58">
        <f t="shared" si="3"/>
        <v>301</v>
      </c>
      <c r="D35" s="58">
        <f t="shared" si="4"/>
        <v>400</v>
      </c>
    </row>
    <row r="36" spans="1:4" x14ac:dyDescent="0.4">
      <c r="A36" s="58">
        <v>5</v>
      </c>
      <c r="B36" s="58" t="str">
        <f t="shared" ref="B36:B51" si="5">A36&amp;"th century"</f>
        <v>5th century</v>
      </c>
      <c r="C36" s="58">
        <f t="shared" si="3"/>
        <v>401</v>
      </c>
      <c r="D36" s="58">
        <f t="shared" si="4"/>
        <v>500</v>
      </c>
    </row>
    <row r="37" spans="1:4" x14ac:dyDescent="0.4">
      <c r="A37" s="58">
        <v>6</v>
      </c>
      <c r="B37" s="58" t="str">
        <f t="shared" si="5"/>
        <v>6th century</v>
      </c>
      <c r="C37" s="58">
        <f t="shared" si="3"/>
        <v>501</v>
      </c>
      <c r="D37" s="58">
        <f t="shared" si="4"/>
        <v>600</v>
      </c>
    </row>
    <row r="38" spans="1:4" x14ac:dyDescent="0.4">
      <c r="A38" s="58">
        <v>7</v>
      </c>
      <c r="B38" s="58" t="str">
        <f t="shared" si="5"/>
        <v>7th century</v>
      </c>
      <c r="C38" s="58">
        <f t="shared" si="3"/>
        <v>601</v>
      </c>
      <c r="D38" s="58">
        <f t="shared" si="4"/>
        <v>700</v>
      </c>
    </row>
    <row r="39" spans="1:4" x14ac:dyDescent="0.4">
      <c r="A39" s="58">
        <v>8</v>
      </c>
      <c r="B39" s="58" t="str">
        <f t="shared" si="5"/>
        <v>8th century</v>
      </c>
      <c r="C39" s="58">
        <f t="shared" si="3"/>
        <v>701</v>
      </c>
      <c r="D39" s="58">
        <f t="shared" si="4"/>
        <v>800</v>
      </c>
    </row>
    <row r="40" spans="1:4" x14ac:dyDescent="0.4">
      <c r="A40" s="58">
        <v>9</v>
      </c>
      <c r="B40" s="58" t="str">
        <f t="shared" si="5"/>
        <v>9th century</v>
      </c>
      <c r="C40" s="58">
        <f t="shared" si="3"/>
        <v>801</v>
      </c>
      <c r="D40" s="58">
        <f t="shared" si="4"/>
        <v>900</v>
      </c>
    </row>
    <row r="41" spans="1:4" x14ac:dyDescent="0.4">
      <c r="A41" s="58">
        <v>10</v>
      </c>
      <c r="B41" s="58" t="str">
        <f t="shared" si="5"/>
        <v>10th century</v>
      </c>
      <c r="C41" s="58">
        <f t="shared" si="3"/>
        <v>901</v>
      </c>
      <c r="D41" s="58">
        <f t="shared" si="4"/>
        <v>1000</v>
      </c>
    </row>
    <row r="42" spans="1:4" x14ac:dyDescent="0.4">
      <c r="A42" s="58">
        <v>11</v>
      </c>
      <c r="B42" s="58" t="str">
        <f t="shared" si="5"/>
        <v>11th century</v>
      </c>
      <c r="C42" s="58">
        <f t="shared" si="3"/>
        <v>1001</v>
      </c>
      <c r="D42" s="58">
        <f t="shared" si="4"/>
        <v>1100</v>
      </c>
    </row>
    <row r="43" spans="1:4" x14ac:dyDescent="0.4">
      <c r="A43" s="58">
        <v>12</v>
      </c>
      <c r="B43" s="58" t="str">
        <f t="shared" si="5"/>
        <v>12th century</v>
      </c>
      <c r="C43" s="58">
        <f t="shared" si="3"/>
        <v>1101</v>
      </c>
      <c r="D43" s="58">
        <f t="shared" si="4"/>
        <v>1200</v>
      </c>
    </row>
    <row r="44" spans="1:4" x14ac:dyDescent="0.4">
      <c r="A44" s="58">
        <v>13</v>
      </c>
      <c r="B44" s="58" t="str">
        <f t="shared" si="5"/>
        <v>13th century</v>
      </c>
      <c r="C44" s="58">
        <f t="shared" si="3"/>
        <v>1201</v>
      </c>
      <c r="D44" s="58">
        <f t="shared" si="4"/>
        <v>1300</v>
      </c>
    </row>
    <row r="45" spans="1:4" x14ac:dyDescent="0.4">
      <c r="A45" s="58">
        <v>14</v>
      </c>
      <c r="B45" s="58" t="str">
        <f t="shared" si="5"/>
        <v>14th century</v>
      </c>
      <c r="C45" s="58">
        <f t="shared" si="3"/>
        <v>1301</v>
      </c>
      <c r="D45" s="58">
        <f t="shared" si="4"/>
        <v>1400</v>
      </c>
    </row>
    <row r="46" spans="1:4" x14ac:dyDescent="0.4">
      <c r="A46" s="58">
        <v>15</v>
      </c>
      <c r="B46" s="58" t="str">
        <f t="shared" si="5"/>
        <v>15th century</v>
      </c>
      <c r="C46" s="58">
        <f t="shared" si="3"/>
        <v>1401</v>
      </c>
      <c r="D46" s="58">
        <f t="shared" si="4"/>
        <v>1500</v>
      </c>
    </row>
    <row r="47" spans="1:4" x14ac:dyDescent="0.4">
      <c r="A47" s="58">
        <v>16</v>
      </c>
      <c r="B47" s="58" t="str">
        <f t="shared" si="5"/>
        <v>16th century</v>
      </c>
      <c r="C47" s="58">
        <f t="shared" si="3"/>
        <v>1501</v>
      </c>
      <c r="D47" s="58">
        <f t="shared" si="4"/>
        <v>1600</v>
      </c>
    </row>
    <row r="48" spans="1:4" x14ac:dyDescent="0.4">
      <c r="A48" s="58">
        <v>17</v>
      </c>
      <c r="B48" s="58" t="str">
        <f t="shared" si="5"/>
        <v>17th century</v>
      </c>
      <c r="C48" s="58">
        <f t="shared" si="3"/>
        <v>1601</v>
      </c>
      <c r="D48" s="58">
        <f t="shared" si="4"/>
        <v>1700</v>
      </c>
    </row>
    <row r="49" spans="1:4" x14ac:dyDescent="0.4">
      <c r="A49" s="58">
        <v>18</v>
      </c>
      <c r="B49" s="58" t="str">
        <f t="shared" si="5"/>
        <v>18th century</v>
      </c>
      <c r="C49" s="58">
        <f t="shared" si="3"/>
        <v>1701</v>
      </c>
      <c r="D49" s="58">
        <f t="shared" si="4"/>
        <v>1800</v>
      </c>
    </row>
    <row r="50" spans="1:4" x14ac:dyDescent="0.4">
      <c r="A50" s="58">
        <v>19</v>
      </c>
      <c r="B50" s="58" t="str">
        <f t="shared" si="5"/>
        <v>19th century</v>
      </c>
      <c r="C50" s="58">
        <f t="shared" si="3"/>
        <v>1801</v>
      </c>
      <c r="D50" s="58">
        <f t="shared" si="4"/>
        <v>1900</v>
      </c>
    </row>
    <row r="51" spans="1:4" x14ac:dyDescent="0.4">
      <c r="A51" s="58">
        <v>20</v>
      </c>
      <c r="B51" s="58" t="str">
        <f t="shared" si="5"/>
        <v>20th century</v>
      </c>
      <c r="C51" s="58">
        <f t="shared" si="3"/>
        <v>1901</v>
      </c>
      <c r="D51" s="58">
        <f t="shared" si="4"/>
        <v>2000</v>
      </c>
    </row>
    <row r="52" spans="1:4" x14ac:dyDescent="0.4">
      <c r="A52" s="58">
        <v>21</v>
      </c>
      <c r="B52" s="58" t="str">
        <f>A52&amp;"st century"</f>
        <v>21st century</v>
      </c>
      <c r="C52" s="58">
        <f t="shared" si="3"/>
        <v>2001</v>
      </c>
      <c r="D52" s="58">
        <f t="shared" si="4"/>
        <v>2100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G22" sqref="G22"/>
    </sheetView>
  </sheetViews>
  <sheetFormatPr defaultRowHeight="14.6" x14ac:dyDescent="0.4"/>
  <cols>
    <col min="1" max="1" width="9.23046875" style="58"/>
    <col min="2" max="2" width="23.921875" style="58" customWidth="1"/>
    <col min="3" max="16384" width="9.23046875" style="58"/>
  </cols>
  <sheetData>
    <row r="1" spans="1:4" x14ac:dyDescent="0.4">
      <c r="A1" s="60" t="s">
        <v>1847</v>
      </c>
      <c r="B1" s="60" t="s">
        <v>1849</v>
      </c>
      <c r="C1" s="60" t="s">
        <v>934</v>
      </c>
      <c r="D1" s="60" t="s">
        <v>935</v>
      </c>
    </row>
    <row r="2" spans="1:4" x14ac:dyDescent="0.4">
      <c r="A2" s="58">
        <v>-10</v>
      </c>
      <c r="B2" s="58" t="str">
        <f>ABS(A2)&amp;"th millennium BCE"</f>
        <v>10th millennium BCE</v>
      </c>
      <c r="C2" s="58">
        <f>(A2)*1000+1</f>
        <v>-9999</v>
      </c>
      <c r="D2" s="58">
        <f>(A2)*1000+1000</f>
        <v>-9000</v>
      </c>
    </row>
    <row r="3" spans="1:4" x14ac:dyDescent="0.4">
      <c r="A3" s="58">
        <v>-9</v>
      </c>
      <c r="B3" s="58" t="str">
        <f t="shared" ref="B3:B8" si="0">ABS(A3)&amp;"th millennium BCE"</f>
        <v>9th millennium BCE</v>
      </c>
      <c r="C3" s="58">
        <f t="shared" ref="C3:C11" si="1">(A3)*1000+1</f>
        <v>-8999</v>
      </c>
      <c r="D3" s="58">
        <f t="shared" ref="D3:D11" si="2">(A3)*1000+1000</f>
        <v>-8000</v>
      </c>
    </row>
    <row r="4" spans="1:4" x14ac:dyDescent="0.4">
      <c r="A4" s="58">
        <v>-8</v>
      </c>
      <c r="B4" s="58" t="str">
        <f t="shared" si="0"/>
        <v>8th millennium BCE</v>
      </c>
      <c r="C4" s="58">
        <f t="shared" si="1"/>
        <v>-7999</v>
      </c>
      <c r="D4" s="58">
        <f t="shared" si="2"/>
        <v>-7000</v>
      </c>
    </row>
    <row r="5" spans="1:4" x14ac:dyDescent="0.4">
      <c r="A5" s="58">
        <v>-7</v>
      </c>
      <c r="B5" s="58" t="str">
        <f t="shared" si="0"/>
        <v>7th millennium BCE</v>
      </c>
      <c r="C5" s="58">
        <f t="shared" si="1"/>
        <v>-6999</v>
      </c>
      <c r="D5" s="58">
        <f t="shared" si="2"/>
        <v>-6000</v>
      </c>
    </row>
    <row r="6" spans="1:4" x14ac:dyDescent="0.4">
      <c r="A6" s="58">
        <v>-6</v>
      </c>
      <c r="B6" s="58" t="str">
        <f t="shared" si="0"/>
        <v>6th millennium BCE</v>
      </c>
      <c r="C6" s="58">
        <f t="shared" si="1"/>
        <v>-5999</v>
      </c>
      <c r="D6" s="58">
        <f t="shared" si="2"/>
        <v>-5000</v>
      </c>
    </row>
    <row r="7" spans="1:4" x14ac:dyDescent="0.4">
      <c r="A7" s="58">
        <v>-5</v>
      </c>
      <c r="B7" s="58" t="str">
        <f t="shared" si="0"/>
        <v>5th millennium BCE</v>
      </c>
      <c r="C7" s="58">
        <f t="shared" si="1"/>
        <v>-4999</v>
      </c>
      <c r="D7" s="58">
        <f t="shared" si="2"/>
        <v>-4000</v>
      </c>
    </row>
    <row r="8" spans="1:4" x14ac:dyDescent="0.4">
      <c r="A8" s="58">
        <v>-4</v>
      </c>
      <c r="B8" s="58" t="str">
        <f t="shared" si="0"/>
        <v>4th millennium BCE</v>
      </c>
      <c r="C8" s="58">
        <f t="shared" si="1"/>
        <v>-3999</v>
      </c>
      <c r="D8" s="58">
        <f t="shared" si="2"/>
        <v>-3000</v>
      </c>
    </row>
    <row r="9" spans="1:4" x14ac:dyDescent="0.4">
      <c r="A9" s="58">
        <v>-3</v>
      </c>
      <c r="B9" s="58" t="str">
        <f>ABS(A9)&amp;"rd millennium BCE"</f>
        <v>3rd millennium BCE</v>
      </c>
      <c r="C9" s="58">
        <f t="shared" si="1"/>
        <v>-2999</v>
      </c>
      <c r="D9" s="58">
        <f t="shared" si="2"/>
        <v>-2000</v>
      </c>
    </row>
    <row r="10" spans="1:4" x14ac:dyDescent="0.4">
      <c r="A10" s="58">
        <v>-2</v>
      </c>
      <c r="B10" s="58" t="str">
        <f>ABS(A10)&amp;"nd millennium BCE"</f>
        <v>2nd millennium BCE</v>
      </c>
      <c r="C10" s="58">
        <f t="shared" si="1"/>
        <v>-1999</v>
      </c>
      <c r="D10" s="58">
        <f t="shared" si="2"/>
        <v>-1000</v>
      </c>
    </row>
    <row r="11" spans="1:4" x14ac:dyDescent="0.4">
      <c r="A11" s="58">
        <v>-1</v>
      </c>
      <c r="B11" s="58" t="str">
        <f>ABS(A11)&amp;"st millennium BCE"</f>
        <v>1st millennium BCE</v>
      </c>
      <c r="C11" s="58">
        <f t="shared" si="1"/>
        <v>-999</v>
      </c>
      <c r="D11" s="58">
        <f t="shared" si="2"/>
        <v>0</v>
      </c>
    </row>
    <row r="12" spans="1:4" x14ac:dyDescent="0.4">
      <c r="A12" s="58">
        <v>1</v>
      </c>
      <c r="B12" s="58" t="str">
        <f>ABS(A12)&amp;"st millennium"</f>
        <v>1st millennium</v>
      </c>
      <c r="C12" s="58">
        <f>(A12-1)*1000+1</f>
        <v>1</v>
      </c>
      <c r="D12" s="58">
        <f>(A12-1)*1000+1000</f>
        <v>1000</v>
      </c>
    </row>
    <row r="13" spans="1:4" x14ac:dyDescent="0.4">
      <c r="A13" s="58">
        <v>2</v>
      </c>
      <c r="B13" s="58" t="str">
        <f>ABS(A13)&amp;"nd millennium"</f>
        <v>2nd millennium</v>
      </c>
      <c r="C13" s="58">
        <f>(A13-1)*1000+1</f>
        <v>1001</v>
      </c>
      <c r="D13" s="58">
        <f t="shared" ref="D13:D14" si="3">(A13-1)*1000+1000</f>
        <v>2000</v>
      </c>
    </row>
    <row r="14" spans="1:4" x14ac:dyDescent="0.4">
      <c r="A14" s="58">
        <v>3</v>
      </c>
      <c r="B14" s="58" t="str">
        <f>ABS(A14)&amp;"rd millennium"</f>
        <v>3rd millennium</v>
      </c>
      <c r="C14" s="58">
        <f>(A14-1)*1000+1</f>
        <v>2001</v>
      </c>
      <c r="D14" s="58">
        <f t="shared" si="3"/>
        <v>3000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6"/>
  <sheetViews>
    <sheetView workbookViewId="0">
      <selection activeCell="A6" sqref="A6"/>
    </sheetView>
  </sheetViews>
  <sheetFormatPr defaultRowHeight="14.6" x14ac:dyDescent="0.4"/>
  <cols>
    <col min="1" max="1" width="22.23046875" customWidth="1"/>
    <col min="2" max="2" width="27.61328125" customWidth="1"/>
    <col min="3" max="3" width="21.15234375" customWidth="1"/>
    <col min="4" max="4" width="33.23046875" customWidth="1"/>
    <col min="5" max="5" width="11.3046875" customWidth="1"/>
    <col min="7" max="7" width="39.69140625" customWidth="1"/>
  </cols>
  <sheetData>
    <row r="1" spans="1:15" x14ac:dyDescent="0.4">
      <c r="A1" s="54" t="s">
        <v>430</v>
      </c>
      <c r="B1" s="55" t="s">
        <v>1850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4">
      <c r="A2" s="54">
        <v>-10000</v>
      </c>
      <c r="B2" s="56">
        <v>4000000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4">
      <c r="A3" s="54">
        <v>-5000</v>
      </c>
      <c r="B3" s="56">
        <v>5000000</v>
      </c>
      <c r="C3" s="1"/>
      <c r="D3" s="1"/>
      <c r="E3" s="1"/>
      <c r="F3" s="1"/>
      <c r="H3" s="1"/>
      <c r="I3" s="1"/>
      <c r="J3" s="1"/>
      <c r="K3" s="1"/>
      <c r="L3" s="1"/>
      <c r="M3" s="1"/>
      <c r="N3" s="52" t="s">
        <v>431</v>
      </c>
      <c r="O3" s="1"/>
    </row>
    <row r="4" spans="1:15" x14ac:dyDescent="0.4">
      <c r="A4" s="54">
        <v>-4000</v>
      </c>
      <c r="B4" s="56">
        <v>7000000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4">
      <c r="A5" s="54">
        <v>-3000</v>
      </c>
      <c r="B5" s="56">
        <v>14000000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4">
      <c r="A6" s="54">
        <v>-2000</v>
      </c>
      <c r="B6" s="56">
        <v>27000000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4">
      <c r="A7" s="54">
        <v>-1000</v>
      </c>
      <c r="B7" s="56">
        <v>50000000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4">
      <c r="A8" s="54">
        <v>-500</v>
      </c>
      <c r="B8" s="56">
        <v>100000000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4">
      <c r="A9" s="54">
        <v>-200</v>
      </c>
      <c r="B9" s="56">
        <v>150000000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4">
      <c r="A10" s="54">
        <v>1</v>
      </c>
      <c r="B10" s="56">
        <v>170000000</v>
      </c>
      <c r="H10" s="1"/>
      <c r="I10" s="1"/>
      <c r="J10" s="1" t="s">
        <v>429</v>
      </c>
      <c r="K10" s="1"/>
      <c r="L10" s="1"/>
      <c r="M10" s="1"/>
      <c r="N10" s="1"/>
      <c r="O10" s="1"/>
    </row>
    <row r="11" spans="1:15" x14ac:dyDescent="0.4">
      <c r="A11" s="54">
        <v>200</v>
      </c>
      <c r="B11" s="56">
        <v>190000000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4">
      <c r="A12" s="54">
        <v>400</v>
      </c>
      <c r="B12" s="56">
        <v>190000000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4">
      <c r="A13" s="54">
        <v>500</v>
      </c>
      <c r="B13" s="56">
        <v>190000000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4">
      <c r="A14" s="54">
        <v>600</v>
      </c>
      <c r="B14" s="56">
        <v>200000000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4">
      <c r="A15" s="54">
        <v>700</v>
      </c>
      <c r="B15" s="57">
        <v>207000000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4">
      <c r="A16" s="54">
        <v>800</v>
      </c>
      <c r="B16" s="57">
        <v>224000000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4">
      <c r="A17" s="54">
        <v>900</v>
      </c>
      <c r="B17" s="57">
        <v>226000000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4">
      <c r="A18" s="54">
        <v>1000</v>
      </c>
      <c r="B18" s="57">
        <v>254000000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4">
      <c r="A19" s="54">
        <v>1100</v>
      </c>
      <c r="B19" s="57">
        <v>301000000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4">
      <c r="A20" s="54">
        <v>1200</v>
      </c>
      <c r="B20" s="57">
        <v>400000000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4">
      <c r="A21" s="54">
        <v>1250</v>
      </c>
      <c r="B21" s="57">
        <v>416000000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4">
      <c r="A22" s="54">
        <v>1300</v>
      </c>
      <c r="B22" s="57">
        <v>432000000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4">
      <c r="A23" s="54">
        <v>1340</v>
      </c>
      <c r="B23" s="57">
        <v>443000000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4">
      <c r="A24" s="54">
        <v>1400</v>
      </c>
      <c r="B24" s="57">
        <v>374000000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4">
      <c r="A25" s="54">
        <v>1500</v>
      </c>
      <c r="B25" s="57">
        <v>460000000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4">
      <c r="A26" s="54">
        <v>1600</v>
      </c>
      <c r="B26" s="57">
        <v>579000000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4">
      <c r="A27" s="54">
        <v>1650</v>
      </c>
      <c r="B27" s="56">
        <v>579000000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4">
      <c r="A28" s="54">
        <v>1700</v>
      </c>
      <c r="B28" s="57">
        <v>679000000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4">
      <c r="A29" s="54">
        <v>1750</v>
      </c>
      <c r="B29" s="57">
        <v>770000000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4">
      <c r="A30" s="54">
        <v>1800</v>
      </c>
      <c r="B30" s="54">
        <v>946764816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4">
      <c r="A31" s="54">
        <v>1801</v>
      </c>
      <c r="B31" s="54">
        <v>950949353.20000005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4">
      <c r="A32" s="54">
        <v>1802</v>
      </c>
      <c r="B32" s="54">
        <v>955168653.20000005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4">
      <c r="A33" s="54">
        <v>1803</v>
      </c>
      <c r="B33" s="54">
        <v>959430074.10000002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4">
      <c r="A34" s="54">
        <v>1804</v>
      </c>
      <c r="B34" s="54">
        <v>963726376.39999998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4">
      <c r="A35" s="54">
        <v>1805</v>
      </c>
      <c r="B35" s="54">
        <v>968055764.10000002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4">
      <c r="A36" s="54">
        <v>1806</v>
      </c>
      <c r="B36" s="54">
        <v>972415942.79999995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4">
      <c r="A37" s="54">
        <v>1807</v>
      </c>
      <c r="B37" s="54">
        <v>976803344.60000002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4">
      <c r="A38" s="54">
        <v>1808</v>
      </c>
      <c r="B38" s="54">
        <v>981217619.5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4">
      <c r="A39" s="54">
        <v>1809</v>
      </c>
      <c r="B39" s="54">
        <v>985651328.89999998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4">
      <c r="A40" s="54">
        <v>1810</v>
      </c>
      <c r="B40" s="54">
        <v>990878743.60000002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4">
      <c r="A41" s="54">
        <v>1811</v>
      </c>
      <c r="B41" s="54">
        <v>995532712.60000002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4">
      <c r="A42" s="54">
        <v>1812</v>
      </c>
      <c r="B42" s="54">
        <v>1000325622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4">
      <c r="A43" s="54">
        <v>1813</v>
      </c>
      <c r="B43" s="54">
        <v>1005258097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4">
      <c r="A44" s="54">
        <v>1814</v>
      </c>
      <c r="B44" s="54">
        <v>1010330552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4">
      <c r="A45" s="54">
        <v>1815</v>
      </c>
      <c r="B45" s="54">
        <v>1015543754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4">
      <c r="A46" s="54">
        <v>1816</v>
      </c>
      <c r="B46" s="54">
        <v>1020894894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4">
      <c r="A47" s="54">
        <v>1817</v>
      </c>
      <c r="B47" s="54">
        <v>1026382529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4">
      <c r="A48" s="54">
        <v>1818</v>
      </c>
      <c r="B48" s="54">
        <v>1032007127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4">
      <c r="A49" s="54">
        <v>1819</v>
      </c>
      <c r="B49" s="54">
        <v>1037768027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4">
      <c r="A50" s="54">
        <v>1820</v>
      </c>
      <c r="B50" s="54">
        <v>1043665954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4">
      <c r="A51" s="54">
        <v>1821</v>
      </c>
      <c r="B51" s="54">
        <v>1049578200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4">
      <c r="A52" s="54">
        <v>1822</v>
      </c>
      <c r="B52" s="54">
        <v>1055501042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4">
      <c r="A53" s="54">
        <v>1823</v>
      </c>
      <c r="B53" s="54">
        <v>1061433252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4">
      <c r="A54" s="54">
        <v>1824</v>
      </c>
      <c r="B54" s="54">
        <v>1067371419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4">
      <c r="A55" s="54">
        <v>1825</v>
      </c>
      <c r="B55" s="54">
        <v>1073327187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4">
      <c r="A56" s="54">
        <v>1826</v>
      </c>
      <c r="B56" s="54">
        <v>1079295963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4">
      <c r="A57" s="54">
        <v>1827</v>
      </c>
      <c r="B57" s="54">
        <v>1085279042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4">
      <c r="A58" s="54">
        <v>1828</v>
      </c>
      <c r="B58" s="54">
        <v>1091276457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4">
      <c r="A59" s="54">
        <v>1829</v>
      </c>
      <c r="B59" s="54">
        <v>1097289755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4">
      <c r="A60" s="54">
        <v>1830</v>
      </c>
      <c r="B60" s="54">
        <v>1103319620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4">
      <c r="A61" s="54">
        <v>1831</v>
      </c>
      <c r="B61" s="54">
        <v>1109359147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4">
      <c r="A62" s="54">
        <v>1832</v>
      </c>
      <c r="B62" s="54">
        <v>1115305848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4">
      <c r="A63" s="54">
        <v>1833</v>
      </c>
      <c r="B63" s="54">
        <v>1121155293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4">
      <c r="A64" s="54">
        <v>1834</v>
      </c>
      <c r="B64" s="54">
        <v>1126910232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4">
      <c r="A65" s="54">
        <v>1835</v>
      </c>
      <c r="B65" s="54">
        <v>1132570731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4">
      <c r="A66" s="54">
        <v>1836</v>
      </c>
      <c r="B66" s="54">
        <v>1138131046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4">
      <c r="A67" s="54">
        <v>1837</v>
      </c>
      <c r="B67" s="54">
        <v>1143567113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4">
      <c r="A68" s="54">
        <v>1838</v>
      </c>
      <c r="B68" s="54">
        <v>1148861698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4">
      <c r="A69" s="54">
        <v>1839</v>
      </c>
      <c r="B69" s="54">
        <v>1154029951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4">
      <c r="A70" s="54">
        <v>1840</v>
      </c>
      <c r="B70" s="54">
        <v>1159081245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4">
      <c r="A71" s="54">
        <v>1841</v>
      </c>
      <c r="B71" s="54">
        <v>1163860076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4">
      <c r="A72" s="54">
        <v>1842</v>
      </c>
      <c r="B72" s="54">
        <v>1168506024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4">
      <c r="A73" s="54">
        <v>1843</v>
      </c>
      <c r="B73" s="54">
        <v>1173023504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4">
      <c r="A74" s="54">
        <v>1844</v>
      </c>
      <c r="B74" s="54">
        <v>1177405613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4">
      <c r="A75" s="54">
        <v>1845</v>
      </c>
      <c r="B75" s="54">
        <v>1181662685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4">
      <c r="A76" s="54">
        <v>1846</v>
      </c>
      <c r="B76" s="54">
        <v>1185785360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4">
      <c r="A77" s="54">
        <v>1847</v>
      </c>
      <c r="B77" s="54">
        <v>1189782535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4">
      <c r="A78" s="54">
        <v>1848</v>
      </c>
      <c r="B78" s="54">
        <v>1193656421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4">
      <c r="A79" s="54">
        <v>1849</v>
      </c>
      <c r="B79" s="54">
        <v>1197409812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4">
      <c r="A80" s="54">
        <v>1850</v>
      </c>
      <c r="B80" s="54">
        <v>1201046477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4">
      <c r="A81" s="54">
        <v>1851</v>
      </c>
      <c r="B81" s="54">
        <v>1204690105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4">
      <c r="A82" s="54">
        <v>1852</v>
      </c>
      <c r="B82" s="54">
        <v>1208289011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4">
      <c r="A83" s="54">
        <v>1853</v>
      </c>
      <c r="B83" s="54">
        <v>1211849187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4">
      <c r="A84" s="54">
        <v>1854</v>
      </c>
      <c r="B84" s="54">
        <v>1215376008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4">
      <c r="A85" s="54">
        <v>1855</v>
      </c>
      <c r="B85" s="54">
        <v>1218865074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4">
      <c r="A86" s="54">
        <v>1856</v>
      </c>
      <c r="B86" s="54">
        <v>1222303872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4">
      <c r="A87" s="54">
        <v>1857</v>
      </c>
      <c r="B87" s="54">
        <v>1225698996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4">
      <c r="A88" s="54">
        <v>1858</v>
      </c>
      <c r="B88" s="54">
        <v>1229069348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4">
      <c r="A89" s="54">
        <v>1859</v>
      </c>
      <c r="B89" s="54">
        <v>1232462561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4">
      <c r="A90" s="54">
        <v>1860</v>
      </c>
      <c r="B90" s="54">
        <v>1235823848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4">
      <c r="A91" s="54">
        <v>1861</v>
      </c>
      <c r="B91" s="54">
        <v>1239298522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4">
      <c r="A92" s="54">
        <v>1862</v>
      </c>
      <c r="B92" s="54">
        <v>1243090555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4">
      <c r="A93" s="54">
        <v>1863</v>
      </c>
      <c r="B93" s="54">
        <v>1247200541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4">
      <c r="A94" s="54">
        <v>1864</v>
      </c>
      <c r="B94" s="54">
        <v>1251626550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4">
      <c r="A95" s="54">
        <v>1865</v>
      </c>
      <c r="B95" s="54">
        <v>1256371046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4">
      <c r="A96" s="54">
        <v>1866</v>
      </c>
      <c r="B96" s="54">
        <v>1261442305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4">
      <c r="A97" s="54">
        <v>1867</v>
      </c>
      <c r="B97" s="54">
        <v>1266846732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4">
      <c r="A98" s="54">
        <v>1868</v>
      </c>
      <c r="B98" s="54">
        <v>1272568970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4">
      <c r="A99" s="54">
        <v>1869</v>
      </c>
      <c r="B99" s="54">
        <v>1278611043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4">
      <c r="A100" s="54">
        <v>1870</v>
      </c>
      <c r="B100" s="54">
        <v>1284973533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4">
      <c r="A101" s="54">
        <v>1871</v>
      </c>
      <c r="B101" s="54">
        <v>1291656523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4">
      <c r="A102" s="54">
        <v>1872</v>
      </c>
      <c r="B102" s="54">
        <v>1298586261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4">
      <c r="A103" s="54">
        <v>1873</v>
      </c>
      <c r="B103" s="54">
        <v>1304594045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4">
      <c r="A104" s="54">
        <v>1874</v>
      </c>
      <c r="B104" s="54">
        <v>1312082253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4">
      <c r="A105" s="54">
        <v>1875</v>
      </c>
      <c r="B105" s="54">
        <v>1319860815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4">
      <c r="A106" s="54">
        <v>1876</v>
      </c>
      <c r="B106" s="54">
        <v>1327947476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4">
      <c r="A107" s="54">
        <v>1877</v>
      </c>
      <c r="B107" s="54">
        <v>1335575341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4">
      <c r="A108" s="54">
        <v>1878</v>
      </c>
      <c r="B108" s="54">
        <v>1344425843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4">
      <c r="A109" s="54">
        <v>1879</v>
      </c>
      <c r="B109" s="54">
        <v>1353630214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4">
      <c r="A110" s="54">
        <v>1880</v>
      </c>
      <c r="B110" s="54">
        <v>1363008989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4">
      <c r="A111" s="54">
        <v>1881</v>
      </c>
      <c r="B111" s="54">
        <v>1372224448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4">
      <c r="A112" s="54">
        <v>1882</v>
      </c>
      <c r="B112" s="54">
        <v>1381822066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4">
      <c r="A113" s="54">
        <v>1883</v>
      </c>
      <c r="B113" s="54">
        <v>1391557270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4">
      <c r="A114" s="54">
        <v>1884</v>
      </c>
      <c r="B114" s="54">
        <v>1401119579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4">
      <c r="A115" s="54">
        <v>1885</v>
      </c>
      <c r="B115" s="54">
        <v>1411074415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4">
      <c r="A116" s="54">
        <v>1886</v>
      </c>
      <c r="B116" s="54">
        <v>1421182605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4">
      <c r="A117" s="54">
        <v>1887</v>
      </c>
      <c r="B117" s="54">
        <v>1431126454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4">
      <c r="A118" s="54">
        <v>1888</v>
      </c>
      <c r="B118" s="54">
        <v>1441482568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4">
      <c r="A119" s="54">
        <v>1889</v>
      </c>
      <c r="B119" s="54">
        <v>1452012370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4">
      <c r="A120" s="54">
        <v>1890</v>
      </c>
      <c r="B120" s="54">
        <v>1462720391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4">
      <c r="A121" s="54">
        <v>1891</v>
      </c>
      <c r="B121" s="54">
        <v>1473594908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4">
      <c r="A122" s="54">
        <v>1892</v>
      </c>
      <c r="B122" s="54">
        <v>1484687593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4">
      <c r="A123" s="54">
        <v>1893</v>
      </c>
      <c r="B123" s="54">
        <v>1496014495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4">
      <c r="A124" s="54">
        <v>1894</v>
      </c>
      <c r="B124" s="54">
        <v>1507556235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4">
      <c r="A125" s="54">
        <v>1895</v>
      </c>
      <c r="B125" s="54">
        <v>1519300927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4">
      <c r="A126" s="54">
        <v>1896</v>
      </c>
      <c r="B126" s="54">
        <v>1531271629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4">
      <c r="A127" s="54">
        <v>1897</v>
      </c>
      <c r="B127" s="54">
        <v>1543481821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4">
      <c r="A128" s="54">
        <v>1898</v>
      </c>
      <c r="B128" s="54">
        <v>1555891052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4">
      <c r="A129" s="54">
        <v>1899</v>
      </c>
      <c r="B129" s="54">
        <v>1568552139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4">
      <c r="A130" s="54">
        <v>1900</v>
      </c>
      <c r="B130" s="54">
        <v>1581392317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4">
      <c r="A131" s="54">
        <v>1901</v>
      </c>
      <c r="B131" s="54">
        <v>1594393130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4">
      <c r="A132" s="54">
        <v>1902</v>
      </c>
      <c r="B132" s="54">
        <v>1607315601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4">
      <c r="A133" s="54">
        <v>1903</v>
      </c>
      <c r="B133" s="54">
        <v>1620637299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4">
      <c r="A134" s="54">
        <v>1904</v>
      </c>
      <c r="B134" s="54">
        <v>1634141038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4">
      <c r="A135" s="54">
        <v>1905</v>
      </c>
      <c r="B135" s="54">
        <v>1647854014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4">
      <c r="A136" s="54">
        <v>1906</v>
      </c>
      <c r="B136" s="54">
        <v>1661715903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4">
      <c r="A137" s="54">
        <v>1907</v>
      </c>
      <c r="B137" s="54">
        <v>1675259380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4">
      <c r="A138" s="54">
        <v>1908</v>
      </c>
      <c r="B138" s="54">
        <v>1689400128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4">
      <c r="A139" s="54">
        <v>1909</v>
      </c>
      <c r="B139" s="54">
        <v>1704163073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4">
      <c r="A140" s="54">
        <v>1910</v>
      </c>
      <c r="B140" s="54">
        <v>1719394915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4">
      <c r="A141" s="54">
        <v>1911</v>
      </c>
      <c r="B141" s="54">
        <v>1734741453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4">
      <c r="A142" s="54">
        <v>1912</v>
      </c>
      <c r="B142" s="54">
        <v>1751304100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4">
      <c r="A143" s="54">
        <v>1913</v>
      </c>
      <c r="B143" s="54">
        <v>1768064175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4">
      <c r="A144" s="54">
        <v>1914</v>
      </c>
      <c r="B144" s="54">
        <v>1784378253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4">
      <c r="A145" s="54">
        <v>1915</v>
      </c>
      <c r="B145" s="54">
        <v>1799897021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4">
      <c r="A146" s="54">
        <v>1916</v>
      </c>
      <c r="B146" s="54">
        <v>1814200438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4">
      <c r="A147" s="54">
        <v>1917</v>
      </c>
      <c r="B147" s="54">
        <v>1827734351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4">
      <c r="A148" s="54">
        <v>1918</v>
      </c>
      <c r="B148" s="54">
        <v>1839399245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4">
      <c r="A149" s="54">
        <v>1919</v>
      </c>
      <c r="B149" s="54">
        <v>1852166385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4">
      <c r="A150" s="54">
        <v>1920</v>
      </c>
      <c r="B150" s="54">
        <v>1866084685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4">
      <c r="A151" s="54">
        <v>1921</v>
      </c>
      <c r="B151" s="54">
        <v>1882312765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4">
      <c r="A152" s="54">
        <v>1922</v>
      </c>
      <c r="B152" s="54">
        <v>1898529833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4">
      <c r="A153" s="54">
        <v>1923</v>
      </c>
      <c r="B153" s="54">
        <v>1915168411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4">
      <c r="A154" s="54">
        <v>1924</v>
      </c>
      <c r="B154" s="54">
        <v>1932075515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4">
      <c r="A155" s="54">
        <v>1925</v>
      </c>
      <c r="B155" s="54">
        <v>1948955687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4">
      <c r="A156" s="54">
        <v>1926</v>
      </c>
      <c r="B156" s="54">
        <v>1965695371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4">
      <c r="A157" s="54">
        <v>1927</v>
      </c>
      <c r="B157" s="54">
        <v>1982536028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4">
      <c r="A158" s="54">
        <v>1928</v>
      </c>
      <c r="B158" s="54">
        <v>1999311866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4">
      <c r="A159" s="54">
        <v>1929</v>
      </c>
      <c r="B159" s="54">
        <v>2017045912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4">
      <c r="A160" s="54">
        <v>1930</v>
      </c>
      <c r="B160" s="54">
        <v>2036276010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4">
      <c r="A161" s="54">
        <v>1931</v>
      </c>
      <c r="B161" s="54">
        <v>2057237433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4">
      <c r="A162" s="54">
        <v>1932</v>
      </c>
      <c r="B162" s="54">
        <v>2078921219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4">
      <c r="A163" s="54">
        <v>1933</v>
      </c>
      <c r="B163" s="54">
        <v>2100443072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4">
      <c r="A164" s="54">
        <v>1934</v>
      </c>
      <c r="B164" s="54">
        <v>2121899805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4">
      <c r="A165" s="54">
        <v>1935</v>
      </c>
      <c r="B165" s="54">
        <v>2143194324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4">
      <c r="A166" s="54">
        <v>1936</v>
      </c>
      <c r="B166" s="54">
        <v>2164788904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4">
      <c r="A167" s="54">
        <v>1937</v>
      </c>
      <c r="B167" s="54">
        <v>2186533749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4">
      <c r="A168" s="54">
        <v>1938</v>
      </c>
      <c r="B168" s="54">
        <v>2208795642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4">
      <c r="A169" s="54">
        <v>1939</v>
      </c>
      <c r="B169" s="54">
        <v>2230495015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4">
      <c r="A170" s="54">
        <v>1940</v>
      </c>
      <c r="B170" s="54">
        <v>2251629928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4">
      <c r="A171" s="54">
        <v>1941</v>
      </c>
      <c r="B171" s="54">
        <v>2272378421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4">
      <c r="A172" s="54">
        <v>1942</v>
      </c>
      <c r="B172" s="54">
        <v>2293453665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4">
      <c r="A173" s="54">
        <v>1943</v>
      </c>
      <c r="B173" s="54">
        <v>2314816524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4">
      <c r="A174" s="54">
        <v>1944</v>
      </c>
      <c r="B174" s="54">
        <v>2334719399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4">
      <c r="A175" s="54">
        <v>1945</v>
      </c>
      <c r="B175" s="54">
        <v>2355292552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4">
      <c r="A176" s="54">
        <v>1946</v>
      </c>
      <c r="B176" s="54">
        <v>2378793750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4">
      <c r="A177" s="54">
        <v>1947</v>
      </c>
      <c r="B177" s="54">
        <v>2406793628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4">
      <c r="A178" s="54">
        <v>1948</v>
      </c>
      <c r="B178" s="54">
        <v>2437585103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4">
      <c r="A179" s="54">
        <v>1949</v>
      </c>
      <c r="B179" s="54">
        <v>2477244598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4">
      <c r="A180" s="54">
        <v>1950</v>
      </c>
      <c r="B180" s="54">
        <v>2522795097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4">
      <c r="A181" s="54">
        <v>1951</v>
      </c>
      <c r="B181" s="54">
        <v>2569951208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4">
      <c r="A182" s="54">
        <v>1952</v>
      </c>
      <c r="B182" s="54">
        <v>2616316758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4">
      <c r="A183" s="54">
        <v>1953</v>
      </c>
      <c r="B183" s="54">
        <v>2662543504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4">
      <c r="A184" s="54">
        <v>1954</v>
      </c>
      <c r="B184" s="54">
        <v>2709178365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4">
      <c r="A185" s="54">
        <v>1955</v>
      </c>
      <c r="B185" s="54">
        <v>2756662517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4">
      <c r="A186" s="54">
        <v>1956</v>
      </c>
      <c r="B186" s="54">
        <v>2805328910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4">
      <c r="A187" s="54">
        <v>1957</v>
      </c>
      <c r="B187" s="54">
        <v>2855404933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4">
      <c r="A188" s="54">
        <v>1958</v>
      </c>
      <c r="B188" s="54">
        <v>2907023467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4">
      <c r="A189" s="54">
        <v>1959</v>
      </c>
      <c r="B189" s="54">
        <v>2960240049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4">
      <c r="A190" s="54">
        <v>1960</v>
      </c>
      <c r="B190" s="54">
        <v>3015085838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4">
      <c r="A191" s="54">
        <v>1961</v>
      </c>
      <c r="B191" s="54">
        <v>3071623124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4">
      <c r="A192" s="54">
        <v>1962</v>
      </c>
      <c r="B192" s="54">
        <v>3129995156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4">
      <c r="A193" s="54">
        <v>1963</v>
      </c>
      <c r="B193" s="54">
        <v>3190446183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4">
      <c r="A194" s="54">
        <v>1964</v>
      </c>
      <c r="B194" s="54">
        <v>3253262811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4">
      <c r="A195" s="54">
        <v>1965</v>
      </c>
      <c r="B195" s="54">
        <v>3318598296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4">
      <c r="A196" s="54">
        <v>1966</v>
      </c>
      <c r="B196" s="54">
        <v>3386535759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4">
      <c r="A197" s="54">
        <v>1967</v>
      </c>
      <c r="B197" s="54">
        <v>3456874782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4">
      <c r="A198" s="54">
        <v>1968</v>
      </c>
      <c r="B198" s="54">
        <v>3529117645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4">
      <c r="A199" s="54">
        <v>1969</v>
      </c>
      <c r="B199" s="54">
        <v>3602582433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4">
      <c r="A200" s="54">
        <v>1970</v>
      </c>
      <c r="B200" s="54">
        <v>3676727865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4">
      <c r="A201" s="54">
        <v>1971</v>
      </c>
      <c r="B201" s="54">
        <v>3751454788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4">
      <c r="A202" s="54">
        <v>1972</v>
      </c>
      <c r="B202" s="54">
        <v>3826757615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4">
      <c r="A203" s="54">
        <v>1973</v>
      </c>
      <c r="B203" s="54">
        <v>3902316828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4">
      <c r="A204" s="54">
        <v>1974</v>
      </c>
      <c r="B204" s="54">
        <v>3977783768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4">
      <c r="A205" s="54">
        <v>1975</v>
      </c>
      <c r="B205" s="54">
        <v>4052954392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4">
      <c r="A206" s="54">
        <v>1976</v>
      </c>
      <c r="B206" s="54">
        <v>4127653812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4">
      <c r="A207" s="54">
        <v>1977</v>
      </c>
      <c r="B207" s="54">
        <v>4202040817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4">
      <c r="A208" s="54">
        <v>1978</v>
      </c>
      <c r="B208" s="54">
        <v>4276676636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4">
      <c r="A209" s="54">
        <v>1979</v>
      </c>
      <c r="B209" s="54">
        <v>4352350393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4">
      <c r="A210" s="54">
        <v>1980</v>
      </c>
      <c r="B210" s="54">
        <v>4429660149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4">
      <c r="A211" s="54">
        <v>1981</v>
      </c>
      <c r="B211" s="54">
        <v>4508601232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4">
      <c r="A212" s="54">
        <v>1982</v>
      </c>
      <c r="B212" s="54">
        <v>4589057229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4">
      <c r="A213" s="54">
        <v>1983</v>
      </c>
      <c r="B213" s="54">
        <v>4671352595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4">
      <c r="A214" s="54">
        <v>1984</v>
      </c>
      <c r="B214" s="54">
        <v>4755854655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4">
      <c r="A215" s="54">
        <v>1985</v>
      </c>
      <c r="B215" s="54">
        <v>4842705541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4">
      <c r="A216" s="54">
        <v>1986</v>
      </c>
      <c r="B216" s="54">
        <v>4932112905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4">
      <c r="A217" s="54">
        <v>1987</v>
      </c>
      <c r="B217" s="54">
        <v>5023677382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4">
      <c r="A218" s="54">
        <v>1988</v>
      </c>
      <c r="B218" s="54">
        <v>5116168638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4">
      <c r="A219" s="54">
        <v>1989</v>
      </c>
      <c r="B219" s="54">
        <v>5207930480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4">
      <c r="A220" s="54">
        <v>1990</v>
      </c>
      <c r="B220" s="54">
        <v>5297738844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4">
      <c r="A221" s="54">
        <v>1991</v>
      </c>
      <c r="B221" s="54">
        <v>5385171977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4">
      <c r="A222" s="54">
        <v>1992</v>
      </c>
      <c r="B222" s="54">
        <v>5470448447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4">
      <c r="A223" s="54">
        <v>1993</v>
      </c>
      <c r="B223" s="54">
        <v>5553789455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4">
      <c r="A224" s="54">
        <v>1994</v>
      </c>
      <c r="B224" s="54">
        <v>5635670131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4">
      <c r="A225" s="54">
        <v>1995</v>
      </c>
      <c r="B225" s="54">
        <v>5716485992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4">
      <c r="A226" s="54">
        <v>1996</v>
      </c>
      <c r="B226" s="54">
        <v>5796242146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4">
      <c r="A227" s="54">
        <v>1997</v>
      </c>
      <c r="B227" s="54">
        <v>5874914801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4">
      <c r="A228" s="54">
        <v>1998</v>
      </c>
      <c r="B228" s="54">
        <v>5952873494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4">
      <c r="A229" s="54">
        <v>1999</v>
      </c>
      <c r="B229" s="54">
        <v>6030583814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4">
      <c r="A230" s="54">
        <v>2000</v>
      </c>
      <c r="B230" s="54">
        <v>6108424718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4">
      <c r="A231" s="54">
        <v>2001</v>
      </c>
      <c r="B231" s="54">
        <v>6186543057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4">
      <c r="A232" s="54">
        <v>2002</v>
      </c>
      <c r="B232" s="54">
        <v>6265005402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4">
      <c r="A233" s="54">
        <v>2003</v>
      </c>
      <c r="B233" s="54">
        <v>6344003287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4">
      <c r="A234" s="54">
        <v>2004</v>
      </c>
      <c r="B234" s="54">
        <v>6423719971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4">
      <c r="A235" s="54">
        <v>2005</v>
      </c>
      <c r="B235" s="54">
        <v>6504280993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4">
      <c r="A236" s="54">
        <v>2006</v>
      </c>
      <c r="B236" s="54">
        <v>6585760192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4">
      <c r="A237" s="54">
        <v>2007</v>
      </c>
      <c r="B237" s="54">
        <v>6668138074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4">
      <c r="A238" s="54">
        <v>2008</v>
      </c>
      <c r="B238" s="54">
        <v>6751310827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4">
      <c r="A239" s="54">
        <v>2009</v>
      </c>
      <c r="B239" s="54">
        <v>6835108522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4">
      <c r="A240" s="54">
        <v>2010</v>
      </c>
      <c r="B240" s="54">
        <v>6919368228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4">
      <c r="A241" s="54">
        <v>2011</v>
      </c>
      <c r="B241" s="54">
        <v>7004042402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4">
      <c r="A242" s="54">
        <v>2012</v>
      </c>
      <c r="B242" s="54">
        <v>7089048309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4">
      <c r="A243" s="54">
        <v>2013</v>
      </c>
      <c r="B243" s="54">
        <v>7174135279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4">
      <c r="A244" s="54">
        <v>2014</v>
      </c>
      <c r="B244" s="54">
        <v>7258995892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4">
      <c r="A245" s="54">
        <v>2015</v>
      </c>
      <c r="B245" s="54">
        <v>7343380299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4">
      <c r="A246" s="54">
        <v>2016</v>
      </c>
      <c r="B246" s="54">
        <v>7427157079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4">
      <c r="A247" s="54">
        <v>2017</v>
      </c>
      <c r="B247" s="54">
        <v>7510270208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4">
      <c r="A248" s="54">
        <v>2018</v>
      </c>
      <c r="B248" s="54">
        <v>7592641463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4">
      <c r="A249" s="54">
        <v>2019</v>
      </c>
      <c r="B249" s="54">
        <v>7674218669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4">
      <c r="A250" s="54">
        <v>2020</v>
      </c>
      <c r="B250" s="54">
        <v>7754954225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4">
      <c r="A251" s="54">
        <v>2021</v>
      </c>
      <c r="B251" s="54">
        <v>7834779420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4">
      <c r="A252" s="54">
        <v>2022</v>
      </c>
      <c r="B252" s="54">
        <v>7913638043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4">
      <c r="A253" s="54">
        <v>2023</v>
      </c>
      <c r="B253" s="54">
        <v>7991520040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4">
      <c r="A254" s="54">
        <v>2024</v>
      </c>
      <c r="B254" s="54">
        <v>8068434258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4">
      <c r="A255" s="54">
        <v>2025</v>
      </c>
      <c r="B255" s="54">
        <v>8144386957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4">
      <c r="A256" s="54">
        <v>2026</v>
      </c>
      <c r="B256" s="54">
        <v>8219357727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4">
      <c r="A257" s="54">
        <v>2027</v>
      </c>
      <c r="B257" s="54">
        <v>8293328034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4">
      <c r="A258" s="54">
        <v>2028</v>
      </c>
      <c r="B258" s="54">
        <v>8366311838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4">
      <c r="A259" s="54">
        <v>2029</v>
      </c>
      <c r="B259" s="54">
        <v>8438333140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4">
      <c r="A260" s="54">
        <v>2030</v>
      </c>
      <c r="B260" s="54">
        <v>8509410159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4">
      <c r="A261" s="1"/>
      <c r="B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4">
      <c r="A262" s="1"/>
      <c r="B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4">
      <c r="A263" s="1"/>
      <c r="B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4">
      <c r="A264" s="1"/>
      <c r="B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4">
      <c r="A265" s="1"/>
      <c r="B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4">
      <c r="A266" s="1"/>
      <c r="B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4">
      <c r="A267" s="1"/>
      <c r="B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4">
      <c r="A268" s="1"/>
      <c r="B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4">
      <c r="A269" s="1"/>
      <c r="B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</sheetData>
  <hyperlinks>
    <hyperlink ref="N3" r:id="rId1" location="gid=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12</vt:i4>
      </vt:variant>
    </vt:vector>
  </HeadingPairs>
  <TitlesOfParts>
    <vt:vector size="12" baseType="lpstr">
      <vt:lpstr>Timeline (world history)</vt:lpstr>
      <vt:lpstr>Semi-raw data</vt:lpstr>
      <vt:lpstr>Raw data</vt:lpstr>
      <vt:lpstr>Raw data (reversed)</vt:lpstr>
      <vt:lpstr>Graphs</vt:lpstr>
      <vt:lpstr>Named generations</vt:lpstr>
      <vt:lpstr>Centuries</vt:lpstr>
      <vt:lpstr>Millenniums</vt:lpstr>
      <vt:lpstr>World population over time</vt:lpstr>
      <vt:lpstr>Categories</vt:lpstr>
      <vt:lpstr>Time scales</vt:lpstr>
      <vt:lpstr>Territories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2023-01-01T10:53:16Z</dcterms:created>
  <dcterms:modified xsi:type="dcterms:W3CDTF">2023-02-04T12:23:01Z</dcterms:modified>
</cp:coreProperties>
</file>