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100" windowWidth="23960" windowHeight="16660" tabRatio="635" activeTab="3"/>
  </bookViews>
  <sheets>
    <sheet name="MR10-01" sheetId="7" r:id="rId1"/>
    <sheet name="MR10-06" sheetId="2" r:id="rId2"/>
    <sheet name="MR11-02" sheetId="3" r:id="rId3"/>
    <sheet name="MR11-03" sheetId="4" r:id="rId4"/>
    <sheet name="MR11-05" sheetId="5" r:id="rId5"/>
    <sheet name="MR12-02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27" i="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26"/>
  <c r="P14"/>
  <c r="P15"/>
  <c r="P16"/>
  <c r="P17"/>
  <c r="P18"/>
  <c r="P19"/>
  <c r="P20"/>
  <c r="P13"/>
  <c r="P6"/>
  <c r="P7"/>
  <c r="P8"/>
  <c r="P9"/>
  <c r="P10"/>
  <c r="P11"/>
  <c r="P12"/>
  <c r="P5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15"/>
  <c r="M20"/>
  <c r="M19"/>
  <c r="M18"/>
  <c r="M17"/>
  <c r="M16"/>
  <c r="M14"/>
  <c r="M13"/>
  <c r="M12"/>
  <c r="M11"/>
  <c r="M10"/>
  <c r="M9"/>
  <c r="M8"/>
  <c r="M7"/>
  <c r="M6"/>
  <c r="M5"/>
  <c r="M5" i="2"/>
  <c r="P50"/>
  <c r="P51"/>
  <c r="P52"/>
  <c r="P53"/>
  <c r="P54"/>
  <c r="P55"/>
  <c r="P56"/>
  <c r="P57"/>
  <c r="P58"/>
  <c r="P59"/>
  <c r="P60"/>
  <c r="P61"/>
  <c r="P62"/>
  <c r="P63"/>
  <c r="P21"/>
  <c r="P22"/>
  <c r="P23"/>
  <c r="P24"/>
  <c r="P25"/>
  <c r="P26"/>
  <c r="P27"/>
  <c r="P28"/>
  <c r="P20"/>
  <c r="P49"/>
  <c r="P48"/>
  <c r="P47"/>
  <c r="P46"/>
  <c r="P45"/>
  <c r="P44"/>
  <c r="P43"/>
  <c r="P42"/>
  <c r="P41"/>
  <c r="P40"/>
  <c r="P39"/>
  <c r="P38"/>
  <c r="P37"/>
  <c r="P36"/>
  <c r="P35"/>
  <c r="P34"/>
  <c r="P19"/>
  <c r="P18"/>
  <c r="P17"/>
  <c r="P16"/>
  <c r="P15"/>
  <c r="P14"/>
  <c r="P13"/>
  <c r="P12"/>
  <c r="P11"/>
  <c r="P10"/>
  <c r="P9"/>
  <c r="P8"/>
  <c r="P7"/>
  <c r="P6"/>
  <c r="P5"/>
  <c r="M55"/>
  <c r="M54"/>
  <c r="M53"/>
  <c r="M52"/>
  <c r="M51"/>
  <c r="M50"/>
  <c r="M63"/>
  <c r="M62"/>
  <c r="M61"/>
  <c r="M60"/>
  <c r="M59"/>
  <c r="M58"/>
  <c r="M57"/>
  <c r="M56"/>
  <c r="M49"/>
  <c r="M48"/>
  <c r="M47"/>
  <c r="M46"/>
  <c r="M45"/>
  <c r="M44"/>
  <c r="M43"/>
  <c r="M42"/>
  <c r="M41"/>
  <c r="M40"/>
  <c r="M39"/>
  <c r="M38"/>
  <c r="M37"/>
  <c r="M36"/>
  <c r="M35"/>
  <c r="M34"/>
  <c r="M26"/>
  <c r="M23"/>
  <c r="M28"/>
  <c r="M27"/>
  <c r="M25"/>
  <c r="M24"/>
  <c r="M22"/>
  <c r="M21"/>
  <c r="M20"/>
  <c r="M19"/>
  <c r="M18"/>
  <c r="M17"/>
  <c r="M16"/>
  <c r="M15"/>
  <c r="M14"/>
  <c r="M13"/>
  <c r="M10"/>
  <c r="M11"/>
  <c r="M12"/>
  <c r="M9"/>
  <c r="M8"/>
  <c r="M7"/>
  <c r="M6"/>
  <c r="P34" i="3"/>
  <c r="P35"/>
  <c r="P36"/>
  <c r="P37"/>
  <c r="P38"/>
  <c r="P33"/>
  <c r="M12"/>
  <c r="M11"/>
  <c r="M10"/>
  <c r="M9"/>
  <c r="M8"/>
  <c r="M7"/>
  <c r="M6"/>
  <c r="M5"/>
  <c r="M19"/>
  <c r="M16"/>
  <c r="M13"/>
  <c r="M20"/>
  <c r="M18"/>
  <c r="M17"/>
  <c r="M15"/>
  <c r="M14"/>
  <c r="M45"/>
  <c r="M46"/>
  <c r="M47"/>
  <c r="M44"/>
  <c r="M43"/>
  <c r="M42"/>
  <c r="M41"/>
  <c r="M40"/>
  <c r="P20"/>
  <c r="P19"/>
  <c r="P18"/>
  <c r="P17"/>
  <c r="P16"/>
  <c r="P15"/>
  <c r="P14"/>
  <c r="P13"/>
  <c r="P12"/>
  <c r="P11"/>
  <c r="P10"/>
  <c r="P9"/>
  <c r="P8"/>
  <c r="P7"/>
  <c r="P6"/>
  <c r="P5"/>
  <c r="P39"/>
  <c r="P32"/>
  <c r="P31"/>
  <c r="P30"/>
  <c r="P29"/>
  <c r="P28"/>
  <c r="P27"/>
  <c r="P26"/>
  <c r="P47"/>
  <c r="P46"/>
  <c r="P45"/>
  <c r="P44"/>
  <c r="P43"/>
  <c r="P42"/>
  <c r="P41"/>
  <c r="P40"/>
  <c r="M39"/>
  <c r="M38"/>
  <c r="M37"/>
  <c r="M36"/>
  <c r="M35"/>
  <c r="M34"/>
  <c r="M33"/>
  <c r="M31"/>
  <c r="M32"/>
  <c r="M30"/>
  <c r="M29"/>
  <c r="M28"/>
  <c r="M27"/>
  <c r="M26"/>
  <c r="M69" i="4"/>
  <c r="M70"/>
  <c r="M71"/>
  <c r="M68"/>
  <c r="M67"/>
  <c r="M66"/>
  <c r="M65"/>
  <c r="M64"/>
  <c r="M62"/>
  <c r="M61"/>
  <c r="M63"/>
  <c r="M60"/>
  <c r="M59"/>
  <c r="M58"/>
  <c r="M57"/>
  <c r="M56"/>
  <c r="M53"/>
  <c r="M54"/>
  <c r="M55"/>
  <c r="M52"/>
  <c r="M51"/>
  <c r="M50"/>
  <c r="M49"/>
  <c r="M48"/>
  <c r="M45"/>
  <c r="M46"/>
  <c r="M47"/>
  <c r="M44"/>
  <c r="M43"/>
  <c r="M42"/>
  <c r="M41"/>
  <c r="M40"/>
  <c r="P61"/>
  <c r="P56"/>
  <c r="P57"/>
  <c r="P58"/>
  <c r="P59"/>
  <c r="P60"/>
  <c r="P62"/>
  <c r="P63"/>
  <c r="P64"/>
  <c r="P65"/>
  <c r="P66"/>
  <c r="P67"/>
  <c r="P68"/>
  <c r="P69"/>
  <c r="P70"/>
  <c r="P71"/>
  <c r="P15"/>
  <c r="P12"/>
  <c r="P13"/>
  <c r="P14"/>
  <c r="P16"/>
  <c r="P17"/>
  <c r="P18"/>
  <c r="P7"/>
  <c r="P8"/>
  <c r="P9"/>
  <c r="P10"/>
  <c r="P11"/>
  <c r="P6"/>
  <c r="P47"/>
  <c r="P46"/>
  <c r="P45"/>
  <c r="P44"/>
  <c r="P43"/>
  <c r="P42"/>
  <c r="P41"/>
  <c r="P40"/>
  <c r="P55"/>
  <c r="P54"/>
  <c r="P53"/>
  <c r="P52"/>
  <c r="P51"/>
  <c r="P50"/>
  <c r="P49"/>
  <c r="P48"/>
  <c r="M18"/>
  <c r="M17"/>
  <c r="M14"/>
  <c r="M15"/>
  <c r="M16"/>
  <c r="M13"/>
  <c r="M12"/>
  <c r="M11"/>
  <c r="M8"/>
  <c r="M9"/>
  <c r="M10"/>
  <c r="M7"/>
  <c r="M6"/>
  <c r="M5"/>
  <c r="M34"/>
  <c r="M33"/>
  <c r="M32"/>
  <c r="M31"/>
  <c r="M30"/>
  <c r="M29"/>
  <c r="M28"/>
  <c r="M27"/>
  <c r="M26"/>
  <c r="M25"/>
  <c r="M24"/>
  <c r="M23"/>
  <c r="M22"/>
  <c r="M21"/>
  <c r="M20"/>
  <c r="M19"/>
  <c r="P26"/>
  <c r="P25"/>
  <c r="P24"/>
  <c r="P23"/>
  <c r="P22"/>
  <c r="P21"/>
  <c r="P20"/>
  <c r="P19"/>
  <c r="P27"/>
  <c r="P34"/>
  <c r="P33"/>
  <c r="P32"/>
  <c r="P31"/>
  <c r="P30"/>
  <c r="P29"/>
  <c r="P28"/>
  <c r="M5" i="5"/>
  <c r="P73"/>
  <c r="P74"/>
  <c r="P75"/>
  <c r="P76"/>
  <c r="P77"/>
  <c r="P78"/>
  <c r="P79"/>
  <c r="P80"/>
  <c r="P81"/>
  <c r="P82"/>
  <c r="P83"/>
  <c r="P84"/>
  <c r="P85"/>
  <c r="P86"/>
  <c r="P87"/>
  <c r="P88"/>
  <c r="P21"/>
  <c r="P22"/>
  <c r="P23"/>
  <c r="P24"/>
  <c r="P25"/>
  <c r="P26"/>
  <c r="P27"/>
  <c r="P28"/>
  <c r="P29"/>
  <c r="P30"/>
  <c r="P31"/>
  <c r="P32"/>
  <c r="P33"/>
  <c r="P34"/>
  <c r="P35"/>
  <c r="P36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59"/>
  <c r="M62"/>
  <c r="M60"/>
  <c r="M57"/>
  <c r="M64"/>
  <c r="M63"/>
  <c r="M61"/>
  <c r="M58"/>
  <c r="M51"/>
  <c r="M50"/>
  <c r="M49"/>
  <c r="M48"/>
  <c r="M47"/>
  <c r="M46"/>
  <c r="M45"/>
  <c r="M41"/>
  <c r="M42"/>
  <c r="M43"/>
  <c r="M44"/>
  <c r="M40"/>
  <c r="M38"/>
  <c r="M39"/>
  <c r="M37"/>
  <c r="M26"/>
  <c r="M24"/>
  <c r="M31"/>
  <c r="M33"/>
  <c r="M29"/>
  <c r="M36"/>
  <c r="M35"/>
  <c r="M34"/>
  <c r="M32"/>
  <c r="M30"/>
  <c r="M28"/>
  <c r="M27"/>
  <c r="M25"/>
  <c r="M23"/>
  <c r="M22"/>
  <c r="M21"/>
  <c r="M20"/>
  <c r="M19"/>
  <c r="M18"/>
  <c r="M17"/>
  <c r="M16"/>
  <c r="M15"/>
  <c r="M14"/>
  <c r="M13"/>
  <c r="M10"/>
  <c r="M11"/>
  <c r="M12"/>
  <c r="M9"/>
  <c r="M8"/>
  <c r="M7"/>
  <c r="M6"/>
  <c r="P64"/>
  <c r="P63"/>
  <c r="P62"/>
  <c r="P61"/>
  <c r="P60"/>
  <c r="P59"/>
  <c r="P58"/>
  <c r="P57"/>
  <c r="P72"/>
  <c r="P71"/>
  <c r="P70"/>
  <c r="P69"/>
  <c r="P68"/>
  <c r="P67"/>
  <c r="P66"/>
  <c r="P65"/>
  <c r="P20"/>
  <c r="P19"/>
  <c r="P18"/>
  <c r="P17"/>
  <c r="P16"/>
  <c r="P15"/>
  <c r="P14"/>
  <c r="P13"/>
  <c r="P12"/>
  <c r="P11"/>
  <c r="P10"/>
  <c r="P9"/>
  <c r="P8"/>
  <c r="P7"/>
  <c r="P6"/>
  <c r="P5"/>
  <c r="P43" i="6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42"/>
  <c r="P29"/>
  <c r="P30"/>
  <c r="P31"/>
  <c r="P32"/>
  <c r="P33"/>
  <c r="P34"/>
  <c r="P35"/>
  <c r="P36"/>
  <c r="P22"/>
  <c r="P23"/>
  <c r="P24"/>
  <c r="P25"/>
  <c r="P26"/>
  <c r="P27"/>
  <c r="P28"/>
  <c r="P21"/>
  <c r="P13"/>
  <c r="P14"/>
  <c r="P15"/>
  <c r="P16"/>
  <c r="P17"/>
  <c r="P18"/>
  <c r="P19"/>
  <c r="P20"/>
  <c r="P6"/>
  <c r="P7"/>
  <c r="P8"/>
  <c r="P9"/>
  <c r="P10"/>
  <c r="P11"/>
  <c r="P12"/>
  <c r="P5"/>
  <c r="M48"/>
  <c r="M47"/>
  <c r="M46"/>
  <c r="M45"/>
  <c r="M44"/>
  <c r="M43"/>
  <c r="M42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</calcChain>
</file>

<file path=xl/sharedStrings.xml><?xml version="1.0" encoding="utf-8"?>
<sst xmlns="http://schemas.openxmlformats.org/spreadsheetml/2006/main" count="1739" uniqueCount="1216">
  <si>
    <t>22:58-23:11</t>
    <phoneticPr fontId="1"/>
  </si>
  <si>
    <t>23:11-23:18</t>
    <phoneticPr fontId="1"/>
  </si>
  <si>
    <t>-</t>
    <phoneticPr fontId="1"/>
  </si>
  <si>
    <t>-</t>
    <phoneticPr fontId="1"/>
  </si>
  <si>
    <t>13:51-14:00</t>
    <phoneticPr fontId="1"/>
  </si>
  <si>
    <t>4:18-4:22</t>
    <phoneticPr fontId="1"/>
  </si>
  <si>
    <t>145° 05.34'</t>
    <phoneticPr fontId="1"/>
  </si>
  <si>
    <t>30° 00.96'</t>
    <phoneticPr fontId="1"/>
  </si>
  <si>
    <t>144° 58.22'</t>
    <phoneticPr fontId="1"/>
  </si>
  <si>
    <t>29° 59.10'</t>
    <phoneticPr fontId="1"/>
  </si>
  <si>
    <t>144° 54.84'</t>
    <phoneticPr fontId="1"/>
  </si>
  <si>
    <t>29° 58.09'</t>
    <phoneticPr fontId="1"/>
  </si>
  <si>
    <t>145° 01.64'</t>
    <phoneticPr fontId="1"/>
  </si>
  <si>
    <t>29° 55.14'</t>
    <phoneticPr fontId="1"/>
  </si>
  <si>
    <t>145° 03.33'</t>
    <phoneticPr fontId="1"/>
  </si>
  <si>
    <t>30° 38.21'</t>
    <phoneticPr fontId="1"/>
  </si>
  <si>
    <t>144° 41.39'</t>
    <phoneticPr fontId="1"/>
  </si>
  <si>
    <t>30° 35.08'</t>
    <phoneticPr fontId="1"/>
  </si>
  <si>
    <t>144° 39.01'</t>
    <phoneticPr fontId="1"/>
  </si>
  <si>
    <t>Depth</t>
    <phoneticPr fontId="2"/>
  </si>
  <si>
    <t>Filtering vol.</t>
    <phoneticPr fontId="1"/>
  </si>
  <si>
    <t>21:53-22:27</t>
    <phoneticPr fontId="1"/>
  </si>
  <si>
    <t>11:53-12:27</t>
  </si>
  <si>
    <t>22:27-22:57</t>
    <phoneticPr fontId="1"/>
  </si>
  <si>
    <t>22:57-23:15</t>
    <phoneticPr fontId="1"/>
  </si>
  <si>
    <t>13:26-13:45</t>
    <phoneticPr fontId="1"/>
  </si>
  <si>
    <t>13:45-13:57</t>
    <phoneticPr fontId="1"/>
  </si>
  <si>
    <t>13:57-14:06</t>
    <phoneticPr fontId="1"/>
  </si>
  <si>
    <t>14:06-14:14</t>
    <phoneticPr fontId="1"/>
  </si>
  <si>
    <t>14:14-14:18</t>
    <phoneticPr fontId="1"/>
  </si>
  <si>
    <t>14:18-14:22</t>
    <phoneticPr fontId="1"/>
  </si>
  <si>
    <t>21:58-22:25</t>
    <phoneticPr fontId="1"/>
  </si>
  <si>
    <t>11:58-12:25</t>
    <phoneticPr fontId="1"/>
  </si>
  <si>
    <t>22:25-22:40</t>
    <phoneticPr fontId="1"/>
  </si>
  <si>
    <t>22:40-23:02</t>
    <phoneticPr fontId="1"/>
  </si>
  <si>
    <t>23:02-23:14</t>
    <phoneticPr fontId="1"/>
  </si>
  <si>
    <t>23:14-23:22</t>
    <phoneticPr fontId="1"/>
  </si>
  <si>
    <t>23:22-23:32</t>
    <phoneticPr fontId="1"/>
  </si>
  <si>
    <t>23:32-23:42</t>
    <phoneticPr fontId="1"/>
  </si>
  <si>
    <t>23:32-23:42</t>
    <phoneticPr fontId="1"/>
  </si>
  <si>
    <t>11:59-12:24</t>
    <phoneticPr fontId="1"/>
  </si>
  <si>
    <t>1:59-2:24</t>
    <phoneticPr fontId="1"/>
  </si>
  <si>
    <t>12:24-12:56</t>
    <phoneticPr fontId="1"/>
  </si>
  <si>
    <t>12:56-13:14</t>
    <phoneticPr fontId="1"/>
  </si>
  <si>
    <t>13:14-13:29</t>
    <phoneticPr fontId="1"/>
  </si>
  <si>
    <t>13:41-13:45</t>
    <phoneticPr fontId="1"/>
  </si>
  <si>
    <t>12:49-13:14</t>
    <phoneticPr fontId="1"/>
  </si>
  <si>
    <t>(UTC)</t>
    <phoneticPr fontId="1"/>
  </si>
  <si>
    <t>Day</t>
  </si>
  <si>
    <t>K2</t>
    <phoneticPr fontId="1"/>
  </si>
  <si>
    <t>S1</t>
    <phoneticPr fontId="1"/>
  </si>
  <si>
    <t>Night</t>
    <phoneticPr fontId="1"/>
  </si>
  <si>
    <t>Day</t>
    <phoneticPr fontId="1"/>
  </si>
  <si>
    <t>C, N contents</t>
    <phoneticPr fontId="1"/>
  </si>
  <si>
    <t>12:32-13:03</t>
    <phoneticPr fontId="1"/>
  </si>
  <si>
    <t>13:03-13:23</t>
    <phoneticPr fontId="1"/>
  </si>
  <si>
    <t>13:23-13:29</t>
    <phoneticPr fontId="1"/>
  </si>
  <si>
    <t>13:29-13:35</t>
    <phoneticPr fontId="1"/>
  </si>
  <si>
    <t>13:35-13:41</t>
    <phoneticPr fontId="1"/>
  </si>
  <si>
    <t>47° 05.64'</t>
    <phoneticPr fontId="1"/>
  </si>
  <si>
    <t>160° 06.79'</t>
    <phoneticPr fontId="1"/>
  </si>
  <si>
    <t>47° 01.00'</t>
    <phoneticPr fontId="1"/>
  </si>
  <si>
    <t>160° 03.47'</t>
    <phoneticPr fontId="1"/>
  </si>
  <si>
    <t>12:50-12:56</t>
    <phoneticPr fontId="1"/>
  </si>
  <si>
    <t>47° 04.88'</t>
    <phoneticPr fontId="1"/>
  </si>
  <si>
    <t>160° 03.27'</t>
    <phoneticPr fontId="1"/>
  </si>
  <si>
    <t>46° 56.88'</t>
    <phoneticPr fontId="1"/>
  </si>
  <si>
    <t>160° 03.84'</t>
    <phoneticPr fontId="1"/>
  </si>
  <si>
    <t>47° 00.53'</t>
    <phoneticPr fontId="1"/>
  </si>
  <si>
    <t>160° 03.58'</t>
    <phoneticPr fontId="1"/>
  </si>
  <si>
    <t>29° 58.12'</t>
    <phoneticPr fontId="1"/>
  </si>
  <si>
    <t>145° 01.14'</t>
    <phoneticPr fontId="1"/>
  </si>
  <si>
    <t>29° 56.56'</t>
    <phoneticPr fontId="1"/>
  </si>
  <si>
    <t>13:28-13:33</t>
    <phoneticPr fontId="1"/>
  </si>
  <si>
    <t>13:33-13:43</t>
    <phoneticPr fontId="1"/>
  </si>
  <si>
    <t>13:43-13:50</t>
    <phoneticPr fontId="1"/>
  </si>
  <si>
    <t>13:50-13:58</t>
    <phoneticPr fontId="1"/>
  </si>
  <si>
    <t>29° 58.91'</t>
    <phoneticPr fontId="1"/>
  </si>
  <si>
    <t>145° 04.15'</t>
    <phoneticPr fontId="1"/>
  </si>
  <si>
    <t>30° 02.39'</t>
    <phoneticPr fontId="1"/>
  </si>
  <si>
    <t>145° 05.23'</t>
    <phoneticPr fontId="1"/>
  </si>
  <si>
    <t>46° 54.26'</t>
    <phoneticPr fontId="1"/>
  </si>
  <si>
    <t>160° 14.80'</t>
    <phoneticPr fontId="1"/>
  </si>
  <si>
    <t>46° 56.57'</t>
    <phoneticPr fontId="1"/>
  </si>
  <si>
    <t>160° 13.10'</t>
    <phoneticPr fontId="1"/>
  </si>
  <si>
    <t>Night</t>
  </si>
  <si>
    <t>Night</t>
    <phoneticPr fontId="1"/>
  </si>
  <si>
    <t>12:35-13:09</t>
    <phoneticPr fontId="1"/>
  </si>
  <si>
    <t>13:09-13:38</t>
    <phoneticPr fontId="1"/>
  </si>
  <si>
    <t>13:38-14:04</t>
    <phoneticPr fontId="1"/>
  </si>
  <si>
    <t>14:04-14:15</t>
    <phoneticPr fontId="1"/>
  </si>
  <si>
    <t>14:15-14:22</t>
    <phoneticPr fontId="1"/>
  </si>
  <si>
    <t>14:22-14:30</t>
    <phoneticPr fontId="1"/>
  </si>
  <si>
    <t>14:30-14:36</t>
    <phoneticPr fontId="1"/>
  </si>
  <si>
    <t>23:15-23:27</t>
    <phoneticPr fontId="1"/>
  </si>
  <si>
    <t>0:14-0:24</t>
    <phoneticPr fontId="1"/>
  </si>
  <si>
    <t>0:24-0:30</t>
    <phoneticPr fontId="1"/>
  </si>
  <si>
    <t>0:30-0:41</t>
    <phoneticPr fontId="1"/>
  </si>
  <si>
    <t>0:41-0:50</t>
    <phoneticPr fontId="1"/>
  </si>
  <si>
    <t>0:50-1:00</t>
    <phoneticPr fontId="1"/>
  </si>
  <si>
    <t>12:05-12:32</t>
    <phoneticPr fontId="1"/>
  </si>
  <si>
    <t>29° 48.55' N</t>
    <phoneticPr fontId="1"/>
  </si>
  <si>
    <t>145° 04.00' E</t>
    <phoneticPr fontId="1"/>
  </si>
  <si>
    <t>14:03-14:11</t>
    <phoneticPr fontId="1"/>
  </si>
  <si>
    <t>29° 45.01' N</t>
    <phoneticPr fontId="1"/>
  </si>
  <si>
    <t>145° 01.93' E</t>
    <phoneticPr fontId="1"/>
  </si>
  <si>
    <t>30° 01.12' N</t>
    <phoneticPr fontId="1"/>
  </si>
  <si>
    <t>144° 57.67' E</t>
    <phoneticPr fontId="1"/>
  </si>
  <si>
    <t>1:02-2:02</t>
    <phoneticPr fontId="1"/>
  </si>
  <si>
    <t>30° 04.97' N</t>
    <phoneticPr fontId="1"/>
  </si>
  <si>
    <t>144° 52.82' E</t>
    <phoneticPr fontId="1"/>
  </si>
  <si>
    <t>30° 09.30' N</t>
    <phoneticPr fontId="1"/>
  </si>
  <si>
    <t>145° 04.84' E</t>
    <phoneticPr fontId="1"/>
  </si>
  <si>
    <t>13:43-13:53</t>
    <phoneticPr fontId="1"/>
  </si>
  <si>
    <t>30° 05.32' N</t>
    <phoneticPr fontId="1"/>
  </si>
  <si>
    <t>145° 02.40' E</t>
    <phoneticPr fontId="1"/>
  </si>
  <si>
    <t>30° 07.33' N</t>
    <phoneticPr fontId="1"/>
  </si>
  <si>
    <t>144° 55.08' E</t>
    <phoneticPr fontId="1"/>
  </si>
  <si>
    <t>1:10-1:20</t>
    <phoneticPr fontId="1"/>
  </si>
  <si>
    <t>30° 03.54' N</t>
    <phoneticPr fontId="1"/>
  </si>
  <si>
    <t>144° 52.66' E</t>
    <phoneticPr fontId="1"/>
  </si>
  <si>
    <t>30° 04.84' N</t>
    <phoneticPr fontId="1"/>
  </si>
  <si>
    <t>144° 55.47' E</t>
    <phoneticPr fontId="1"/>
  </si>
  <si>
    <t>13:26-13:55</t>
    <phoneticPr fontId="1"/>
  </si>
  <si>
    <t>30° 06.83' N</t>
    <phoneticPr fontId="1"/>
  </si>
  <si>
    <t>144° 51.39' E</t>
    <phoneticPr fontId="1"/>
  </si>
  <si>
    <t>22:46-22:58</t>
    <phoneticPr fontId="1"/>
  </si>
  <si>
    <t>23:44-23:51</t>
    <phoneticPr fontId="1"/>
  </si>
  <si>
    <t>21:57-22:32</t>
    <phoneticPr fontId="1"/>
  </si>
  <si>
    <t>11:57-12:32</t>
    <phoneticPr fontId="1"/>
  </si>
  <si>
    <t>22:32-23:05</t>
    <phoneticPr fontId="1"/>
  </si>
  <si>
    <t>23:05-23:28</t>
    <phoneticPr fontId="1"/>
  </si>
  <si>
    <t>13:42-13:51</t>
    <phoneticPr fontId="1"/>
  </si>
  <si>
    <t>3:49-3:53</t>
    <phoneticPr fontId="1"/>
  </si>
  <si>
    <t>11:02-11:20</t>
    <phoneticPr fontId="1"/>
  </si>
  <si>
    <t>1:01-1:28</t>
    <phoneticPr fontId="1"/>
  </si>
  <si>
    <t>2:47-2:57</t>
    <phoneticPr fontId="1"/>
  </si>
  <si>
    <t>10:59-11:28</t>
    <phoneticPr fontId="1"/>
  </si>
  <si>
    <t>1:45-2:15</t>
    <phoneticPr fontId="1"/>
  </si>
  <si>
    <t>3:29-3:37</t>
    <phoneticPr fontId="1"/>
  </si>
  <si>
    <t>47° 01.58'</t>
    <phoneticPr fontId="1"/>
  </si>
  <si>
    <t>160° 06.29'</t>
    <phoneticPr fontId="1"/>
  </si>
  <si>
    <t>47° 03.68'</t>
    <phoneticPr fontId="1"/>
  </si>
  <si>
    <t>160° 07.40'</t>
    <phoneticPr fontId="1"/>
  </si>
  <si>
    <t>47° 01.96'</t>
    <phoneticPr fontId="1"/>
  </si>
  <si>
    <t>160° 05.39'</t>
    <phoneticPr fontId="1"/>
  </si>
  <si>
    <t>23:42-23:51</t>
    <phoneticPr fontId="1"/>
  </si>
  <si>
    <t>23:51-0:00</t>
    <phoneticPr fontId="1"/>
  </si>
  <si>
    <t>12:35-13:05</t>
    <phoneticPr fontId="1"/>
  </si>
  <si>
    <t>2:35-3:05</t>
    <phoneticPr fontId="1"/>
  </si>
  <si>
    <t>13:05-13:26</t>
    <phoneticPr fontId="1"/>
  </si>
  <si>
    <t>I110726A-4</t>
  </si>
  <si>
    <t>I110726A-5</t>
  </si>
  <si>
    <t>I110726A-6</t>
  </si>
  <si>
    <t>I110726A-7</t>
  </si>
  <si>
    <t>I110726A-8</t>
  </si>
  <si>
    <t>I110727A-2</t>
  </si>
  <si>
    <t>I110727A-3</t>
  </si>
  <si>
    <t>I101110A-8</t>
  </si>
  <si>
    <t>I101111A-1</t>
    <phoneticPr fontId="1"/>
  </si>
  <si>
    <t>Night</t>
    <phoneticPr fontId="1"/>
  </si>
  <si>
    <t>I110702B-2</t>
  </si>
  <si>
    <t>I110702B-3</t>
  </si>
  <si>
    <t>I110702B-5</t>
  </si>
  <si>
    <t>I110702B-7</t>
  </si>
  <si>
    <t>1000-750</t>
  </si>
  <si>
    <t>1000-750</t>
    <phoneticPr fontId="1"/>
  </si>
  <si>
    <t>750-500</t>
  </si>
  <si>
    <t>750-500</t>
    <phoneticPr fontId="1"/>
  </si>
  <si>
    <t>500-300</t>
  </si>
  <si>
    <t>500-300</t>
    <phoneticPr fontId="1"/>
  </si>
  <si>
    <t>300-200</t>
  </si>
  <si>
    <t>300-200</t>
    <phoneticPr fontId="1"/>
  </si>
  <si>
    <t>I110727A-4</t>
  </si>
  <si>
    <t>12:09-12:30</t>
    <phoneticPr fontId="1"/>
  </si>
  <si>
    <t>12:30-12:57</t>
    <phoneticPr fontId="1"/>
  </si>
  <si>
    <t>12:57-13:16</t>
    <phoneticPr fontId="1"/>
  </si>
  <si>
    <t>13:16-13:27</t>
    <phoneticPr fontId="1"/>
  </si>
  <si>
    <t>13:29-13:36</t>
    <phoneticPr fontId="1"/>
  </si>
  <si>
    <t>13:36-13:43</t>
    <phoneticPr fontId="1"/>
  </si>
  <si>
    <t>2:49-3:14</t>
    <phoneticPr fontId="1"/>
  </si>
  <si>
    <t>13:14-13:39</t>
    <phoneticPr fontId="1"/>
  </si>
  <si>
    <t>13:39-13:58</t>
    <phoneticPr fontId="1"/>
  </si>
  <si>
    <t>13:58-14:10</t>
    <phoneticPr fontId="1"/>
  </si>
  <si>
    <t>14:10-14:20</t>
    <phoneticPr fontId="1"/>
  </si>
  <si>
    <t>14:20-14:30</t>
    <phoneticPr fontId="1"/>
  </si>
  <si>
    <t>14:30-14:37</t>
    <phoneticPr fontId="1"/>
  </si>
  <si>
    <t>14:37-14:46</t>
    <phoneticPr fontId="1"/>
  </si>
  <si>
    <t>21:43-22:07</t>
    <phoneticPr fontId="1"/>
  </si>
  <si>
    <t>11:43-12:07</t>
    <phoneticPr fontId="1"/>
  </si>
  <si>
    <t>22:07-22:32</t>
    <phoneticPr fontId="1"/>
  </si>
  <si>
    <t>22:32-22:53</t>
    <phoneticPr fontId="1"/>
  </si>
  <si>
    <t>22:53-23:06</t>
    <phoneticPr fontId="1"/>
  </si>
  <si>
    <t>23:06-23:19</t>
    <phoneticPr fontId="1"/>
  </si>
  <si>
    <t>23:19-23:28</t>
    <phoneticPr fontId="1"/>
  </si>
  <si>
    <t>23:28-23:37</t>
    <phoneticPr fontId="1"/>
  </si>
  <si>
    <t>23:37-23:47</t>
    <phoneticPr fontId="1"/>
  </si>
  <si>
    <t>3:45-3:51</t>
    <phoneticPr fontId="1"/>
  </si>
  <si>
    <t>4:23-4:29</t>
    <phoneticPr fontId="1"/>
  </si>
  <si>
    <t>4:37-4:46</t>
    <phoneticPr fontId="1"/>
  </si>
  <si>
    <t>13:37-13:47</t>
    <phoneticPr fontId="1"/>
  </si>
  <si>
    <t>12:14-12:41</t>
    <phoneticPr fontId="1"/>
  </si>
  <si>
    <t>12:41-13:10</t>
    <phoneticPr fontId="1"/>
  </si>
  <si>
    <t>13:10-13:28</t>
    <phoneticPr fontId="1"/>
  </si>
  <si>
    <t>13:28-13:36</t>
    <phoneticPr fontId="1"/>
  </si>
  <si>
    <t>13:36-13:42</t>
    <phoneticPr fontId="1"/>
  </si>
  <si>
    <t>13:42-13:46</t>
    <phoneticPr fontId="1"/>
  </si>
  <si>
    <t>13:46-13:52</t>
    <phoneticPr fontId="1"/>
  </si>
  <si>
    <t>13:52-13:59</t>
    <phoneticPr fontId="1"/>
  </si>
  <si>
    <t>23:05-23:26</t>
    <phoneticPr fontId="1"/>
  </si>
  <si>
    <t>23:26-23:52</t>
    <phoneticPr fontId="1"/>
  </si>
  <si>
    <t>23:52-0:14</t>
    <phoneticPr fontId="1"/>
  </si>
  <si>
    <t>(Local time)</t>
    <phoneticPr fontId="1"/>
  </si>
  <si>
    <t>I110217A-2</t>
  </si>
  <si>
    <t>I110217A-4</t>
  </si>
  <si>
    <t>I110217A-5</t>
  </si>
  <si>
    <t>I110217A-6</t>
  </si>
  <si>
    <t>200-100</t>
    <phoneticPr fontId="1"/>
  </si>
  <si>
    <t>I110217A-7</t>
  </si>
  <si>
    <r>
      <t>(g 1000m</t>
    </r>
    <r>
      <rPr>
        <vertAlign val="superscript"/>
        <sz val="14"/>
        <rFont val="Times New Roman"/>
      </rPr>
      <t>-3</t>
    </r>
    <r>
      <rPr>
        <sz val="14"/>
        <rFont val="Times New Roman"/>
      </rPr>
      <t>)</t>
    </r>
    <phoneticPr fontId="1"/>
  </si>
  <si>
    <r>
      <t>(g m</t>
    </r>
    <r>
      <rPr>
        <vertAlign val="superscript"/>
        <sz val="14"/>
        <rFont val="Times New Roman"/>
      </rPr>
      <t>-2</t>
    </r>
    <r>
      <rPr>
        <sz val="14"/>
        <rFont val="Times New Roman"/>
      </rPr>
      <t>)</t>
    </r>
    <phoneticPr fontId="1"/>
  </si>
  <si>
    <t>C (%)</t>
    <phoneticPr fontId="1"/>
  </si>
  <si>
    <t>N (%)</t>
    <phoneticPr fontId="1"/>
  </si>
  <si>
    <t>21:57-22:28</t>
    <phoneticPr fontId="1"/>
  </si>
  <si>
    <t>11:57-12:28</t>
    <phoneticPr fontId="1"/>
  </si>
  <si>
    <t>22:28-22:56</t>
    <phoneticPr fontId="1"/>
  </si>
  <si>
    <t>22:56-23:18</t>
    <phoneticPr fontId="1"/>
  </si>
  <si>
    <t>23:18-23:28</t>
    <phoneticPr fontId="1"/>
  </si>
  <si>
    <t>23:28-23:36</t>
    <phoneticPr fontId="1"/>
  </si>
  <si>
    <t>23:36-23:42</t>
    <phoneticPr fontId="1"/>
  </si>
  <si>
    <t>23:42-23:54</t>
    <phoneticPr fontId="1"/>
  </si>
  <si>
    <t>23:54-0:00</t>
    <phoneticPr fontId="1"/>
  </si>
  <si>
    <t>0:00-0:05</t>
    <phoneticPr fontId="1"/>
  </si>
  <si>
    <t>11:52-12:25</t>
    <phoneticPr fontId="1"/>
  </si>
  <si>
    <t>1:52-2:25</t>
    <phoneticPr fontId="1"/>
  </si>
  <si>
    <t>12:25-12:55</t>
    <phoneticPr fontId="1"/>
  </si>
  <si>
    <t>12:55-13:17</t>
    <phoneticPr fontId="1"/>
  </si>
  <si>
    <t>13:17-13:28</t>
    <phoneticPr fontId="1"/>
  </si>
  <si>
    <t>I101029A-6</t>
  </si>
  <si>
    <t>I101029A-7</t>
  </si>
  <si>
    <t>I101029A-8</t>
  </si>
  <si>
    <t>I101029B-2</t>
  </si>
  <si>
    <t>I101029B-3</t>
  </si>
  <si>
    <t>I110702A-8</t>
    <phoneticPr fontId="1"/>
  </si>
  <si>
    <t>I110702B-1</t>
    <phoneticPr fontId="1"/>
  </si>
  <si>
    <t>I110702B-4</t>
    <phoneticPr fontId="1"/>
  </si>
  <si>
    <t>I110702B-6</t>
    <phoneticPr fontId="1"/>
  </si>
  <si>
    <t>I110219A-2</t>
  </si>
  <si>
    <t>I110219A-3</t>
  </si>
  <si>
    <t>I110219A-4</t>
  </si>
  <si>
    <t>I110219A-5</t>
  </si>
  <si>
    <t>Night</t>
    <phoneticPr fontId="1"/>
  </si>
  <si>
    <t>Night</t>
    <phoneticPr fontId="1"/>
  </si>
  <si>
    <t>1000-750</t>
    <phoneticPr fontId="1"/>
  </si>
  <si>
    <t>750-500</t>
    <phoneticPr fontId="1"/>
  </si>
  <si>
    <t>500-300</t>
    <phoneticPr fontId="1"/>
  </si>
  <si>
    <t>300-200</t>
    <phoneticPr fontId="1"/>
  </si>
  <si>
    <t>200-150</t>
    <phoneticPr fontId="1"/>
  </si>
  <si>
    <t>150-100</t>
    <phoneticPr fontId="1"/>
  </si>
  <si>
    <t>100-50</t>
    <phoneticPr fontId="1"/>
  </si>
  <si>
    <t>50-0</t>
    <phoneticPr fontId="1"/>
  </si>
  <si>
    <t>I101101A-1</t>
    <phoneticPr fontId="1"/>
  </si>
  <si>
    <t>Day</t>
    <phoneticPr fontId="1"/>
  </si>
  <si>
    <t>I110219A-6</t>
  </si>
  <si>
    <t>14:36-14:41</t>
    <phoneticPr fontId="1"/>
  </si>
  <si>
    <t>22:01-22:28</t>
    <phoneticPr fontId="1"/>
  </si>
  <si>
    <t>23:27-23:32</t>
    <phoneticPr fontId="1"/>
  </si>
  <si>
    <t>23:42-23:45</t>
    <phoneticPr fontId="1"/>
  </si>
  <si>
    <t>23:45-23:51</t>
    <phoneticPr fontId="1"/>
  </si>
  <si>
    <t>12:32-12:58</t>
    <phoneticPr fontId="1"/>
  </si>
  <si>
    <t>2:32-2:58</t>
    <phoneticPr fontId="1"/>
  </si>
  <si>
    <t>12:58-13:27</t>
    <phoneticPr fontId="1"/>
  </si>
  <si>
    <t>13:27-13:45</t>
    <phoneticPr fontId="1"/>
  </si>
  <si>
    <t>13:45-13:57</t>
    <phoneticPr fontId="1"/>
  </si>
  <si>
    <t>13:57-14:08</t>
    <phoneticPr fontId="1"/>
  </si>
  <si>
    <t>14:08-14:18</t>
    <phoneticPr fontId="1"/>
  </si>
  <si>
    <t>14:18-14:23</t>
    <phoneticPr fontId="1"/>
  </si>
  <si>
    <t>14:23-14:29</t>
    <phoneticPr fontId="1"/>
  </si>
  <si>
    <t>14:21-14:29</t>
    <phoneticPr fontId="1"/>
  </si>
  <si>
    <t>14:29-14:37</t>
    <phoneticPr fontId="1"/>
  </si>
  <si>
    <t>21:59-22:28</t>
    <phoneticPr fontId="1"/>
  </si>
  <si>
    <t>22:28-22:58</t>
    <phoneticPr fontId="1"/>
  </si>
  <si>
    <t>22:58-23:22</t>
    <phoneticPr fontId="1"/>
  </si>
  <si>
    <t>23:22-23:32</t>
    <phoneticPr fontId="1"/>
  </si>
  <si>
    <t>23:32-23:38</t>
    <phoneticPr fontId="1"/>
  </si>
  <si>
    <t>23:38-23:44</t>
    <phoneticPr fontId="1"/>
  </si>
  <si>
    <t>23:44-23:50</t>
    <phoneticPr fontId="1"/>
  </si>
  <si>
    <t>23:50-23:56</t>
    <phoneticPr fontId="1"/>
  </si>
  <si>
    <t>12:01-12:28</t>
    <phoneticPr fontId="1"/>
  </si>
  <si>
    <t>13:22-13:30</t>
    <phoneticPr fontId="1"/>
  </si>
  <si>
    <t>13:30-13:41</t>
    <phoneticPr fontId="1"/>
  </si>
  <si>
    <t>12:30-13:02</t>
    <phoneticPr fontId="1"/>
  </si>
  <si>
    <t>13:02-13:22</t>
    <phoneticPr fontId="1"/>
  </si>
  <si>
    <t>13:41-13:47</t>
    <phoneticPr fontId="1"/>
  </si>
  <si>
    <t>13:47-13:57</t>
    <phoneticPr fontId="1"/>
  </si>
  <si>
    <t>22:02-22:20</t>
    <phoneticPr fontId="1"/>
  </si>
  <si>
    <t>22:20-22:39</t>
    <phoneticPr fontId="1"/>
  </si>
  <si>
    <t>22:39-22:46</t>
    <phoneticPr fontId="1"/>
  </si>
  <si>
    <t>23:39-23:44</t>
    <phoneticPr fontId="1"/>
  </si>
  <si>
    <t>I110430A-8</t>
  </si>
  <si>
    <t>I110422B-2</t>
  </si>
  <si>
    <t>I110422B-3</t>
  </si>
  <si>
    <t>I110422B-4</t>
  </si>
  <si>
    <t>I110422B-5</t>
  </si>
  <si>
    <t>I110422B-6</t>
  </si>
  <si>
    <t>I110422B-7</t>
  </si>
  <si>
    <t>23:28-23:42</t>
    <phoneticPr fontId="1"/>
  </si>
  <si>
    <t>I101029B-4</t>
  </si>
  <si>
    <t>I101029B-5</t>
  </si>
  <si>
    <t>I101029B-6</t>
  </si>
  <si>
    <t>I101029B-7</t>
  </si>
  <si>
    <t>I101029B-8</t>
  </si>
  <si>
    <t>I110215A-5</t>
  </si>
  <si>
    <t>I110215A-6</t>
  </si>
  <si>
    <t>I110215A-7</t>
  </si>
  <si>
    <t>I110215A-8</t>
  </si>
  <si>
    <t>50-0</t>
    <phoneticPr fontId="1"/>
  </si>
  <si>
    <t>I101108A-1</t>
    <phoneticPr fontId="1"/>
  </si>
  <si>
    <t>S1</t>
    <phoneticPr fontId="1"/>
  </si>
  <si>
    <t>S1</t>
    <phoneticPr fontId="1"/>
  </si>
  <si>
    <t>Day</t>
    <phoneticPr fontId="1"/>
  </si>
  <si>
    <t>1000-750</t>
    <phoneticPr fontId="1"/>
  </si>
  <si>
    <t>500-300</t>
    <phoneticPr fontId="1"/>
  </si>
  <si>
    <t>I110501A-3</t>
  </si>
  <si>
    <t>I110501A-4</t>
  </si>
  <si>
    <t>I110501A-5</t>
  </si>
  <si>
    <t>I110501A-6</t>
  </si>
  <si>
    <t>I110501A-7</t>
  </si>
  <si>
    <t>I110501A-8</t>
  </si>
  <si>
    <t>I110430A-2</t>
  </si>
  <si>
    <t>I110726A-2</t>
  </si>
  <si>
    <t>I110726A-3</t>
  </si>
  <si>
    <t>200-150</t>
    <phoneticPr fontId="1"/>
  </si>
  <si>
    <t>150-100</t>
  </si>
  <si>
    <t>150-100</t>
    <phoneticPr fontId="1"/>
  </si>
  <si>
    <t>100-50</t>
  </si>
  <si>
    <t>100-50</t>
    <phoneticPr fontId="1"/>
  </si>
  <si>
    <t>50-0</t>
  </si>
  <si>
    <t>50-0</t>
    <phoneticPr fontId="1"/>
  </si>
  <si>
    <t>I110420A-1</t>
    <phoneticPr fontId="1"/>
  </si>
  <si>
    <t>400-300</t>
    <phoneticPr fontId="1"/>
  </si>
  <si>
    <t>I110420A-2</t>
  </si>
  <si>
    <t>I110420A-3</t>
  </si>
  <si>
    <t>I110420A-4</t>
  </si>
  <si>
    <t>I110420A-5</t>
  </si>
  <si>
    <t>I110420A-6</t>
    <phoneticPr fontId="1"/>
  </si>
  <si>
    <t>I110420A-7</t>
    <phoneticPr fontId="1"/>
  </si>
  <si>
    <t>I110422A-1</t>
    <phoneticPr fontId="1"/>
  </si>
  <si>
    <t>C/N ratio</t>
    <phoneticPr fontId="1"/>
  </si>
  <si>
    <t>I101108A-2</t>
  </si>
  <si>
    <t>I101108A-3</t>
  </si>
  <si>
    <t>I101108A-4</t>
  </si>
  <si>
    <t>I101108A-5</t>
  </si>
  <si>
    <t>I101108A-6</t>
  </si>
  <si>
    <t>I101108A-7</t>
  </si>
  <si>
    <t>I101108A-8</t>
  </si>
  <si>
    <t>I101110A-1</t>
    <phoneticPr fontId="1"/>
  </si>
  <si>
    <t>I101110A-2</t>
  </si>
  <si>
    <t>750-500</t>
    <phoneticPr fontId="1"/>
  </si>
  <si>
    <t>I101111A-3</t>
  </si>
  <si>
    <t>I101111A-4</t>
  </si>
  <si>
    <t>I110703B-6</t>
  </si>
  <si>
    <t>13:43-13:49</t>
    <phoneticPr fontId="1"/>
  </si>
  <si>
    <t>13:49-13:53</t>
    <phoneticPr fontId="1"/>
  </si>
  <si>
    <t>12:45-13:15</t>
    <phoneticPr fontId="1"/>
  </si>
  <si>
    <t>13:15-13:36</t>
    <phoneticPr fontId="1"/>
  </si>
  <si>
    <t>13:36-13:51</t>
    <phoneticPr fontId="1"/>
  </si>
  <si>
    <t>13:51-14:07</t>
    <phoneticPr fontId="1"/>
  </si>
  <si>
    <t>14:07-14:13</t>
    <phoneticPr fontId="1"/>
  </si>
  <si>
    <t>14:13-14:21</t>
    <phoneticPr fontId="1"/>
  </si>
  <si>
    <t>23:14-23:21</t>
    <phoneticPr fontId="1"/>
  </si>
  <si>
    <t>23:21-23:26</t>
    <phoneticPr fontId="1"/>
  </si>
  <si>
    <t>23:26-23:33</t>
    <phoneticPr fontId="1"/>
  </si>
  <si>
    <t>23:33-23:39</t>
    <phoneticPr fontId="1"/>
  </si>
  <si>
    <t>23:39-23:44</t>
    <phoneticPr fontId="1"/>
  </si>
  <si>
    <t>2:35-3:09</t>
    <phoneticPr fontId="1"/>
  </si>
  <si>
    <t>12:01-12:28</t>
    <phoneticPr fontId="1"/>
  </si>
  <si>
    <t>4:36-4:41</t>
    <phoneticPr fontId="1"/>
  </si>
  <si>
    <t>13:39-13:44</t>
    <phoneticPr fontId="1"/>
  </si>
  <si>
    <t>13:44-13:51</t>
    <phoneticPr fontId="1"/>
  </si>
  <si>
    <t>14:00-14:05</t>
    <phoneticPr fontId="1"/>
  </si>
  <si>
    <t>3:50-3:58</t>
    <phoneticPr fontId="1"/>
  </si>
  <si>
    <t>30° 01.25'</t>
    <phoneticPr fontId="1"/>
  </si>
  <si>
    <t>144° 57.13'</t>
    <phoneticPr fontId="1"/>
  </si>
  <si>
    <t>30° 03.84'</t>
    <phoneticPr fontId="1"/>
  </si>
  <si>
    <t>144° 54.89'</t>
    <phoneticPr fontId="1"/>
  </si>
  <si>
    <t>29° 59.99'</t>
    <phoneticPr fontId="1"/>
  </si>
  <si>
    <t>144° 59.53'</t>
    <phoneticPr fontId="1"/>
  </si>
  <si>
    <t>29° 59.28'</t>
    <phoneticPr fontId="1"/>
  </si>
  <si>
    <t>145° 02.11'</t>
    <phoneticPr fontId="1"/>
  </si>
  <si>
    <t>46° 58.55'</t>
    <phoneticPr fontId="1"/>
  </si>
  <si>
    <t>160° 13.03'</t>
    <phoneticPr fontId="1"/>
  </si>
  <si>
    <t>46° 58.22'</t>
    <phoneticPr fontId="1"/>
  </si>
  <si>
    <t>160° 08.75'</t>
    <phoneticPr fontId="1"/>
  </si>
  <si>
    <t>I101029A-4</t>
  </si>
  <si>
    <t>I110217A-1</t>
    <phoneticPr fontId="1"/>
  </si>
  <si>
    <t>I110707A-3</t>
  </si>
  <si>
    <t>50-40</t>
    <phoneticPr fontId="1"/>
  </si>
  <si>
    <t>I110707A-4</t>
    <phoneticPr fontId="1"/>
  </si>
  <si>
    <t>I110702A-1</t>
    <phoneticPr fontId="1"/>
  </si>
  <si>
    <t>I110226B-1</t>
    <phoneticPr fontId="1"/>
  </si>
  <si>
    <t>100-50</t>
    <phoneticPr fontId="1"/>
  </si>
  <si>
    <t>50-0</t>
    <phoneticPr fontId="1"/>
  </si>
  <si>
    <t>I110217A-8</t>
  </si>
  <si>
    <t>I110219A-1</t>
    <phoneticPr fontId="1"/>
  </si>
  <si>
    <t>I110226A-1</t>
    <phoneticPr fontId="1"/>
  </si>
  <si>
    <t>Day</t>
    <phoneticPr fontId="1"/>
  </si>
  <si>
    <t>750-500</t>
    <phoneticPr fontId="1"/>
  </si>
  <si>
    <t>I110226A-3</t>
    <phoneticPr fontId="1"/>
  </si>
  <si>
    <t>500-300</t>
    <phoneticPr fontId="1"/>
  </si>
  <si>
    <t>300-200</t>
    <phoneticPr fontId="1"/>
  </si>
  <si>
    <t>200-150</t>
    <phoneticPr fontId="1"/>
  </si>
  <si>
    <t>150-100</t>
    <phoneticPr fontId="1"/>
  </si>
  <si>
    <t>I101110A-3</t>
  </si>
  <si>
    <t>I101110A-4</t>
  </si>
  <si>
    <t>I101110A-5</t>
  </si>
  <si>
    <t>I101110A-6</t>
  </si>
  <si>
    <t>I101029A-1</t>
    <phoneticPr fontId="1"/>
  </si>
  <si>
    <t>I101029A-2</t>
  </si>
  <si>
    <t>Net ID</t>
    <phoneticPr fontId="2"/>
  </si>
  <si>
    <t>Net ID</t>
    <phoneticPr fontId="2"/>
  </si>
  <si>
    <t>Stn.</t>
    <phoneticPr fontId="2"/>
  </si>
  <si>
    <t>Stn.</t>
    <phoneticPr fontId="2"/>
  </si>
  <si>
    <t>Day or Night</t>
    <phoneticPr fontId="1"/>
  </si>
  <si>
    <t xml:space="preserve"> (m)</t>
  </si>
  <si>
    <t>I101029A-5</t>
  </si>
  <si>
    <t>500-300</t>
    <phoneticPr fontId="1"/>
  </si>
  <si>
    <t>I110707A-5</t>
  </si>
  <si>
    <t>40-30</t>
    <phoneticPr fontId="1"/>
  </si>
  <si>
    <t>30-20</t>
    <phoneticPr fontId="1"/>
  </si>
  <si>
    <t>I110707A-6</t>
  </si>
  <si>
    <t>20-10</t>
    <phoneticPr fontId="1"/>
  </si>
  <si>
    <t>I110707A-7</t>
  </si>
  <si>
    <t>750-500</t>
    <phoneticPr fontId="1"/>
  </si>
  <si>
    <t>I110501B-3</t>
  </si>
  <si>
    <t>I110501B-4</t>
  </si>
  <si>
    <t>300-200</t>
    <phoneticPr fontId="1"/>
  </si>
  <si>
    <t>I110501B-5</t>
  </si>
  <si>
    <t>I110729A-2</t>
  </si>
  <si>
    <t>I110729A-3</t>
  </si>
  <si>
    <t>100-50</t>
    <phoneticPr fontId="1"/>
  </si>
  <si>
    <t>Date</t>
    <phoneticPr fontId="1"/>
  </si>
  <si>
    <t>Time</t>
    <phoneticPr fontId="1"/>
  </si>
  <si>
    <r>
      <t>(g 1000m</t>
    </r>
    <r>
      <rPr>
        <vertAlign val="superscript"/>
        <sz val="14"/>
        <rFont val="Times New Roman"/>
      </rPr>
      <t>-3</t>
    </r>
    <r>
      <rPr>
        <sz val="14"/>
        <rFont val="Times New Roman"/>
      </rPr>
      <t>)</t>
    </r>
    <phoneticPr fontId="1"/>
  </si>
  <si>
    <r>
      <t>(g m</t>
    </r>
    <r>
      <rPr>
        <vertAlign val="superscript"/>
        <sz val="14"/>
        <rFont val="Times New Roman"/>
      </rPr>
      <t>-2</t>
    </r>
    <r>
      <rPr>
        <sz val="14"/>
        <rFont val="Times New Roman"/>
      </rPr>
      <t>)</t>
    </r>
    <phoneticPr fontId="1"/>
  </si>
  <si>
    <t>Location</t>
    <phoneticPr fontId="1"/>
  </si>
  <si>
    <t>Lat. (N)</t>
    <phoneticPr fontId="1"/>
  </si>
  <si>
    <t>Long. (E)</t>
    <phoneticPr fontId="1"/>
  </si>
  <si>
    <t>C, N contents</t>
    <phoneticPr fontId="1"/>
  </si>
  <si>
    <t>C (%)</t>
    <phoneticPr fontId="1"/>
  </si>
  <si>
    <t>N (%)</t>
    <phoneticPr fontId="1"/>
  </si>
  <si>
    <t>(Local time)</t>
    <phoneticPr fontId="1"/>
  </si>
  <si>
    <t>(UTC)</t>
    <phoneticPr fontId="1"/>
  </si>
  <si>
    <t>22:28-22:57</t>
    <phoneticPr fontId="1"/>
  </si>
  <si>
    <t>22:57-23:14</t>
    <phoneticPr fontId="1"/>
  </si>
  <si>
    <t>13:05-13:18</t>
    <phoneticPr fontId="1"/>
  </si>
  <si>
    <t>13:18-13:26</t>
    <phoneticPr fontId="1"/>
  </si>
  <si>
    <t>13:26-13:35</t>
    <phoneticPr fontId="1"/>
  </si>
  <si>
    <t>13:35-13:43</t>
    <phoneticPr fontId="1"/>
  </si>
  <si>
    <t>13:43-13:50</t>
    <phoneticPr fontId="1"/>
  </si>
  <si>
    <t>1:09-1:30</t>
    <phoneticPr fontId="1"/>
  </si>
  <si>
    <t>2:46-2:52</t>
    <phoneticPr fontId="1"/>
  </si>
  <si>
    <t>11:09-11:26</t>
    <phoneticPr fontId="1"/>
  </si>
  <si>
    <t>12:31-12:38</t>
    <phoneticPr fontId="1"/>
  </si>
  <si>
    <t>0:48-1:11</t>
    <phoneticPr fontId="1"/>
  </si>
  <si>
    <t>2:43-2:50</t>
    <phoneticPr fontId="1"/>
  </si>
  <si>
    <t>Day or Night</t>
    <phoneticPr fontId="1"/>
  </si>
  <si>
    <t>Date</t>
    <phoneticPr fontId="1"/>
  </si>
  <si>
    <t>Time</t>
    <phoneticPr fontId="1"/>
  </si>
  <si>
    <t>(Local time)</t>
    <phoneticPr fontId="1"/>
  </si>
  <si>
    <t>(UTC)</t>
    <phoneticPr fontId="1"/>
  </si>
  <si>
    <t>Location</t>
    <phoneticPr fontId="1"/>
  </si>
  <si>
    <t>Lat. (N)</t>
    <phoneticPr fontId="1"/>
  </si>
  <si>
    <t>Long. (E)</t>
    <phoneticPr fontId="1"/>
  </si>
  <si>
    <t>C, N contents</t>
    <phoneticPr fontId="1"/>
  </si>
  <si>
    <t>C/N ratio</t>
    <phoneticPr fontId="1"/>
  </si>
  <si>
    <r>
      <t>(g 1000m</t>
    </r>
    <r>
      <rPr>
        <vertAlign val="superscript"/>
        <sz val="14"/>
        <rFont val="Times New Roman"/>
      </rPr>
      <t>-3</t>
    </r>
    <r>
      <rPr>
        <sz val="14"/>
        <rFont val="Times New Roman"/>
      </rPr>
      <t>)</t>
    </r>
    <phoneticPr fontId="1"/>
  </si>
  <si>
    <r>
      <t>(g m</t>
    </r>
    <r>
      <rPr>
        <vertAlign val="superscript"/>
        <sz val="14"/>
        <rFont val="Times New Roman"/>
      </rPr>
      <t>-2</t>
    </r>
    <r>
      <rPr>
        <sz val="14"/>
        <rFont val="Times New Roman"/>
      </rPr>
      <t>)</t>
    </r>
    <phoneticPr fontId="1"/>
  </si>
  <si>
    <t>C (%)</t>
    <phoneticPr fontId="1"/>
  </si>
  <si>
    <t>N (%)</t>
    <phoneticPr fontId="1"/>
  </si>
  <si>
    <t>22:15-22:45</t>
    <phoneticPr fontId="1"/>
  </si>
  <si>
    <t>12:15-12:45</t>
    <phoneticPr fontId="1"/>
  </si>
  <si>
    <t>22:45-23:05</t>
    <phoneticPr fontId="1"/>
  </si>
  <si>
    <t>23:05-23:20</t>
    <phoneticPr fontId="1"/>
  </si>
  <si>
    <t>23:20-23:33</t>
    <phoneticPr fontId="1"/>
  </si>
  <si>
    <t>23:33-23:39</t>
    <phoneticPr fontId="1"/>
  </si>
  <si>
    <t>I110430A-6</t>
  </si>
  <si>
    <t>I110430A-7</t>
  </si>
  <si>
    <t>I110430A-5</t>
  </si>
  <si>
    <t>I110703A-6</t>
  </si>
  <si>
    <t>150-100</t>
    <phoneticPr fontId="1"/>
  </si>
  <si>
    <t>I110703A-7</t>
    <phoneticPr fontId="1"/>
  </si>
  <si>
    <t>I110422A-3</t>
    <phoneticPr fontId="1"/>
  </si>
  <si>
    <t>I110422A-4</t>
  </si>
  <si>
    <t>144° 54.02' E</t>
    <phoneticPr fontId="1"/>
  </si>
  <si>
    <t>30° 07.93' N</t>
    <phoneticPr fontId="1"/>
  </si>
  <si>
    <t>I110501B-6</t>
  </si>
  <si>
    <t>I110501B-7</t>
  </si>
  <si>
    <t>I110501B-8</t>
  </si>
  <si>
    <t>50-0</t>
    <phoneticPr fontId="1"/>
  </si>
  <si>
    <t>I110502A-1</t>
    <phoneticPr fontId="1"/>
  </si>
  <si>
    <t>I110502A-2</t>
  </si>
  <si>
    <t>I110502A-3</t>
  </si>
  <si>
    <t>I110502A-4</t>
  </si>
  <si>
    <t>I110502A-5</t>
  </si>
  <si>
    <t>I110502A-6</t>
  </si>
  <si>
    <t>150-100</t>
    <phoneticPr fontId="1"/>
  </si>
  <si>
    <t>I110502A-7</t>
  </si>
  <si>
    <t>10-0</t>
    <phoneticPr fontId="1"/>
  </si>
  <si>
    <t>I110707A-8</t>
  </si>
  <si>
    <t>I110708A-1</t>
    <phoneticPr fontId="1"/>
  </si>
  <si>
    <t>K2</t>
    <phoneticPr fontId="1"/>
  </si>
  <si>
    <t>100-75</t>
    <phoneticPr fontId="1"/>
  </si>
  <si>
    <t>I110708A-2</t>
  </si>
  <si>
    <t>Night</t>
    <phoneticPr fontId="1"/>
  </si>
  <si>
    <t>75-50</t>
    <phoneticPr fontId="1"/>
  </si>
  <si>
    <t>I110708A-3</t>
  </si>
  <si>
    <t>I110708A-4</t>
  </si>
  <si>
    <t>40-30</t>
    <phoneticPr fontId="1"/>
  </si>
  <si>
    <t>I110708A-5</t>
  </si>
  <si>
    <t>30-20</t>
    <phoneticPr fontId="1"/>
  </si>
  <si>
    <t>13:51-14:02</t>
    <phoneticPr fontId="1"/>
  </si>
  <si>
    <t>22:01-22:29</t>
    <phoneticPr fontId="1"/>
  </si>
  <si>
    <t>12:01-12:29</t>
    <phoneticPr fontId="1"/>
  </si>
  <si>
    <t>22:29-23:00</t>
    <phoneticPr fontId="1"/>
  </si>
  <si>
    <t>23:00-23:20</t>
    <phoneticPr fontId="1"/>
  </si>
  <si>
    <t>23:20-23:33</t>
    <phoneticPr fontId="1"/>
  </si>
  <si>
    <t>23:33-23:43</t>
    <phoneticPr fontId="1"/>
  </si>
  <si>
    <t>23:43-23:50</t>
    <phoneticPr fontId="1"/>
  </si>
  <si>
    <t>23:50-23:57</t>
    <phoneticPr fontId="1"/>
  </si>
  <si>
    <t>23:57-0:04</t>
    <phoneticPr fontId="1"/>
  </si>
  <si>
    <t>22:03-22:29</t>
    <phoneticPr fontId="1"/>
  </si>
  <si>
    <t>12:03-12:29</t>
    <phoneticPr fontId="1"/>
  </si>
  <si>
    <t>22:29-22:55</t>
    <phoneticPr fontId="1"/>
  </si>
  <si>
    <t>22:55-23:17</t>
    <phoneticPr fontId="1"/>
  </si>
  <si>
    <t>23:17-23:31</t>
    <phoneticPr fontId="1"/>
  </si>
  <si>
    <t>23:53-23:57</t>
    <phoneticPr fontId="1"/>
  </si>
  <si>
    <t>23:57-0:09</t>
    <phoneticPr fontId="1"/>
  </si>
  <si>
    <t>12:09-12:37</t>
    <phoneticPr fontId="1"/>
  </si>
  <si>
    <t>2:09-2:37</t>
    <phoneticPr fontId="1"/>
  </si>
  <si>
    <t>12:37-13:05</t>
    <phoneticPr fontId="1"/>
  </si>
  <si>
    <t>13:05-13:25</t>
    <phoneticPr fontId="1"/>
  </si>
  <si>
    <t>13:27-13:34</t>
    <phoneticPr fontId="1"/>
  </si>
  <si>
    <t>13:34-13:40</t>
    <phoneticPr fontId="1"/>
  </si>
  <si>
    <t>13:40-13:46</t>
    <phoneticPr fontId="1"/>
  </si>
  <si>
    <t>13:46-13:52</t>
    <phoneticPr fontId="1"/>
  </si>
  <si>
    <t>22:09-22:26</t>
    <phoneticPr fontId="1"/>
  </si>
  <si>
    <t>22:26-22:45</t>
    <phoneticPr fontId="1"/>
  </si>
  <si>
    <t>22:45-23:01</t>
    <phoneticPr fontId="1"/>
  </si>
  <si>
    <t>23:01-23:09</t>
    <phoneticPr fontId="1"/>
  </si>
  <si>
    <t>23:09-23:12</t>
    <phoneticPr fontId="1"/>
  </si>
  <si>
    <t>23:12-23:21</t>
    <phoneticPr fontId="1"/>
  </si>
  <si>
    <t>23:21-23:31</t>
    <phoneticPr fontId="1"/>
  </si>
  <si>
    <t>23:31-23:38</t>
    <phoneticPr fontId="1"/>
  </si>
  <si>
    <t>11:48-12:11</t>
    <phoneticPr fontId="1"/>
  </si>
  <si>
    <t>12:11-12:39</t>
    <phoneticPr fontId="1"/>
  </si>
  <si>
    <t>12:39-13:05</t>
    <phoneticPr fontId="1"/>
  </si>
  <si>
    <t>I110422B-8</t>
  </si>
  <si>
    <t>I110423A-2</t>
  </si>
  <si>
    <t>I110423A-3</t>
  </si>
  <si>
    <t>I110423A-4</t>
  </si>
  <si>
    <t>I110423A-5</t>
  </si>
  <si>
    <t>I110423A-6</t>
  </si>
  <si>
    <t>I110423A-7</t>
  </si>
  <si>
    <t>I110423A-8</t>
  </si>
  <si>
    <t>I110702A-2</t>
  </si>
  <si>
    <t>I110702A-3</t>
  </si>
  <si>
    <t>I110702A-6</t>
  </si>
  <si>
    <t>I101111A-7</t>
    <phoneticPr fontId="1"/>
  </si>
  <si>
    <t>I101111A-8</t>
  </si>
  <si>
    <t>I101112A-1</t>
    <phoneticPr fontId="1"/>
  </si>
  <si>
    <t>I101112A-2</t>
  </si>
  <si>
    <t>I101112A-3</t>
  </si>
  <si>
    <t>I101112A-4</t>
  </si>
  <si>
    <t>I101112A-5</t>
  </si>
  <si>
    <t>I101112A-6</t>
  </si>
  <si>
    <t>I101112A-7</t>
  </si>
  <si>
    <t>I101112A-8</t>
  </si>
  <si>
    <r>
      <t>(m</t>
    </r>
    <r>
      <rPr>
        <vertAlign val="superscript"/>
        <sz val="14"/>
        <rFont val="Times New Roman"/>
      </rPr>
      <t>3</t>
    </r>
    <r>
      <rPr>
        <sz val="14"/>
        <rFont val="Times New Roman"/>
      </rPr>
      <t>)</t>
    </r>
    <phoneticPr fontId="1"/>
  </si>
  <si>
    <t>K2</t>
    <phoneticPr fontId="1"/>
  </si>
  <si>
    <t>Day</t>
    <phoneticPr fontId="1"/>
  </si>
  <si>
    <t>I101029A-3</t>
  </si>
  <si>
    <t>I110703B-4</t>
  </si>
  <si>
    <t>I110707A-2</t>
  </si>
  <si>
    <t>145° 01.38' E</t>
    <phoneticPr fontId="1"/>
  </si>
  <si>
    <t>30° 01.78' N</t>
    <phoneticPr fontId="1"/>
  </si>
  <si>
    <t>144° 55.43' E</t>
    <phoneticPr fontId="1"/>
  </si>
  <si>
    <t>29° 59.79' N</t>
    <phoneticPr fontId="1"/>
  </si>
  <si>
    <t>144° 59.04' E</t>
    <phoneticPr fontId="1"/>
  </si>
  <si>
    <t>30° 02.15' N</t>
    <phoneticPr fontId="1"/>
  </si>
  <si>
    <t>I101029B-1</t>
    <phoneticPr fontId="1"/>
  </si>
  <si>
    <t>K2</t>
  </si>
  <si>
    <t>I110703A-1</t>
    <phoneticPr fontId="1"/>
  </si>
  <si>
    <t>K2</t>
    <phoneticPr fontId="1"/>
  </si>
  <si>
    <t>1000-750</t>
    <phoneticPr fontId="1"/>
  </si>
  <si>
    <t>I110423A-1</t>
    <phoneticPr fontId="1"/>
  </si>
  <si>
    <t>100-50</t>
    <phoneticPr fontId="1"/>
  </si>
  <si>
    <t>50-0</t>
    <phoneticPr fontId="1"/>
  </si>
  <si>
    <t>Net ID</t>
    <phoneticPr fontId="2"/>
  </si>
  <si>
    <t>Stn.</t>
    <phoneticPr fontId="2"/>
  </si>
  <si>
    <t>I110430A-1</t>
    <phoneticPr fontId="1"/>
  </si>
  <si>
    <t>1000-750</t>
    <phoneticPr fontId="1"/>
  </si>
  <si>
    <t>I101101A-2</t>
  </si>
  <si>
    <t>750-500</t>
    <phoneticPr fontId="1"/>
  </si>
  <si>
    <t>I101101A-3</t>
  </si>
  <si>
    <t>500-300</t>
    <phoneticPr fontId="1"/>
  </si>
  <si>
    <t>I101101A-4</t>
  </si>
  <si>
    <t>300-200</t>
    <phoneticPr fontId="1"/>
  </si>
  <si>
    <t>I101101A-5</t>
  </si>
  <si>
    <t>200-150</t>
    <phoneticPr fontId="1"/>
  </si>
  <si>
    <t>I101101A-6</t>
  </si>
  <si>
    <t>150-100</t>
    <phoneticPr fontId="1"/>
  </si>
  <si>
    <t>750-500</t>
    <phoneticPr fontId="1"/>
  </si>
  <si>
    <t>0:49-0:55</t>
    <phoneticPr fontId="1"/>
  </si>
  <si>
    <t>12:18-12:21</t>
    <phoneticPr fontId="1"/>
  </si>
  <si>
    <t>12:21-12:25</t>
    <phoneticPr fontId="1"/>
  </si>
  <si>
    <t>12:25-12:29</t>
    <phoneticPr fontId="1"/>
  </si>
  <si>
    <t>12:29-12:31</t>
    <phoneticPr fontId="1"/>
  </si>
  <si>
    <t>12:31-12:32</t>
    <phoneticPr fontId="1"/>
  </si>
  <si>
    <t>12:32-12:34</t>
    <phoneticPr fontId="1"/>
  </si>
  <si>
    <t>12:34-12:35</t>
    <phoneticPr fontId="1"/>
  </si>
  <si>
    <t>12:35-12:37</t>
    <phoneticPr fontId="1"/>
  </si>
  <si>
    <t>23:53-23:58</t>
    <phoneticPr fontId="1"/>
  </si>
  <si>
    <t>23:58-0:02</t>
    <phoneticPr fontId="1"/>
  </si>
  <si>
    <t>0:02-0:03</t>
    <phoneticPr fontId="1"/>
  </si>
  <si>
    <t>0:03-0:05</t>
    <phoneticPr fontId="1"/>
  </si>
  <si>
    <t>0:05-0:06</t>
    <phoneticPr fontId="1"/>
  </si>
  <si>
    <t>0:06-0:08</t>
    <phoneticPr fontId="1"/>
  </si>
  <si>
    <t>0:08-0:09</t>
    <phoneticPr fontId="1"/>
  </si>
  <si>
    <t>1:14-1:41</t>
    <phoneticPr fontId="1"/>
  </si>
  <si>
    <t>2:52-2:59</t>
    <phoneticPr fontId="1"/>
  </si>
  <si>
    <t>12:05-12:26</t>
    <phoneticPr fontId="1"/>
  </si>
  <si>
    <t>13:50-14:00</t>
    <phoneticPr fontId="1"/>
  </si>
  <si>
    <t>1:05-1:32</t>
    <phoneticPr fontId="1"/>
  </si>
  <si>
    <t>12:04-12:32</t>
    <phoneticPr fontId="1"/>
  </si>
  <si>
    <t>I110219A-7</t>
  </si>
  <si>
    <t>I110219A-8</t>
  </si>
  <si>
    <t>I110226A-2</t>
  </si>
  <si>
    <t>I110226A-4</t>
  </si>
  <si>
    <t>I110226A-5</t>
  </si>
  <si>
    <t>I110226A-6</t>
  </si>
  <si>
    <t>I110226A-7</t>
  </si>
  <si>
    <t>I110226A-8</t>
  </si>
  <si>
    <t>I110226B-2</t>
  </si>
  <si>
    <t>I110226B-3</t>
  </si>
  <si>
    <t>I110226B-4</t>
  </si>
  <si>
    <t>I110226B-5</t>
  </si>
  <si>
    <t>I110226B-6</t>
  </si>
  <si>
    <t>I110226B-7</t>
  </si>
  <si>
    <t>I110226B-8</t>
  </si>
  <si>
    <t>I110501A-2</t>
  </si>
  <si>
    <t>I101101A-7</t>
  </si>
  <si>
    <t>100-50</t>
    <phoneticPr fontId="1"/>
  </si>
  <si>
    <t>I101101A-8</t>
  </si>
  <si>
    <t>300-200</t>
    <phoneticPr fontId="1"/>
  </si>
  <si>
    <t>200-150</t>
    <phoneticPr fontId="1"/>
  </si>
  <si>
    <t>150-100</t>
    <phoneticPr fontId="1"/>
  </si>
  <si>
    <t>50-0</t>
    <phoneticPr fontId="1"/>
  </si>
  <si>
    <t>I110501B-1</t>
    <phoneticPr fontId="1"/>
  </si>
  <si>
    <t>1000-750</t>
    <phoneticPr fontId="1"/>
  </si>
  <si>
    <t>I110501B-2</t>
  </si>
  <si>
    <t>1000-750</t>
    <phoneticPr fontId="1"/>
  </si>
  <si>
    <t>150-100</t>
    <phoneticPr fontId="1"/>
  </si>
  <si>
    <t>100-50</t>
    <phoneticPr fontId="1"/>
  </si>
  <si>
    <t>S1</t>
  </si>
  <si>
    <t>1000-750</t>
    <phoneticPr fontId="1"/>
  </si>
  <si>
    <t>750-500</t>
    <phoneticPr fontId="1"/>
  </si>
  <si>
    <t>50-0</t>
    <phoneticPr fontId="1"/>
  </si>
  <si>
    <t>I101110A-7</t>
  </si>
  <si>
    <t>100-50</t>
    <phoneticPr fontId="1"/>
  </si>
  <si>
    <t>I110502A-8</t>
  </si>
  <si>
    <t>100-50</t>
    <phoneticPr fontId="1"/>
  </si>
  <si>
    <t>200-150</t>
  </si>
  <si>
    <t>I110727A-5</t>
  </si>
  <si>
    <t>I110727A-6</t>
  </si>
  <si>
    <t>I110727A-7</t>
  </si>
  <si>
    <t>I110727A-8</t>
  </si>
  <si>
    <t>I110430A-3</t>
  </si>
  <si>
    <t>I110430A-4</t>
  </si>
  <si>
    <t>I110703A-5</t>
  </si>
  <si>
    <t>200-150</t>
    <phoneticPr fontId="1"/>
  </si>
  <si>
    <t>I100209A-1</t>
    <phoneticPr fontId="2"/>
  </si>
  <si>
    <t>I100209A-2</t>
  </si>
  <si>
    <t>I100209A-3</t>
  </si>
  <si>
    <t>I100209A-4</t>
  </si>
  <si>
    <t>I100209A-5</t>
  </si>
  <si>
    <t>I100209A-6</t>
  </si>
  <si>
    <t>I100209A-7</t>
  </si>
  <si>
    <t>I100209A-8</t>
  </si>
  <si>
    <t>145° 04.51' E</t>
    <phoneticPr fontId="1"/>
  </si>
  <si>
    <t>30° 02.40' N</t>
    <phoneticPr fontId="1"/>
  </si>
  <si>
    <t>145° 03.26' E</t>
    <phoneticPr fontId="1"/>
  </si>
  <si>
    <t>46° 54.24' N</t>
    <phoneticPr fontId="1"/>
  </si>
  <si>
    <t>159° 55.82' E</t>
    <phoneticPr fontId="1"/>
  </si>
  <si>
    <t>46° 50.16' N</t>
    <phoneticPr fontId="1"/>
  </si>
  <si>
    <t>159° 51.78' E</t>
    <phoneticPr fontId="1"/>
  </si>
  <si>
    <t>46° 55.71' N</t>
    <phoneticPr fontId="1"/>
  </si>
  <si>
    <t>159° 54.38' E</t>
    <phoneticPr fontId="1"/>
  </si>
  <si>
    <t>46° 57.44' N</t>
    <phoneticPr fontId="1"/>
  </si>
  <si>
    <t>159° 49.82' E</t>
    <phoneticPr fontId="1"/>
  </si>
  <si>
    <t>46° 49.40' N</t>
    <phoneticPr fontId="1"/>
  </si>
  <si>
    <t>159° 54.22' E</t>
    <phoneticPr fontId="1"/>
  </si>
  <si>
    <t>46° 55.25' N</t>
    <phoneticPr fontId="1"/>
  </si>
  <si>
    <t>159° 53.61' E</t>
    <phoneticPr fontId="1"/>
  </si>
  <si>
    <t>13:33-13:41</t>
    <phoneticPr fontId="1"/>
  </si>
  <si>
    <t>13:41-13:51</t>
    <phoneticPr fontId="1"/>
  </si>
  <si>
    <t>MR10-06_Zooplankton biomass</t>
    <phoneticPr fontId="1"/>
  </si>
  <si>
    <t>Dry mass</t>
    <phoneticPr fontId="1"/>
  </si>
  <si>
    <t>Dry mass</t>
    <phoneticPr fontId="1"/>
  </si>
  <si>
    <t>Dry mass</t>
    <phoneticPr fontId="1"/>
  </si>
  <si>
    <t>Filtering vol.</t>
    <phoneticPr fontId="1"/>
  </si>
  <si>
    <t>Depth</t>
    <phoneticPr fontId="2"/>
  </si>
  <si>
    <t>46°58.48'</t>
    <phoneticPr fontId="1"/>
  </si>
  <si>
    <t>46°58.78'</t>
    <phoneticPr fontId="1"/>
  </si>
  <si>
    <t>46°58.29'</t>
    <phoneticPr fontId="1"/>
  </si>
  <si>
    <t>46°58.07'</t>
    <phoneticPr fontId="1"/>
  </si>
  <si>
    <t>160°06.54'</t>
    <phoneticPr fontId="1"/>
  </si>
  <si>
    <t>160°05.83'</t>
    <phoneticPr fontId="1"/>
  </si>
  <si>
    <t>160°05.71'</t>
    <phoneticPr fontId="1"/>
  </si>
  <si>
    <t>160°04.43'</t>
    <phoneticPr fontId="1"/>
  </si>
  <si>
    <t>160°03.18'</t>
    <phoneticPr fontId="1"/>
  </si>
  <si>
    <t>160°05.19'</t>
    <phoneticPr fontId="1"/>
  </si>
  <si>
    <t>30°04.52'</t>
    <phoneticPr fontId="1"/>
  </si>
  <si>
    <t>30°00.84'</t>
    <phoneticPr fontId="1"/>
  </si>
  <si>
    <t>30°00.37'</t>
    <phoneticPr fontId="1"/>
  </si>
  <si>
    <t>29°59.44'</t>
    <phoneticPr fontId="1"/>
  </si>
  <si>
    <t>30°00.10'</t>
    <phoneticPr fontId="1"/>
  </si>
  <si>
    <t>145°01.26'</t>
    <phoneticPr fontId="1"/>
  </si>
  <si>
    <t>13:25-13:39</t>
    <phoneticPr fontId="1"/>
  </si>
  <si>
    <t>13:39-13:47</t>
    <phoneticPr fontId="1"/>
  </si>
  <si>
    <t>13:47-13:58</t>
    <phoneticPr fontId="1"/>
  </si>
  <si>
    <t>13:58-14:04</t>
    <phoneticPr fontId="1"/>
  </si>
  <si>
    <t>150-100</t>
    <phoneticPr fontId="1"/>
  </si>
  <si>
    <t>I110703B-7</t>
  </si>
  <si>
    <t>100-50</t>
    <phoneticPr fontId="1"/>
  </si>
  <si>
    <t>I110703B-8</t>
  </si>
  <si>
    <t>50-0</t>
    <phoneticPr fontId="1"/>
  </si>
  <si>
    <t>125-100</t>
    <phoneticPr fontId="1"/>
  </si>
  <si>
    <t>I110707A-1</t>
    <phoneticPr fontId="1"/>
  </si>
  <si>
    <t>K2</t>
    <phoneticPr fontId="1"/>
  </si>
  <si>
    <t>100-75</t>
    <phoneticPr fontId="1"/>
  </si>
  <si>
    <t>I110215A-2</t>
    <phoneticPr fontId="1"/>
  </si>
  <si>
    <t>I110215A-3</t>
    <phoneticPr fontId="1"/>
  </si>
  <si>
    <t>I110215A-4</t>
    <phoneticPr fontId="1"/>
  </si>
  <si>
    <t>I110702A-4</t>
    <phoneticPr fontId="1"/>
  </si>
  <si>
    <t>I110702A-5</t>
    <phoneticPr fontId="1"/>
  </si>
  <si>
    <t>I110702A-7</t>
    <phoneticPr fontId="1"/>
  </si>
  <si>
    <t>I110422A-5</t>
  </si>
  <si>
    <t>300-200</t>
    <phoneticPr fontId="1"/>
  </si>
  <si>
    <t>I110422A-6</t>
    <phoneticPr fontId="1"/>
  </si>
  <si>
    <t>200-100</t>
    <phoneticPr fontId="1"/>
  </si>
  <si>
    <t>I110422A-7</t>
  </si>
  <si>
    <t>100-50</t>
    <phoneticPr fontId="1"/>
  </si>
  <si>
    <t>I110422A-8</t>
    <phoneticPr fontId="1"/>
  </si>
  <si>
    <t>I110422B-1</t>
    <phoneticPr fontId="1"/>
  </si>
  <si>
    <t>I101111A-2</t>
  </si>
  <si>
    <t>I110703B-5</t>
  </si>
  <si>
    <t>200-150</t>
    <phoneticPr fontId="1"/>
  </si>
  <si>
    <t>I110703A-8</t>
  </si>
  <si>
    <t>75-50</t>
    <phoneticPr fontId="1"/>
  </si>
  <si>
    <t>I110703B-1</t>
    <phoneticPr fontId="1"/>
  </si>
  <si>
    <t>I110703B-2</t>
  </si>
  <si>
    <t>Night</t>
    <phoneticPr fontId="1"/>
  </si>
  <si>
    <t>750-500</t>
    <phoneticPr fontId="1"/>
  </si>
  <si>
    <t>I110703B-3</t>
  </si>
  <si>
    <t>500-300</t>
    <phoneticPr fontId="1"/>
  </si>
  <si>
    <t>29° 59.84' N</t>
    <phoneticPr fontId="1"/>
  </si>
  <si>
    <t>23:52-0:03</t>
    <phoneticPr fontId="1"/>
  </si>
  <si>
    <t>0:03-0:11</t>
    <phoneticPr fontId="1"/>
  </si>
  <si>
    <t>9:24-9:52</t>
    <phoneticPr fontId="1"/>
  </si>
  <si>
    <t>23:24-23:52</t>
    <phoneticPr fontId="1"/>
  </si>
  <si>
    <t>9:52-10:25</t>
    <phoneticPr fontId="1"/>
  </si>
  <si>
    <t>10:25-10:51</t>
    <phoneticPr fontId="1"/>
  </si>
  <si>
    <t>10:51-11:07</t>
    <phoneticPr fontId="1"/>
  </si>
  <si>
    <t>11:07-11:34</t>
    <phoneticPr fontId="1"/>
  </si>
  <si>
    <t>11:34-11:42</t>
    <phoneticPr fontId="1"/>
  </si>
  <si>
    <t>11:42-11:55</t>
    <phoneticPr fontId="1"/>
  </si>
  <si>
    <t>11:55-12:02</t>
    <phoneticPr fontId="1"/>
  </si>
  <si>
    <t>21:30-21:57</t>
    <phoneticPr fontId="1"/>
  </si>
  <si>
    <t>11:30-11:57</t>
    <phoneticPr fontId="1"/>
  </si>
  <si>
    <t>21:57-22:28</t>
    <phoneticPr fontId="1"/>
  </si>
  <si>
    <t>22:28-22:47</t>
    <phoneticPr fontId="1"/>
  </si>
  <si>
    <t>22:47-23:05</t>
    <phoneticPr fontId="1"/>
  </si>
  <si>
    <t>23:05-23:21</t>
    <phoneticPr fontId="1"/>
  </si>
  <si>
    <t>I110708A-6</t>
  </si>
  <si>
    <t>20-10</t>
    <phoneticPr fontId="1"/>
  </si>
  <si>
    <t>I110708A-7</t>
  </si>
  <si>
    <t>10-0</t>
    <phoneticPr fontId="1"/>
  </si>
  <si>
    <t>I110726A-1</t>
    <phoneticPr fontId="1"/>
  </si>
  <si>
    <t>S1</t>
    <phoneticPr fontId="1"/>
  </si>
  <si>
    <t>1000-750</t>
    <phoneticPr fontId="1"/>
  </si>
  <si>
    <t>500-300</t>
    <phoneticPr fontId="1"/>
  </si>
  <si>
    <t>300-200</t>
    <phoneticPr fontId="1"/>
  </si>
  <si>
    <t>200-150</t>
    <phoneticPr fontId="1"/>
  </si>
  <si>
    <t>I110727A-1</t>
    <phoneticPr fontId="1"/>
  </si>
  <si>
    <t>S1</t>
    <phoneticPr fontId="1"/>
  </si>
  <si>
    <t>1000-750</t>
    <phoneticPr fontId="1"/>
  </si>
  <si>
    <t>I110729A-1</t>
    <phoneticPr fontId="1"/>
  </si>
  <si>
    <t>22:51-23:26</t>
    <phoneticPr fontId="1"/>
  </si>
  <si>
    <t>23:26-23:59</t>
    <phoneticPr fontId="1"/>
  </si>
  <si>
    <t>23:59-0:19</t>
    <phoneticPr fontId="1"/>
  </si>
  <si>
    <t>0:19-0:29</t>
    <phoneticPr fontId="1"/>
  </si>
  <si>
    <t>0:29-0:34</t>
    <phoneticPr fontId="1"/>
  </si>
  <si>
    <t>0:34-0:42</t>
    <phoneticPr fontId="1"/>
  </si>
  <si>
    <t>0:42-0:49</t>
    <phoneticPr fontId="1"/>
  </si>
  <si>
    <t>MR10-01_Zooplankton biomass</t>
    <phoneticPr fontId="1"/>
  </si>
  <si>
    <t>Net ID</t>
  </si>
  <si>
    <t>Stn.</t>
  </si>
  <si>
    <t>Day or Night</t>
  </si>
  <si>
    <t>Date</t>
  </si>
  <si>
    <t>Time</t>
  </si>
  <si>
    <t>Location</t>
  </si>
  <si>
    <t>Depth</t>
  </si>
  <si>
    <t>Filtering vol.</t>
  </si>
  <si>
    <t>Dry mass</t>
  </si>
  <si>
    <t>C, N contents</t>
  </si>
  <si>
    <t>C/N ratio</t>
  </si>
  <si>
    <t>(Local time)</t>
  </si>
  <si>
    <t>(UTC)</t>
  </si>
  <si>
    <t>Lat. (N)</t>
  </si>
  <si>
    <t>Long. (E)</t>
  </si>
  <si>
    <t>13:45-13:55</t>
    <phoneticPr fontId="1"/>
  </si>
  <si>
    <t>2:45-2:55</t>
    <phoneticPr fontId="1"/>
  </si>
  <si>
    <t>11:51-12:26</t>
    <phoneticPr fontId="1"/>
  </si>
  <si>
    <t>13:49-13:55</t>
    <phoneticPr fontId="1"/>
  </si>
  <si>
    <t>1:18-1:21</t>
    <phoneticPr fontId="1"/>
  </si>
  <si>
    <t>2:04-2:32</t>
    <phoneticPr fontId="1"/>
  </si>
  <si>
    <t>12:32-12:56</t>
    <phoneticPr fontId="1"/>
  </si>
  <si>
    <t>12:56-13:14</t>
    <phoneticPr fontId="1"/>
  </si>
  <si>
    <t>13:14-13:26</t>
    <phoneticPr fontId="1"/>
  </si>
  <si>
    <t>13:26-13:33</t>
    <phoneticPr fontId="1"/>
  </si>
  <si>
    <t>I110702B-8</t>
    <phoneticPr fontId="1"/>
  </si>
  <si>
    <t>50-0</t>
    <phoneticPr fontId="1"/>
  </si>
  <si>
    <t>I110729A-4</t>
  </si>
  <si>
    <t>I110729A-5</t>
  </si>
  <si>
    <t>I110729A-6</t>
  </si>
  <si>
    <t>I110729A-7</t>
  </si>
  <si>
    <t>I110729A-8</t>
  </si>
  <si>
    <t>I110729B-1</t>
    <phoneticPr fontId="1"/>
  </si>
  <si>
    <t>I110729B-2</t>
  </si>
  <si>
    <t>I110729B-3</t>
  </si>
  <si>
    <t>I110729B-4</t>
  </si>
  <si>
    <t>I110729B-5</t>
  </si>
  <si>
    <t>I110729B-6</t>
  </si>
  <si>
    <t>I110729B-7</t>
  </si>
  <si>
    <t>I110729B-8</t>
  </si>
  <si>
    <t>750-500</t>
    <phoneticPr fontId="1"/>
  </si>
  <si>
    <t>500-300</t>
    <phoneticPr fontId="1"/>
  </si>
  <si>
    <t>200-150</t>
    <phoneticPr fontId="1"/>
  </si>
  <si>
    <t>150-100</t>
    <phoneticPr fontId="1"/>
  </si>
  <si>
    <t>100-50</t>
    <phoneticPr fontId="1"/>
  </si>
  <si>
    <t>50-0</t>
    <phoneticPr fontId="1"/>
  </si>
  <si>
    <t>I110501A-1</t>
    <phoneticPr fontId="1"/>
  </si>
  <si>
    <t>I110703A-2</t>
  </si>
  <si>
    <t>Day</t>
    <phoneticPr fontId="1"/>
  </si>
  <si>
    <t>750-500</t>
    <phoneticPr fontId="1"/>
  </si>
  <si>
    <t>I110703A-3</t>
  </si>
  <si>
    <t>500-300</t>
    <phoneticPr fontId="1"/>
  </si>
  <si>
    <t>50-0</t>
    <phoneticPr fontId="1"/>
  </si>
  <si>
    <t>I110703A-4</t>
  </si>
  <si>
    <t>300-200</t>
    <phoneticPr fontId="1"/>
  </si>
  <si>
    <t>I100204A-6</t>
  </si>
  <si>
    <t>I100204A-7</t>
  </si>
  <si>
    <t>I100204A-8</t>
  </si>
  <si>
    <t>46° 46.45' N</t>
    <phoneticPr fontId="1"/>
  </si>
  <si>
    <t>160° 03.12' E</t>
    <phoneticPr fontId="1"/>
  </si>
  <si>
    <t>46° 50.20' N</t>
    <phoneticPr fontId="1"/>
  </si>
  <si>
    <t>160° 02.15' E</t>
    <phoneticPr fontId="1"/>
  </si>
  <si>
    <t>11:03-11:33</t>
    <phoneticPr fontId="1"/>
  </si>
  <si>
    <t>47° 00.90' N</t>
    <phoneticPr fontId="1"/>
  </si>
  <si>
    <t>159° 56.32' E</t>
    <phoneticPr fontId="1"/>
  </si>
  <si>
    <t>12:55-13:05</t>
    <phoneticPr fontId="1"/>
  </si>
  <si>
    <t>46° 58.31' N</t>
    <phoneticPr fontId="1"/>
  </si>
  <si>
    <t>159° 51.59' E</t>
    <phoneticPr fontId="1"/>
  </si>
  <si>
    <t>23:21-23:33</t>
    <phoneticPr fontId="1"/>
  </si>
  <si>
    <t>23:33-23:43</t>
    <phoneticPr fontId="1"/>
  </si>
  <si>
    <t>23:43-23:53</t>
    <phoneticPr fontId="1"/>
  </si>
  <si>
    <t>9:05-9:33</t>
    <phoneticPr fontId="1"/>
  </si>
  <si>
    <t>23:05-23:33</t>
    <phoneticPr fontId="1"/>
  </si>
  <si>
    <t>9:33-10:00</t>
    <phoneticPr fontId="1"/>
  </si>
  <si>
    <t>10:00-10:18</t>
    <phoneticPr fontId="1"/>
  </si>
  <si>
    <t>10:18-10:37</t>
    <phoneticPr fontId="1"/>
  </si>
  <si>
    <t>10:37-10:47</t>
    <phoneticPr fontId="1"/>
  </si>
  <si>
    <t>10:47-10:59</t>
    <phoneticPr fontId="1"/>
  </si>
  <si>
    <t>10:59-11:10</t>
    <phoneticPr fontId="1"/>
  </si>
  <si>
    <t>11:10-11:20</t>
    <phoneticPr fontId="1"/>
  </si>
  <si>
    <t>1000-750</t>
    <phoneticPr fontId="2"/>
  </si>
  <si>
    <t>750-500</t>
    <phoneticPr fontId="2"/>
  </si>
  <si>
    <t>500-300</t>
    <phoneticPr fontId="2"/>
  </si>
  <si>
    <t>300-200</t>
    <phoneticPr fontId="2"/>
  </si>
  <si>
    <t>200-150</t>
    <phoneticPr fontId="2"/>
  </si>
  <si>
    <t>150-100</t>
    <phoneticPr fontId="2"/>
  </si>
  <si>
    <t>100-50</t>
    <phoneticPr fontId="2"/>
  </si>
  <si>
    <t>50-0</t>
    <phoneticPr fontId="2"/>
  </si>
  <si>
    <t>750-500</t>
    <phoneticPr fontId="2"/>
  </si>
  <si>
    <t>50-0</t>
    <phoneticPr fontId="2"/>
  </si>
  <si>
    <t>1000-750</t>
    <phoneticPr fontId="2"/>
  </si>
  <si>
    <t>500-300</t>
    <phoneticPr fontId="2"/>
  </si>
  <si>
    <t>200-150</t>
    <phoneticPr fontId="2"/>
  </si>
  <si>
    <t>150-100</t>
    <phoneticPr fontId="2"/>
  </si>
  <si>
    <t>100-50</t>
    <phoneticPr fontId="2"/>
  </si>
  <si>
    <t>50-0</t>
    <phoneticPr fontId="2"/>
  </si>
  <si>
    <t>22:03-22:33</t>
    <phoneticPr fontId="1"/>
  </si>
  <si>
    <t>22:33-22:57</t>
    <phoneticPr fontId="1"/>
  </si>
  <si>
    <t>22:57-23:15</t>
    <phoneticPr fontId="1"/>
  </si>
  <si>
    <t>23:15-23:30</t>
    <phoneticPr fontId="1"/>
  </si>
  <si>
    <t>23:30-23:36</t>
    <phoneticPr fontId="1"/>
  </si>
  <si>
    <t>23:36-23:46</t>
    <phoneticPr fontId="1"/>
  </si>
  <si>
    <t>23:46-23:55</t>
    <phoneticPr fontId="1"/>
  </si>
  <si>
    <t>23:55-0:05</t>
    <phoneticPr fontId="1"/>
  </si>
  <si>
    <t>9:56-10:16</t>
    <phoneticPr fontId="1"/>
  </si>
  <si>
    <t>144°59.59'</t>
    <phoneticPr fontId="1"/>
  </si>
  <si>
    <t>144°58.24'</t>
    <phoneticPr fontId="1"/>
  </si>
  <si>
    <t>144°55.43 '</t>
    <phoneticPr fontId="1"/>
  </si>
  <si>
    <t>MR11-05_Zooplankton biomass</t>
    <phoneticPr fontId="1"/>
  </si>
  <si>
    <t>MR11-03_Zooplankton biomass</t>
    <phoneticPr fontId="1"/>
  </si>
  <si>
    <t>MR11-02_Zooplankton biomass</t>
    <phoneticPr fontId="1"/>
  </si>
  <si>
    <t>1:35-1:37</t>
    <phoneticPr fontId="1"/>
  </si>
  <si>
    <t>12:53-12:58</t>
    <phoneticPr fontId="1"/>
  </si>
  <si>
    <t>13:08-13:09</t>
    <phoneticPr fontId="1"/>
  </si>
  <si>
    <t>46°55.14'</t>
    <phoneticPr fontId="1"/>
  </si>
  <si>
    <t>160°08.80</t>
    <phoneticPr fontId="1"/>
  </si>
  <si>
    <t>46°54.81'</t>
    <phoneticPr fontId="1"/>
  </si>
  <si>
    <t>160°07.90'</t>
    <phoneticPr fontId="1"/>
  </si>
  <si>
    <t>46°55.60'</t>
  </si>
  <si>
    <t>160°08.07'</t>
  </si>
  <si>
    <t>46°54.73'</t>
  </si>
  <si>
    <t>160°03.81'</t>
  </si>
  <si>
    <t>46°58.94'</t>
  </si>
  <si>
    <t>160°02.33'</t>
  </si>
  <si>
    <t>160°05.16'</t>
  </si>
  <si>
    <t>30°00.46'</t>
  </si>
  <si>
    <t xml:space="preserve"> 145°42.95'</t>
  </si>
  <si>
    <t>30°02.44'</t>
  </si>
  <si>
    <t>145°02.44'</t>
  </si>
  <si>
    <t>30°02.05'</t>
  </si>
  <si>
    <t>144°54.34'</t>
    <phoneticPr fontId="1"/>
  </si>
  <si>
    <t>144°53.34'</t>
  </si>
  <si>
    <t>46°57.69'</t>
    <phoneticPr fontId="1"/>
  </si>
  <si>
    <t>46°58.28'</t>
    <phoneticPr fontId="1"/>
  </si>
  <si>
    <t>46°59.32'</t>
    <phoneticPr fontId="1"/>
  </si>
  <si>
    <t>14:04-14:10</t>
    <phoneticPr fontId="1"/>
  </si>
  <si>
    <t>30° 01.60' N</t>
    <phoneticPr fontId="1"/>
  </si>
  <si>
    <t>145° 03.04' E</t>
    <phoneticPr fontId="1"/>
  </si>
  <si>
    <t>30° 04.94' N</t>
    <phoneticPr fontId="1"/>
  </si>
  <si>
    <t>145° 08.64' E</t>
    <phoneticPr fontId="1"/>
  </si>
  <si>
    <t>S1</t>
    <phoneticPr fontId="1"/>
  </si>
  <si>
    <t xml:space="preserve">Night </t>
    <phoneticPr fontId="1"/>
  </si>
  <si>
    <t>Day</t>
    <phoneticPr fontId="1"/>
  </si>
  <si>
    <t>21:32-22:00</t>
    <phoneticPr fontId="1"/>
  </si>
  <si>
    <t>11:32-12:00</t>
    <phoneticPr fontId="1"/>
  </si>
  <si>
    <t>22:00-22:28</t>
    <phoneticPr fontId="1"/>
  </si>
  <si>
    <t>22:28-22:48</t>
    <phoneticPr fontId="1"/>
  </si>
  <si>
    <t>22:48-23:02</t>
    <phoneticPr fontId="1"/>
  </si>
  <si>
    <t>23:02-23:08</t>
    <phoneticPr fontId="1"/>
  </si>
  <si>
    <t>23:08-23:18</t>
    <phoneticPr fontId="1"/>
  </si>
  <si>
    <t>23:18-23:26</t>
    <phoneticPr fontId="1"/>
  </si>
  <si>
    <t>23:26-23:35</t>
    <phoneticPr fontId="1"/>
  </si>
  <si>
    <t>22:12-22:40</t>
    <phoneticPr fontId="1"/>
  </si>
  <si>
    <t>12:12-12:40</t>
    <phoneticPr fontId="1"/>
  </si>
  <si>
    <t>22:40-23:02</t>
    <phoneticPr fontId="1"/>
  </si>
  <si>
    <t>23:02-23:19</t>
    <phoneticPr fontId="1"/>
  </si>
  <si>
    <t>23:19-23:31</t>
    <phoneticPr fontId="1"/>
  </si>
  <si>
    <t>23:31-23:41</t>
    <phoneticPr fontId="1"/>
  </si>
  <si>
    <t>23:41-23:52</t>
    <phoneticPr fontId="1"/>
  </si>
  <si>
    <t>I120612A-8</t>
    <phoneticPr fontId="1"/>
  </si>
  <si>
    <t>I120612A-7</t>
    <phoneticPr fontId="1"/>
  </si>
  <si>
    <t>I120612A-6</t>
  </si>
  <si>
    <t>I120612A-5</t>
  </si>
  <si>
    <t>I120612A-4</t>
  </si>
  <si>
    <t>I120612A-3</t>
  </si>
  <si>
    <t>I120612A-2</t>
  </si>
  <si>
    <t>I120612A-1</t>
  </si>
  <si>
    <t>I120612B-8</t>
    <phoneticPr fontId="1"/>
  </si>
  <si>
    <t>I120612B-7</t>
    <phoneticPr fontId="1"/>
  </si>
  <si>
    <t>I120612B-6</t>
    <phoneticPr fontId="1"/>
  </si>
  <si>
    <t>I120612B-5</t>
    <phoneticPr fontId="1"/>
  </si>
  <si>
    <t>I120612B-4</t>
    <phoneticPr fontId="1"/>
  </si>
  <si>
    <t>I120612B-3</t>
    <phoneticPr fontId="1"/>
  </si>
  <si>
    <t>I120612B-2</t>
    <phoneticPr fontId="1"/>
  </si>
  <si>
    <t>I120612B-1</t>
    <phoneticPr fontId="1"/>
  </si>
  <si>
    <t>I120613A-8</t>
    <phoneticPr fontId="1"/>
  </si>
  <si>
    <t>I120613A-7</t>
    <phoneticPr fontId="1"/>
  </si>
  <si>
    <t>I120613A-6</t>
  </si>
  <si>
    <t>I120613A-5</t>
  </si>
  <si>
    <t>I120613A-4</t>
  </si>
  <si>
    <t>I120613A-3</t>
  </si>
  <si>
    <t>I120613A-2</t>
  </si>
  <si>
    <t>I120613A-1</t>
  </si>
  <si>
    <t>I120614A-8</t>
    <phoneticPr fontId="1"/>
  </si>
  <si>
    <t>I120614A-7</t>
    <phoneticPr fontId="1"/>
  </si>
  <si>
    <t>I120614A-6</t>
  </si>
  <si>
    <t>I120614A-5</t>
  </si>
  <si>
    <t>I120614A-4</t>
  </si>
  <si>
    <t>I120614A-3</t>
  </si>
  <si>
    <t>I120614A-2</t>
  </si>
  <si>
    <t>I120614A-1</t>
  </si>
  <si>
    <t>K2</t>
    <phoneticPr fontId="1"/>
  </si>
  <si>
    <t>Day</t>
    <phoneticPr fontId="1"/>
  </si>
  <si>
    <t>11:54-12:27</t>
    <phoneticPr fontId="1"/>
  </si>
  <si>
    <t>12:27-12:58</t>
    <phoneticPr fontId="1"/>
  </si>
  <si>
    <r>
      <t>(m</t>
    </r>
    <r>
      <rPr>
        <vertAlign val="superscript"/>
        <sz val="14"/>
        <rFont val="Times New Roman"/>
      </rPr>
      <t>3</t>
    </r>
    <r>
      <rPr>
        <sz val="14"/>
        <rFont val="Times New Roman"/>
      </rPr>
      <t>)</t>
    </r>
  </si>
  <si>
    <r>
      <t>(g 1000m</t>
    </r>
    <r>
      <rPr>
        <vertAlign val="superscript"/>
        <sz val="14"/>
        <rFont val="Times New Roman"/>
      </rPr>
      <t>-3</t>
    </r>
    <r>
      <rPr>
        <sz val="14"/>
        <rFont val="Times New Roman"/>
      </rPr>
      <t>)</t>
    </r>
  </si>
  <si>
    <r>
      <t>(g m</t>
    </r>
    <r>
      <rPr>
        <vertAlign val="superscript"/>
        <sz val="14"/>
        <rFont val="Times New Roman"/>
      </rPr>
      <t>-2</t>
    </r>
    <r>
      <rPr>
        <sz val="14"/>
        <rFont val="Times New Roman"/>
      </rPr>
      <t>)</t>
    </r>
  </si>
  <si>
    <t>C (%)</t>
  </si>
  <si>
    <t>N (%)</t>
  </si>
  <si>
    <t>MR12-02_Zooplankton biomass</t>
    <phoneticPr fontId="1"/>
  </si>
  <si>
    <t>I100215A-1</t>
    <phoneticPr fontId="2"/>
  </si>
  <si>
    <t>I100215A-2</t>
  </si>
  <si>
    <t>I100215A-3</t>
  </si>
  <si>
    <t>I100215A-4</t>
  </si>
  <si>
    <t>I100215A-5</t>
  </si>
  <si>
    <t>I100215A-6</t>
  </si>
  <si>
    <t>I100215A-7</t>
  </si>
  <si>
    <t>I100215A-8</t>
  </si>
  <si>
    <t>I100216A-1</t>
    <phoneticPr fontId="2"/>
  </si>
  <si>
    <t>I100216A-2</t>
  </si>
  <si>
    <t>I100216A-3</t>
  </si>
  <si>
    <t>I100216A-4</t>
  </si>
  <si>
    <t>I100216A-5</t>
  </si>
  <si>
    <t>I100216A-6</t>
  </si>
  <si>
    <t>I100216A-7</t>
  </si>
  <si>
    <t>I100216A-8</t>
  </si>
  <si>
    <t>K2</t>
    <phoneticPr fontId="1"/>
  </si>
  <si>
    <t>I100131A-1</t>
    <phoneticPr fontId="2"/>
  </si>
  <si>
    <t>I100131A-2</t>
  </si>
  <si>
    <t>I100131A-3</t>
  </si>
  <si>
    <t>I100131A-4</t>
  </si>
  <si>
    <t>I100131A-5</t>
  </si>
  <si>
    <t>I100131A-6</t>
  </si>
  <si>
    <t>I100131A-7</t>
  </si>
  <si>
    <t>I100131A-8</t>
  </si>
  <si>
    <t>I100201A-1</t>
    <phoneticPr fontId="2"/>
  </si>
  <si>
    <t>I100201A-2</t>
  </si>
  <si>
    <t>I100201A-3</t>
  </si>
  <si>
    <t>I100201A-4</t>
  </si>
  <si>
    <t>I100201A-5</t>
  </si>
  <si>
    <t>I100201A-6</t>
  </si>
  <si>
    <t>I100201A-7</t>
  </si>
  <si>
    <t>I100201A-8</t>
  </si>
  <si>
    <t>I100204A-1</t>
    <phoneticPr fontId="2"/>
  </si>
  <si>
    <t>I100204A-2</t>
  </si>
  <si>
    <t>I100204A-3</t>
  </si>
  <si>
    <t>I100204A-4</t>
  </si>
  <si>
    <t>I100204A-5</t>
  </si>
  <si>
    <t>22:56-23:20</t>
    <phoneticPr fontId="1"/>
  </si>
  <si>
    <t>23:20-23:30</t>
    <phoneticPr fontId="1"/>
  </si>
  <si>
    <t>23:30-23:36</t>
    <phoneticPr fontId="1"/>
  </si>
  <si>
    <t>23:36-23:42</t>
    <phoneticPr fontId="1"/>
  </si>
  <si>
    <t>23:42-23:46</t>
    <phoneticPr fontId="1"/>
  </si>
  <si>
    <t>23:46-23:52</t>
    <phoneticPr fontId="1"/>
  </si>
  <si>
    <t>750-1000</t>
    <phoneticPr fontId="1"/>
  </si>
  <si>
    <t>500-750</t>
    <phoneticPr fontId="1"/>
  </si>
  <si>
    <t>300-500</t>
    <phoneticPr fontId="1"/>
  </si>
  <si>
    <t>200-300</t>
    <phoneticPr fontId="1"/>
  </si>
  <si>
    <t>100-200</t>
    <phoneticPr fontId="1"/>
  </si>
  <si>
    <t>50-100</t>
    <phoneticPr fontId="1"/>
  </si>
  <si>
    <t>12:58-13:20</t>
    <phoneticPr fontId="1"/>
  </si>
  <si>
    <t>13:20-13:30</t>
    <phoneticPr fontId="1"/>
  </si>
  <si>
    <t>13:30-13:35</t>
    <phoneticPr fontId="1"/>
  </si>
  <si>
    <t>13:35-13:42</t>
    <phoneticPr fontId="1"/>
  </si>
  <si>
    <t>13:42-13:47</t>
    <phoneticPr fontId="1"/>
  </si>
  <si>
    <t>13:47-13:51</t>
    <phoneticPr fontId="1"/>
  </si>
  <si>
    <t>Night</t>
    <phoneticPr fontId="1"/>
  </si>
  <si>
    <t>22:51-23:27</t>
    <phoneticPr fontId="1"/>
  </si>
  <si>
    <t>23:27-23:56</t>
    <phoneticPr fontId="1"/>
  </si>
  <si>
    <t>23:56-0:18</t>
    <phoneticPr fontId="1"/>
  </si>
  <si>
    <t>0:18-0:29</t>
    <phoneticPr fontId="1"/>
  </si>
  <si>
    <t>0:29-0:34</t>
    <phoneticPr fontId="1"/>
  </si>
  <si>
    <t>0:34-0:39</t>
    <phoneticPr fontId="1"/>
  </si>
  <si>
    <t>0:39-0:44</t>
    <phoneticPr fontId="1"/>
  </si>
  <si>
    <t>0:44-0:49</t>
    <phoneticPr fontId="1"/>
  </si>
  <si>
    <t>12:03-12:31</t>
    <phoneticPr fontId="1"/>
  </si>
  <si>
    <t>12:31-13:09</t>
    <phoneticPr fontId="1"/>
  </si>
  <si>
    <t>13:09-13:25</t>
    <phoneticPr fontId="1"/>
  </si>
  <si>
    <t>13:25-13:32</t>
    <phoneticPr fontId="1"/>
  </si>
  <si>
    <t>13:32-13:36</t>
    <phoneticPr fontId="1"/>
  </si>
  <si>
    <t>13:36-13:42</t>
    <phoneticPr fontId="1"/>
  </si>
  <si>
    <t>13:42-13:48</t>
    <phoneticPr fontId="1"/>
  </si>
  <si>
    <t>13:48-13:52</t>
    <phoneticPr fontId="1"/>
  </si>
  <si>
    <t>23:00-23:30</t>
    <phoneticPr fontId="1"/>
  </si>
  <si>
    <t>23:30-0:06</t>
    <phoneticPr fontId="1"/>
  </si>
  <si>
    <t>0:06-0:31</t>
    <phoneticPr fontId="1"/>
  </si>
  <si>
    <t>0:31-0:38</t>
    <phoneticPr fontId="1"/>
  </si>
  <si>
    <t>0:38-0:41</t>
    <phoneticPr fontId="1"/>
  </si>
  <si>
    <t>0:41-0:45</t>
    <phoneticPr fontId="1"/>
  </si>
  <si>
    <t>0:45-0:49</t>
    <phoneticPr fontId="1"/>
  </si>
  <si>
    <t>0:49-0:53</t>
    <phoneticPr fontId="1"/>
  </si>
  <si>
    <t>I120629A-1</t>
  </si>
  <si>
    <t>S1</t>
    <phoneticPr fontId="1"/>
  </si>
  <si>
    <t>I120629A-2</t>
  </si>
  <si>
    <t>I120629A-3</t>
  </si>
  <si>
    <t>I120629A-4</t>
  </si>
  <si>
    <t>I120629A-6</t>
  </si>
  <si>
    <t>I120629A-7</t>
    <phoneticPr fontId="1"/>
  </si>
  <si>
    <t>I120629A-8</t>
    <phoneticPr fontId="1"/>
  </si>
  <si>
    <t>I120630A-1</t>
  </si>
  <si>
    <t>S1</t>
    <phoneticPr fontId="1"/>
  </si>
  <si>
    <t>I120630A-2</t>
  </si>
  <si>
    <t>I120630A-3</t>
  </si>
  <si>
    <t>I120630A-4</t>
  </si>
  <si>
    <t>I120630A-5</t>
  </si>
  <si>
    <t>I120630A-6</t>
  </si>
  <si>
    <t>I120630A-7</t>
    <phoneticPr fontId="1"/>
  </si>
  <si>
    <t>I120630A-8</t>
    <phoneticPr fontId="1"/>
  </si>
  <si>
    <t>I120701A-1</t>
  </si>
  <si>
    <t>I120701A-2</t>
  </si>
  <si>
    <t>I120701A-3</t>
  </si>
  <si>
    <t>I120701A-4</t>
  </si>
  <si>
    <t>I120701A-5</t>
  </si>
  <si>
    <t>I120701A-6</t>
  </si>
  <si>
    <t>I120701A-7</t>
    <phoneticPr fontId="1"/>
  </si>
  <si>
    <t>I120701A-8</t>
    <phoneticPr fontId="1"/>
  </si>
  <si>
    <t>I120702A-1</t>
  </si>
  <si>
    <t>I120702A-2</t>
  </si>
  <si>
    <t>I120702A-3</t>
  </si>
  <si>
    <t>I120702A-4</t>
  </si>
  <si>
    <t>I120702A-5</t>
  </si>
  <si>
    <t>I120702A-6</t>
  </si>
  <si>
    <t>10:16-10:44</t>
    <phoneticPr fontId="1"/>
  </si>
  <si>
    <t>10:44-11:08</t>
    <phoneticPr fontId="1"/>
  </si>
  <si>
    <t>11:08-11:17</t>
    <phoneticPr fontId="1"/>
  </si>
  <si>
    <t>11:17-11:22</t>
    <phoneticPr fontId="1"/>
  </si>
  <si>
    <t>11:22-11:32</t>
    <phoneticPr fontId="1"/>
  </si>
  <si>
    <t>11:32-11:42</t>
    <phoneticPr fontId="1"/>
  </si>
  <si>
    <t>11:42-11:49</t>
    <phoneticPr fontId="1"/>
  </si>
  <si>
    <t>0:42-0:49</t>
    <phoneticPr fontId="1"/>
  </si>
  <si>
    <t>22:56-23:16</t>
    <phoneticPr fontId="1"/>
  </si>
  <si>
    <t>I100210A-1</t>
    <phoneticPr fontId="2"/>
  </si>
  <si>
    <t>I100210A-2</t>
  </si>
  <si>
    <t>I100210A-3</t>
  </si>
  <si>
    <t>I100210A-4</t>
    <phoneticPr fontId="2"/>
  </si>
  <si>
    <t>I100210A-5</t>
  </si>
  <si>
    <t>I100210A-6</t>
  </si>
  <si>
    <t>I100210A-7</t>
  </si>
  <si>
    <t>I100210A-8</t>
  </si>
  <si>
    <t>30° 10.20'</t>
    <phoneticPr fontId="1"/>
  </si>
  <si>
    <t xml:space="preserve"> 145° 03.66'</t>
    <phoneticPr fontId="1"/>
  </si>
  <si>
    <t>30° 11.75'</t>
    <phoneticPr fontId="1"/>
  </si>
  <si>
    <t xml:space="preserve"> 144° 59.44'</t>
    <phoneticPr fontId="1"/>
  </si>
  <si>
    <t>30° 05.43'</t>
    <phoneticPr fontId="1"/>
  </si>
  <si>
    <t xml:space="preserve"> 144° 56.91'</t>
    <phoneticPr fontId="1"/>
  </si>
  <si>
    <t>30° 08.88'</t>
    <phoneticPr fontId="1"/>
  </si>
  <si>
    <t xml:space="preserve"> 144° 54.85'</t>
    <phoneticPr fontId="1"/>
  </si>
  <si>
    <t>30° 05.75'</t>
    <phoneticPr fontId="1"/>
  </si>
  <si>
    <t xml:space="preserve"> 144° 54.27'</t>
    <phoneticPr fontId="1"/>
  </si>
  <si>
    <t>30° 04.04'</t>
    <phoneticPr fontId="1"/>
  </si>
  <si>
    <t xml:space="preserve"> 144° 50.21'</t>
    <phoneticPr fontId="1"/>
  </si>
  <si>
    <t>0-50</t>
    <phoneticPr fontId="1"/>
  </si>
  <si>
    <t>750-1000</t>
    <phoneticPr fontId="1"/>
  </si>
  <si>
    <t>300-500</t>
    <phoneticPr fontId="1"/>
  </si>
  <si>
    <t>150-200</t>
    <phoneticPr fontId="1"/>
  </si>
  <si>
    <t>100-150</t>
    <phoneticPr fontId="1"/>
  </si>
  <si>
    <t>500-750</t>
    <phoneticPr fontId="1"/>
  </si>
  <si>
    <t>4:13-4:21</t>
    <phoneticPr fontId="1"/>
  </si>
  <si>
    <t>4:25-4:29</t>
    <phoneticPr fontId="1"/>
  </si>
  <si>
    <t>14:44-14:50</t>
    <phoneticPr fontId="1"/>
  </si>
  <si>
    <t>14:46-14:52</t>
    <phoneticPr fontId="1"/>
  </si>
  <si>
    <t>0:54-1:27</t>
    <phoneticPr fontId="1"/>
  </si>
  <si>
    <t>2:47-2:51</t>
    <phoneticPr fontId="1"/>
  </si>
  <si>
    <t>11:51-12:27</t>
    <phoneticPr fontId="1"/>
  </si>
  <si>
    <t>13:44-13:49</t>
    <phoneticPr fontId="1"/>
  </si>
  <si>
    <t>1:03-1:31</t>
    <phoneticPr fontId="1"/>
  </si>
  <si>
    <t>2:48-2:52</t>
    <phoneticPr fontId="1"/>
  </si>
  <si>
    <t>12:00-12:30</t>
    <phoneticPr fontId="1"/>
  </si>
  <si>
    <t>13:49-13:53</t>
    <phoneticPr fontId="1"/>
  </si>
  <si>
    <t>47° 00.73'</t>
    <phoneticPr fontId="1"/>
  </si>
  <si>
    <t>47° 03.06'</t>
    <phoneticPr fontId="1"/>
  </si>
  <si>
    <t>47° 00.16'</t>
    <phoneticPr fontId="1"/>
  </si>
  <si>
    <t>47° 03.95'</t>
    <phoneticPr fontId="1"/>
  </si>
  <si>
    <t>160° 00.46 '</t>
    <phoneticPr fontId="1"/>
  </si>
  <si>
    <t>159° 59.66 '</t>
    <phoneticPr fontId="1"/>
  </si>
  <si>
    <t>160° 06.39 '</t>
    <phoneticPr fontId="1"/>
  </si>
  <si>
    <t>160° 01.86 '</t>
    <phoneticPr fontId="1"/>
  </si>
  <si>
    <t>46° 58.25'</t>
    <phoneticPr fontId="1"/>
  </si>
  <si>
    <t>160° 00.13'</t>
    <phoneticPr fontId="1"/>
  </si>
  <si>
    <t>47° 01.89'</t>
    <phoneticPr fontId="1"/>
  </si>
  <si>
    <t>160° 00.28'</t>
    <phoneticPr fontId="1"/>
  </si>
  <si>
    <t>47° 00.90'</t>
    <phoneticPr fontId="1"/>
  </si>
  <si>
    <t>160° 00.82'</t>
    <phoneticPr fontId="1"/>
  </si>
  <si>
    <t>47° 04.66'</t>
    <phoneticPr fontId="1"/>
  </si>
  <si>
    <t>160° 00.95'</t>
    <phoneticPr fontId="1"/>
  </si>
  <si>
    <t>29° 59.88'</t>
    <phoneticPr fontId="1"/>
  </si>
  <si>
    <t xml:space="preserve"> 145° 00.20'</t>
    <phoneticPr fontId="1"/>
  </si>
  <si>
    <t>29° 55.70'</t>
    <phoneticPr fontId="1"/>
  </si>
  <si>
    <t xml:space="preserve"> 144° 58.98'</t>
    <phoneticPr fontId="1"/>
  </si>
  <si>
    <t>I120702A-7</t>
    <phoneticPr fontId="1"/>
  </si>
  <si>
    <t>I120702A-8</t>
    <phoneticPr fontId="1"/>
  </si>
  <si>
    <t>11:14-11:45</t>
    <phoneticPr fontId="1"/>
  </si>
  <si>
    <t>2:14-2:45</t>
    <phoneticPr fontId="1"/>
  </si>
  <si>
    <t>11:45-12:16</t>
    <phoneticPr fontId="1"/>
  </si>
  <si>
    <t>12:16-12:40</t>
    <phoneticPr fontId="1"/>
  </si>
  <si>
    <t>12:40-12:52</t>
    <phoneticPr fontId="1"/>
  </si>
  <si>
    <t>12:52-13:04</t>
    <phoneticPr fontId="1"/>
  </si>
  <si>
    <t>13:04-13:13</t>
    <phoneticPr fontId="1"/>
  </si>
  <si>
    <t>13:13-13:21</t>
    <phoneticPr fontId="1"/>
  </si>
  <si>
    <t>11:27-12:01</t>
    <phoneticPr fontId="1"/>
  </si>
  <si>
    <t>2:31-3:01</t>
    <phoneticPr fontId="1"/>
  </si>
  <si>
    <t>12:28-12:56</t>
    <phoneticPr fontId="1"/>
  </si>
  <si>
    <t>12:56-13:09</t>
    <phoneticPr fontId="1"/>
  </si>
  <si>
    <t>13:09-13:16</t>
    <phoneticPr fontId="1"/>
  </si>
  <si>
    <t>13:16-13:20</t>
    <phoneticPr fontId="1"/>
  </si>
  <si>
    <t>13:20-13:25</t>
    <phoneticPr fontId="1"/>
  </si>
  <si>
    <t>13:25-13:29</t>
    <phoneticPr fontId="1"/>
  </si>
  <si>
    <t>21:51-22:28</t>
    <phoneticPr fontId="1"/>
  </si>
  <si>
    <t>12:51-13:28</t>
    <phoneticPr fontId="1"/>
  </si>
  <si>
    <t>22:28-22:57</t>
    <phoneticPr fontId="1"/>
  </si>
  <si>
    <t>22:57-23:13</t>
    <phoneticPr fontId="1"/>
  </si>
  <si>
    <t>23:13-23:26</t>
    <phoneticPr fontId="1"/>
  </si>
  <si>
    <t>23:26-23:31</t>
    <phoneticPr fontId="1"/>
  </si>
  <si>
    <t>23:31-23:39</t>
    <phoneticPr fontId="1"/>
  </si>
  <si>
    <t>23:39-23:44</t>
    <phoneticPr fontId="1"/>
  </si>
  <si>
    <t>23:44-23:50</t>
    <phoneticPr fontId="1"/>
  </si>
  <si>
    <t>21:50-22:27</t>
    <phoneticPr fontId="1"/>
  </si>
  <si>
    <t>12:50-13:27</t>
    <phoneticPr fontId="1"/>
  </si>
  <si>
    <t>22:27-22:56</t>
    <phoneticPr fontId="1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</si>
</sst>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_ "/>
  </numFmts>
  <fonts count="6">
    <font>
      <sz val="11"/>
      <name val="ＭＳ Ｐゴシック"/>
      <charset val="128"/>
    </font>
    <font>
      <sz val="6"/>
      <name val="ＭＳ Ｐゴシック"/>
      <charset val="128"/>
    </font>
    <font>
      <sz val="6"/>
      <name val="Osaka"/>
      <family val="3"/>
      <charset val="128"/>
    </font>
    <font>
      <sz val="14"/>
      <name val="Times New Roman"/>
    </font>
    <font>
      <b/>
      <sz val="14"/>
      <name val="Times New Roman"/>
    </font>
    <font>
      <vertAlign val="superscript"/>
      <sz val="14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6" fontId="3" fillId="0" borderId="4" xfId="0" applyNumberFormat="1" applyFont="1" applyBorder="1"/>
    <xf numFmtId="176" fontId="3" fillId="0" borderId="3" xfId="0" applyNumberFormat="1" applyFont="1" applyBorder="1"/>
    <xf numFmtId="0" fontId="0" fillId="0" borderId="0" xfId="0" applyAlignment="1">
      <alignment horizontal="center"/>
    </xf>
    <xf numFmtId="176" fontId="3" fillId="0" borderId="0" xfId="0" applyNumberFormat="1" applyFont="1" applyBorder="1" applyAlignment="1">
      <alignment horizontal="right"/>
    </xf>
    <xf numFmtId="0" fontId="0" fillId="0" borderId="0" xfId="0" applyBorder="1"/>
    <xf numFmtId="176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176" fontId="3" fillId="0" borderId="0" xfId="0" applyNumberFormat="1" applyFont="1" applyBorder="1"/>
    <xf numFmtId="176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3" xfId="0" applyNumberFormat="1" applyFont="1" applyBorder="1"/>
    <xf numFmtId="0" fontId="0" fillId="0" borderId="0" xfId="0" applyFill="1"/>
    <xf numFmtId="0" fontId="3" fillId="0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2" fontId="3" fillId="0" borderId="4" xfId="0" applyNumberFormat="1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2" fontId="3" fillId="0" borderId="4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0" applyNumberFormat="1" applyFont="1"/>
    <xf numFmtId="176" fontId="3" fillId="0" borderId="4" xfId="0" applyNumberFormat="1" applyFont="1" applyFill="1" applyBorder="1" applyAlignment="1">
      <alignment horizontal="right"/>
    </xf>
    <xf numFmtId="2" fontId="3" fillId="0" borderId="4" xfId="0" applyNumberFormat="1" applyFont="1" applyBorder="1"/>
    <xf numFmtId="0" fontId="0" fillId="0" borderId="4" xfId="0" applyBorder="1"/>
    <xf numFmtId="176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/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/>
    <xf numFmtId="14" fontId="3" fillId="0" borderId="0" xfId="0" applyNumberFormat="1" applyFont="1" applyFill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2" fontId="3" fillId="0" borderId="4" xfId="0" applyNumberFormat="1" applyFont="1" applyBorder="1"/>
    <xf numFmtId="2" fontId="3" fillId="0" borderId="0" xfId="0" applyNumberFormat="1" applyFont="1"/>
    <xf numFmtId="2" fontId="3" fillId="0" borderId="4" xfId="0" applyNumberFormat="1" applyFont="1" applyBorder="1"/>
    <xf numFmtId="2" fontId="3" fillId="0" borderId="3" xfId="0" applyNumberFormat="1" applyFont="1" applyBorder="1"/>
    <xf numFmtId="2" fontId="3" fillId="0" borderId="3" xfId="0" applyNumberFormat="1" applyFont="1" applyBorder="1"/>
    <xf numFmtId="20" fontId="3" fillId="0" borderId="4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4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2" fontId="3" fillId="0" borderId="3" xfId="0" applyNumberFormat="1" applyFont="1" applyBorder="1"/>
    <xf numFmtId="2" fontId="3" fillId="0" borderId="4" xfId="0" applyNumberFormat="1" applyFont="1" applyBorder="1"/>
    <xf numFmtId="0" fontId="3" fillId="0" borderId="6" xfId="0" applyFont="1" applyFill="1" applyBorder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0" xfId="0" applyNumberFormat="1" applyFont="1"/>
    <xf numFmtId="49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/>
    <xf numFmtId="2" fontId="3" fillId="0" borderId="4" xfId="0" applyNumberFormat="1" applyFont="1" applyBorder="1"/>
    <xf numFmtId="0" fontId="0" fillId="0" borderId="4" xfId="0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/>
    <xf numFmtId="176" fontId="3" fillId="0" borderId="4" xfId="0" applyNumberFormat="1" applyFont="1" applyFill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3" xfId="0" applyBorder="1"/>
    <xf numFmtId="176" fontId="3" fillId="0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176" fontId="3" fillId="0" borderId="0" xfId="0" applyNumberFormat="1" applyFont="1"/>
    <xf numFmtId="176" fontId="3" fillId="0" borderId="0" xfId="0" applyNumberFormat="1" applyFont="1"/>
    <xf numFmtId="176" fontId="3" fillId="0" borderId="4" xfId="0" applyNumberFormat="1" applyFont="1" applyBorder="1"/>
    <xf numFmtId="14" fontId="3" fillId="0" borderId="4" xfId="0" applyNumberFormat="1" applyFont="1" applyBorder="1" applyAlignment="1">
      <alignment horizontal="center"/>
    </xf>
    <xf numFmtId="176" fontId="3" fillId="0" borderId="3" xfId="0" applyNumberFormat="1" applyFont="1" applyBorder="1"/>
    <xf numFmtId="14" fontId="3" fillId="0" borderId="3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7" fontId="3" fillId="0" borderId="4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workbookViewId="0">
      <selection activeCell="R15" sqref="R15"/>
    </sheetView>
  </sheetViews>
  <sheetFormatPr baseColWidth="12" defaultRowHeight="17"/>
  <cols>
    <col min="2" max="2" width="5.33203125" customWidth="1"/>
    <col min="8" max="9" width="13.83203125" customWidth="1"/>
    <col min="16" max="16" width="13.1640625" bestFit="1" customWidth="1"/>
  </cols>
  <sheetData>
    <row r="1" spans="1:16">
      <c r="A1" s="6" t="s">
        <v>805</v>
      </c>
      <c r="K1" s="3"/>
      <c r="L1" s="3"/>
    </row>
    <row r="2" spans="1:16" ht="18" thickBot="1">
      <c r="K2" s="1"/>
      <c r="L2" s="1"/>
      <c r="M2" s="1"/>
      <c r="N2" s="1"/>
      <c r="O2" s="1"/>
      <c r="P2" s="1"/>
    </row>
    <row r="3" spans="1:16">
      <c r="A3" s="105" t="s">
        <v>419</v>
      </c>
      <c r="B3" s="105" t="s">
        <v>421</v>
      </c>
      <c r="C3" s="105" t="s">
        <v>466</v>
      </c>
      <c r="D3" s="105" t="s">
        <v>467</v>
      </c>
      <c r="E3" s="105" t="s">
        <v>468</v>
      </c>
      <c r="F3" s="105" t="s">
        <v>467</v>
      </c>
      <c r="G3" s="105" t="s">
        <v>468</v>
      </c>
      <c r="H3" s="157" t="s">
        <v>471</v>
      </c>
      <c r="I3" s="157"/>
      <c r="J3" s="105" t="s">
        <v>711</v>
      </c>
      <c r="K3" s="3" t="s">
        <v>710</v>
      </c>
      <c r="L3" s="157" t="s">
        <v>709</v>
      </c>
      <c r="M3" s="158"/>
      <c r="N3" s="157" t="s">
        <v>53</v>
      </c>
      <c r="O3" s="157"/>
      <c r="P3" s="37" t="s">
        <v>475</v>
      </c>
    </row>
    <row r="4" spans="1:16" ht="18" thickBot="1">
      <c r="A4" s="40"/>
      <c r="B4" s="40"/>
      <c r="C4" s="40"/>
      <c r="D4" s="156" t="s">
        <v>212</v>
      </c>
      <c r="E4" s="156"/>
      <c r="F4" s="156" t="s">
        <v>47</v>
      </c>
      <c r="G4" s="156"/>
      <c r="H4" s="106" t="s">
        <v>472</v>
      </c>
      <c r="I4" s="106" t="s">
        <v>473</v>
      </c>
      <c r="J4" s="106" t="s">
        <v>424</v>
      </c>
      <c r="K4" s="106" t="s">
        <v>578</v>
      </c>
      <c r="L4" s="106" t="s">
        <v>219</v>
      </c>
      <c r="M4" s="106" t="s">
        <v>220</v>
      </c>
      <c r="N4" s="106" t="s">
        <v>221</v>
      </c>
      <c r="O4" s="106" t="s">
        <v>222</v>
      </c>
      <c r="P4" s="40"/>
    </row>
    <row r="5" spans="1:16" ht="18" thickTop="1">
      <c r="A5" s="3" t="s">
        <v>1007</v>
      </c>
      <c r="B5" s="37" t="s">
        <v>1023</v>
      </c>
      <c r="C5" s="37" t="s">
        <v>86</v>
      </c>
      <c r="D5" s="55">
        <v>38762</v>
      </c>
      <c r="E5" s="37" t="s">
        <v>902</v>
      </c>
      <c r="F5" s="55">
        <v>38762</v>
      </c>
      <c r="G5" s="37" t="s">
        <v>868</v>
      </c>
      <c r="H5" s="8" t="s">
        <v>869</v>
      </c>
      <c r="I5" s="8" t="s">
        <v>870</v>
      </c>
      <c r="J5" s="37" t="s">
        <v>165</v>
      </c>
      <c r="K5" s="110">
        <v>3123.4559999999997</v>
      </c>
      <c r="L5" s="89">
        <v>3.2556299023531294</v>
      </c>
      <c r="M5" s="89">
        <f>L5/1000*250</f>
        <v>0.81390747558828236</v>
      </c>
      <c r="N5" s="116">
        <v>52.746810000000004</v>
      </c>
      <c r="O5" s="116">
        <v>7.5618914999999998</v>
      </c>
      <c r="P5" s="123">
        <f>N5/O5</f>
        <v>6.9753460493317059</v>
      </c>
    </row>
    <row r="6" spans="1:16" ht="18" thickTop="1">
      <c r="A6" s="3" t="s">
        <v>1008</v>
      </c>
      <c r="B6" s="37"/>
      <c r="C6" s="37"/>
      <c r="D6" s="37"/>
      <c r="E6" s="37" t="s">
        <v>903</v>
      </c>
      <c r="F6" s="37"/>
      <c r="G6" s="37"/>
      <c r="H6" s="107"/>
      <c r="I6" s="107"/>
      <c r="J6" s="37" t="s">
        <v>167</v>
      </c>
      <c r="K6" s="110">
        <v>2670.1439999999998</v>
      </c>
      <c r="L6" s="89">
        <v>1.6500355791917907</v>
      </c>
      <c r="M6" s="89">
        <f t="shared" ref="M6" si="0">L6/1000*250</f>
        <v>0.41250889479794767</v>
      </c>
      <c r="N6" s="116">
        <v>48.431370000000001</v>
      </c>
      <c r="O6" s="116">
        <v>7.3676250000000003</v>
      </c>
      <c r="P6" s="123">
        <f t="shared" ref="P6:P12" si="1">N6/O6</f>
        <v>6.5735389626915053</v>
      </c>
    </row>
    <row r="7" spans="1:16" ht="18" thickTop="1">
      <c r="A7" s="3" t="s">
        <v>1009</v>
      </c>
      <c r="B7" s="37"/>
      <c r="C7" s="37"/>
      <c r="D7" s="37"/>
      <c r="E7" s="37" t="s">
        <v>904</v>
      </c>
      <c r="F7" s="37"/>
      <c r="G7" s="37"/>
      <c r="H7" s="37"/>
      <c r="I7" s="37"/>
      <c r="J7" s="37" t="s">
        <v>169</v>
      </c>
      <c r="K7" s="110">
        <v>1997.0880000000002</v>
      </c>
      <c r="L7" s="89">
        <v>7.0892393971258327</v>
      </c>
      <c r="M7" s="89">
        <f>L7/1000*200</f>
        <v>1.4178478794251665</v>
      </c>
      <c r="N7" s="116">
        <v>53.168210000000002</v>
      </c>
      <c r="O7" s="116">
        <v>7.2212420000000002</v>
      </c>
      <c r="P7" s="123">
        <f t="shared" si="1"/>
        <v>7.3627514491274493</v>
      </c>
    </row>
    <row r="8" spans="1:16" ht="18" thickTop="1">
      <c r="A8" s="3" t="s">
        <v>1010</v>
      </c>
      <c r="B8" s="37"/>
      <c r="C8" s="37"/>
      <c r="D8" s="37"/>
      <c r="E8" s="37" t="s">
        <v>905</v>
      </c>
      <c r="F8" s="37"/>
      <c r="G8" s="37"/>
      <c r="H8" s="37"/>
      <c r="I8" s="37"/>
      <c r="J8" s="37" t="s">
        <v>171</v>
      </c>
      <c r="K8" s="110">
        <v>1432.704</v>
      </c>
      <c r="L8" s="89">
        <v>30.922426188315765</v>
      </c>
      <c r="M8" s="89">
        <f>L8/1000*100</f>
        <v>3.0922426188315764</v>
      </c>
      <c r="N8" s="116">
        <v>49.847940000000001</v>
      </c>
      <c r="O8" s="116">
        <v>8.515155</v>
      </c>
      <c r="P8" s="123">
        <f t="shared" si="1"/>
        <v>5.8540261451494429</v>
      </c>
    </row>
    <row r="9" spans="1:16" ht="18" thickTop="1">
      <c r="A9" s="3" t="s">
        <v>1011</v>
      </c>
      <c r="B9" s="37"/>
      <c r="C9" s="37"/>
      <c r="D9" s="37"/>
      <c r="E9" s="37" t="s">
        <v>906</v>
      </c>
      <c r="F9" s="37"/>
      <c r="G9" s="37"/>
      <c r="H9" s="37"/>
      <c r="I9" s="37"/>
      <c r="J9" s="37" t="s">
        <v>672</v>
      </c>
      <c r="K9" s="110">
        <v>547.29600000000005</v>
      </c>
      <c r="L9" s="89">
        <v>5.3914123880869722</v>
      </c>
      <c r="M9" s="89">
        <f>L9/1000*50</f>
        <v>0.26957061940434862</v>
      </c>
      <c r="N9" s="116">
        <v>35.830950000000001</v>
      </c>
      <c r="O9" s="116">
        <v>6.8992364999999998</v>
      </c>
      <c r="P9" s="123">
        <f t="shared" si="1"/>
        <v>5.1934659726478429</v>
      </c>
    </row>
    <row r="10" spans="1:16" ht="18" thickTop="1">
      <c r="A10" s="3" t="s">
        <v>1012</v>
      </c>
      <c r="B10" s="37"/>
      <c r="C10" s="37"/>
      <c r="D10" s="37"/>
      <c r="E10" s="37" t="s">
        <v>907</v>
      </c>
      <c r="F10" s="37"/>
      <c r="G10" s="37"/>
      <c r="H10" s="37"/>
      <c r="I10" s="37"/>
      <c r="J10" s="37" t="s">
        <v>333</v>
      </c>
      <c r="K10" s="110">
        <v>952.31999999999994</v>
      </c>
      <c r="L10" s="89">
        <v>7.7308411214953274</v>
      </c>
      <c r="M10" s="89">
        <f t="shared" ref="M10:M12" si="2">L10/1000*50</f>
        <v>0.38654205607476638</v>
      </c>
      <c r="N10" s="116">
        <v>44.02299</v>
      </c>
      <c r="O10" s="116">
        <v>8.7322005000000011</v>
      </c>
      <c r="P10" s="123">
        <f t="shared" si="1"/>
        <v>5.0414543275775667</v>
      </c>
    </row>
    <row r="11" spans="1:16" ht="18" thickTop="1">
      <c r="A11" s="3" t="s">
        <v>1013</v>
      </c>
      <c r="B11" s="37"/>
      <c r="C11" s="37"/>
      <c r="D11" s="37"/>
      <c r="E11" s="37" t="s">
        <v>908</v>
      </c>
      <c r="F11" s="37"/>
      <c r="G11" s="37"/>
      <c r="H11" s="37"/>
      <c r="I11" s="37"/>
      <c r="J11" s="37" t="s">
        <v>335</v>
      </c>
      <c r="K11" s="110">
        <v>991.00799999999992</v>
      </c>
      <c r="L11" s="89">
        <v>18.492996972754796</v>
      </c>
      <c r="M11" s="89">
        <f t="shared" si="2"/>
        <v>0.92464984863773969</v>
      </c>
      <c r="N11" s="116">
        <v>44.991950000000003</v>
      </c>
      <c r="O11" s="116">
        <v>10.571684999999999</v>
      </c>
      <c r="P11" s="123">
        <f t="shared" si="1"/>
        <v>4.2558920361323676</v>
      </c>
    </row>
    <row r="12" spans="1:16">
      <c r="A12" s="109" t="s">
        <v>1014</v>
      </c>
      <c r="B12" s="13"/>
      <c r="C12" s="13"/>
      <c r="D12" s="13"/>
      <c r="E12" s="13" t="s">
        <v>909</v>
      </c>
      <c r="F12" s="113">
        <v>38762</v>
      </c>
      <c r="G12" s="13" t="s">
        <v>871</v>
      </c>
      <c r="H12" s="48" t="s">
        <v>872</v>
      </c>
      <c r="I12" s="48" t="s">
        <v>873</v>
      </c>
      <c r="J12" s="13" t="s">
        <v>337</v>
      </c>
      <c r="K12" s="112">
        <v>951.93600000000004</v>
      </c>
      <c r="L12" s="95">
        <v>38.706586826347305</v>
      </c>
      <c r="M12" s="95">
        <f t="shared" si="2"/>
        <v>1.9353293413173651</v>
      </c>
      <c r="N12" s="118">
        <v>44.702620000000003</v>
      </c>
      <c r="O12" s="118">
        <v>11.021793333333335</v>
      </c>
      <c r="P12" s="126">
        <f t="shared" si="1"/>
        <v>4.0558390679314735</v>
      </c>
    </row>
    <row r="13" spans="1:16">
      <c r="A13" s="3" t="s">
        <v>1015</v>
      </c>
      <c r="B13" s="37" t="s">
        <v>1023</v>
      </c>
      <c r="C13" s="37" t="s">
        <v>52</v>
      </c>
      <c r="D13" s="55">
        <v>38763</v>
      </c>
      <c r="E13" s="37" t="s">
        <v>910</v>
      </c>
      <c r="F13" s="55">
        <v>38762</v>
      </c>
      <c r="G13" s="37" t="s">
        <v>1127</v>
      </c>
      <c r="H13" s="85" t="s">
        <v>866</v>
      </c>
      <c r="I13" s="85" t="s">
        <v>867</v>
      </c>
      <c r="J13" s="37" t="s">
        <v>165</v>
      </c>
      <c r="K13" s="111">
        <v>1334.0159999999998</v>
      </c>
      <c r="L13" s="89">
        <v>4.6591904047976014</v>
      </c>
      <c r="M13" s="89">
        <f>L13/1000*250</f>
        <v>1.1647976011994003</v>
      </c>
      <c r="N13" s="116">
        <v>51.06982</v>
      </c>
      <c r="O13" s="116">
        <v>7.6201124999999994</v>
      </c>
      <c r="P13" s="123">
        <f>N13/O13</f>
        <v>6.7019771689722436</v>
      </c>
    </row>
    <row r="14" spans="1:16">
      <c r="A14" s="3" t="s">
        <v>1016</v>
      </c>
      <c r="B14" s="37"/>
      <c r="C14" s="37"/>
      <c r="D14" s="37"/>
      <c r="E14" s="37" t="s">
        <v>1119</v>
      </c>
      <c r="F14" s="37"/>
      <c r="G14" s="37"/>
      <c r="H14" s="37"/>
      <c r="I14" s="37"/>
      <c r="J14" s="37" t="s">
        <v>167</v>
      </c>
      <c r="K14" s="111">
        <v>3002.9759999999997</v>
      </c>
      <c r="L14" s="89">
        <v>3.4368831168831169</v>
      </c>
      <c r="M14" s="89">
        <f t="shared" ref="M14" si="3">L14/1000*250</f>
        <v>0.85922077922077922</v>
      </c>
      <c r="N14" s="116">
        <v>52.148829999999997</v>
      </c>
      <c r="O14" s="116">
        <v>6.8007999999999997</v>
      </c>
      <c r="P14" s="123">
        <f t="shared" ref="P14:P20" si="4">N14/O14</f>
        <v>7.6680434654746499</v>
      </c>
    </row>
    <row r="15" spans="1:16">
      <c r="A15" s="3" t="s">
        <v>1017</v>
      </c>
      <c r="B15" s="37"/>
      <c r="C15" s="37"/>
      <c r="D15" s="37"/>
      <c r="E15" s="37" t="s">
        <v>1120</v>
      </c>
      <c r="F15" s="37"/>
      <c r="G15" s="37"/>
      <c r="H15" s="37"/>
      <c r="I15" s="37"/>
      <c r="J15" s="37" t="s">
        <v>169</v>
      </c>
      <c r="K15" s="111">
        <v>2540.2559999999999</v>
      </c>
      <c r="L15" s="89">
        <v>12.099295358815887</v>
      </c>
      <c r="M15" s="89">
        <f>L15/1000*200</f>
        <v>2.4198590717631774</v>
      </c>
      <c r="N15" s="116">
        <v>50.275239999999997</v>
      </c>
      <c r="O15" s="116">
        <v>8.2043114999999993</v>
      </c>
      <c r="P15" s="123">
        <f t="shared" si="4"/>
        <v>6.1279048217513443</v>
      </c>
    </row>
    <row r="16" spans="1:16">
      <c r="A16" s="3" t="s">
        <v>1018</v>
      </c>
      <c r="B16" s="37"/>
      <c r="C16" s="37"/>
      <c r="D16" s="37"/>
      <c r="E16" s="37" t="s">
        <v>1121</v>
      </c>
      <c r="F16" s="37"/>
      <c r="G16" s="37"/>
      <c r="H16" s="37"/>
      <c r="I16" s="37"/>
      <c r="J16" s="37" t="s">
        <v>171</v>
      </c>
      <c r="K16" s="111">
        <v>808.89599999999996</v>
      </c>
      <c r="L16" s="89">
        <v>23.003288416367909</v>
      </c>
      <c r="M16" s="89">
        <f>L16/1000*100</f>
        <v>2.3003288416367909</v>
      </c>
      <c r="N16" s="116">
        <v>48.114420000000003</v>
      </c>
      <c r="O16" s="116">
        <v>8.2962520000000008</v>
      </c>
      <c r="P16" s="123">
        <f t="shared" si="4"/>
        <v>5.7995369475276304</v>
      </c>
    </row>
    <row r="17" spans="1:16">
      <c r="A17" s="3" t="s">
        <v>1019</v>
      </c>
      <c r="B17" s="37"/>
      <c r="C17" s="37"/>
      <c r="D17" s="37"/>
      <c r="E17" s="37" t="s">
        <v>1122</v>
      </c>
      <c r="F17" s="37"/>
      <c r="G17" s="37"/>
      <c r="H17" s="37"/>
      <c r="I17" s="37"/>
      <c r="J17" s="37" t="s">
        <v>672</v>
      </c>
      <c r="K17" s="111">
        <v>465.50399999999996</v>
      </c>
      <c r="L17" s="89">
        <v>6.2405155746509129</v>
      </c>
      <c r="M17" s="89">
        <f>L17/1000*50</f>
        <v>0.31202577873254567</v>
      </c>
      <c r="N17" s="116">
        <v>41.545830000000002</v>
      </c>
      <c r="O17" s="116">
        <v>7.7655384999999999</v>
      </c>
      <c r="P17" s="123">
        <f t="shared" si="4"/>
        <v>5.3500256292593233</v>
      </c>
    </row>
    <row r="18" spans="1:16">
      <c r="A18" s="3" t="s">
        <v>1020</v>
      </c>
      <c r="B18" s="37"/>
      <c r="C18" s="37"/>
      <c r="D18" s="37"/>
      <c r="E18" s="37" t="s">
        <v>1123</v>
      </c>
      <c r="F18" s="37"/>
      <c r="G18" s="37"/>
      <c r="H18" s="37"/>
      <c r="I18" s="37"/>
      <c r="J18" s="37" t="s">
        <v>333</v>
      </c>
      <c r="K18" s="111">
        <v>983.904</v>
      </c>
      <c r="L18" s="89">
        <v>4.3895517837178568</v>
      </c>
      <c r="M18" s="89">
        <f t="shared" ref="M18:M19" si="5">L18/1000*50</f>
        <v>0.21947758918589283</v>
      </c>
      <c r="N18" s="116">
        <v>43.082990000000002</v>
      </c>
      <c r="O18" s="116">
        <v>8.9531176666666656</v>
      </c>
      <c r="P18" s="123">
        <f t="shared" si="4"/>
        <v>4.8120656517675622</v>
      </c>
    </row>
    <row r="19" spans="1:16">
      <c r="A19" s="3" t="s">
        <v>1021</v>
      </c>
      <c r="B19" s="37"/>
      <c r="C19" s="37"/>
      <c r="D19" s="37"/>
      <c r="E19" s="37" t="s">
        <v>1124</v>
      </c>
      <c r="F19" s="37"/>
      <c r="G19" s="37"/>
      <c r="H19" s="37"/>
      <c r="I19" s="37"/>
      <c r="J19" s="37" t="s">
        <v>335</v>
      </c>
      <c r="K19" s="111">
        <v>928.12799999999993</v>
      </c>
      <c r="L19" s="89">
        <v>3.3896347376360305</v>
      </c>
      <c r="M19" s="89">
        <f t="shared" si="5"/>
        <v>0.16948173688180154</v>
      </c>
      <c r="N19" s="116">
        <v>45.211060000000003</v>
      </c>
      <c r="O19" s="116">
        <v>8.4764385000000004</v>
      </c>
      <c r="P19" s="123">
        <f t="shared" si="4"/>
        <v>5.3337330295028984</v>
      </c>
    </row>
    <row r="20" spans="1:16" ht="18" thickBot="1">
      <c r="A20" s="1" t="s">
        <v>1022</v>
      </c>
      <c r="B20" s="2"/>
      <c r="C20" s="2"/>
      <c r="D20" s="2"/>
      <c r="E20" s="45" t="s">
        <v>1125</v>
      </c>
      <c r="F20" s="115">
        <v>38763</v>
      </c>
      <c r="G20" s="2" t="s">
        <v>1126</v>
      </c>
      <c r="H20" s="47" t="s">
        <v>864</v>
      </c>
      <c r="I20" s="47" t="s">
        <v>865</v>
      </c>
      <c r="J20" s="2" t="s">
        <v>337</v>
      </c>
      <c r="K20" s="114">
        <v>615.74399999999991</v>
      </c>
      <c r="L20" s="83">
        <v>3.1805099886308263</v>
      </c>
      <c r="M20" s="83">
        <f>L20/1000*50</f>
        <v>0.15902549943154132</v>
      </c>
      <c r="N20" s="117">
        <v>43.720370000000003</v>
      </c>
      <c r="O20" s="117">
        <v>8.3066309999999994</v>
      </c>
      <c r="P20" s="127">
        <f t="shared" si="4"/>
        <v>5.2633095174204811</v>
      </c>
    </row>
    <row r="21" spans="1:16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L21" s="89"/>
    </row>
    <row r="22" spans="1:16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L22" s="89"/>
    </row>
    <row r="23" spans="1:16" ht="18" thickBot="1">
      <c r="K23" s="1"/>
      <c r="L23" s="1"/>
      <c r="M23" s="1"/>
      <c r="N23" s="1"/>
      <c r="O23" s="1"/>
      <c r="P23" s="1"/>
    </row>
    <row r="24" spans="1:16">
      <c r="A24" s="105" t="s">
        <v>419</v>
      </c>
      <c r="B24" s="105" t="s">
        <v>421</v>
      </c>
      <c r="C24" s="105" t="s">
        <v>466</v>
      </c>
      <c r="D24" s="105" t="s">
        <v>467</v>
      </c>
      <c r="E24" s="105" t="s">
        <v>468</v>
      </c>
      <c r="F24" s="105" t="s">
        <v>467</v>
      </c>
      <c r="G24" s="105" t="s">
        <v>468</v>
      </c>
      <c r="H24" s="157" t="s">
        <v>471</v>
      </c>
      <c r="I24" s="157"/>
      <c r="J24" s="105" t="s">
        <v>711</v>
      </c>
      <c r="K24" s="3" t="s">
        <v>710</v>
      </c>
      <c r="L24" s="157" t="s">
        <v>709</v>
      </c>
      <c r="M24" s="158"/>
      <c r="N24" s="157" t="s">
        <v>53</v>
      </c>
      <c r="O24" s="157"/>
      <c r="P24" s="37" t="s">
        <v>475</v>
      </c>
    </row>
    <row r="25" spans="1:16" ht="18" thickBot="1">
      <c r="A25" s="40"/>
      <c r="B25" s="40"/>
      <c r="C25" s="40"/>
      <c r="D25" s="156" t="s">
        <v>212</v>
      </c>
      <c r="E25" s="156"/>
      <c r="F25" s="156" t="s">
        <v>47</v>
      </c>
      <c r="G25" s="156"/>
      <c r="H25" s="106" t="s">
        <v>472</v>
      </c>
      <c r="I25" s="106" t="s">
        <v>473</v>
      </c>
      <c r="J25" s="106" t="s">
        <v>424</v>
      </c>
      <c r="K25" s="106" t="s">
        <v>578</v>
      </c>
      <c r="L25" s="106" t="s">
        <v>219</v>
      </c>
      <c r="M25" s="106" t="s">
        <v>220</v>
      </c>
      <c r="N25" s="106" t="s">
        <v>221</v>
      </c>
      <c r="O25" s="106" t="s">
        <v>222</v>
      </c>
      <c r="P25" s="40"/>
    </row>
    <row r="26" spans="1:16" ht="18" thickTop="1">
      <c r="A26" s="3" t="s">
        <v>1024</v>
      </c>
      <c r="B26" s="37" t="s">
        <v>946</v>
      </c>
      <c r="C26" s="37" t="s">
        <v>947</v>
      </c>
      <c r="D26" s="55">
        <v>38747</v>
      </c>
      <c r="E26" s="37" t="s">
        <v>949</v>
      </c>
      <c r="F26" s="55">
        <v>38747</v>
      </c>
      <c r="G26" s="37" t="s">
        <v>950</v>
      </c>
      <c r="H26" s="85" t="s">
        <v>121</v>
      </c>
      <c r="I26" s="85" t="s">
        <v>122</v>
      </c>
      <c r="J26" s="37" t="s">
        <v>886</v>
      </c>
      <c r="K26" s="37">
        <v>7480.2</v>
      </c>
      <c r="L26" s="89">
        <v>0.217053019972728</v>
      </c>
      <c r="M26" s="89">
        <f>L26/1000*250</f>
        <v>5.4263254993181999E-2</v>
      </c>
      <c r="N26" s="122">
        <v>42.23424</v>
      </c>
      <c r="O26" s="122">
        <v>8.3034540000000003</v>
      </c>
      <c r="P26" s="123">
        <f>N26/O26</f>
        <v>5.0863459952930432</v>
      </c>
    </row>
    <row r="27" spans="1:16">
      <c r="A27" s="3" t="s">
        <v>1025</v>
      </c>
      <c r="C27" s="37"/>
      <c r="D27" s="37"/>
      <c r="E27" s="37" t="s">
        <v>951</v>
      </c>
      <c r="F27" s="37"/>
      <c r="G27" s="37"/>
      <c r="H27" s="37"/>
      <c r="I27" s="37"/>
      <c r="J27" s="37" t="s">
        <v>887</v>
      </c>
      <c r="K27" s="37">
        <v>3447.1</v>
      </c>
      <c r="L27" s="89">
        <v>0.85665051782657886</v>
      </c>
      <c r="M27" s="89">
        <f t="shared" ref="M27" si="6">L27/1000*250</f>
        <v>0.21416262945664472</v>
      </c>
      <c r="N27" s="122">
        <v>44.192010000000003</v>
      </c>
      <c r="O27" s="122">
        <v>9.3337939999999993</v>
      </c>
      <c r="P27" s="123">
        <f t="shared" ref="P27:P65" si="7">N27/O27</f>
        <v>4.7346245267465736</v>
      </c>
    </row>
    <row r="28" spans="1:16">
      <c r="A28" s="3" t="s">
        <v>1026</v>
      </c>
      <c r="C28" s="37"/>
      <c r="D28" s="37"/>
      <c r="E28" s="37" t="s">
        <v>952</v>
      </c>
      <c r="F28" s="37"/>
      <c r="G28" s="37"/>
      <c r="H28" s="37"/>
      <c r="I28" s="37"/>
      <c r="J28" s="37" t="s">
        <v>888</v>
      </c>
      <c r="K28" s="37">
        <v>2497.5</v>
      </c>
      <c r="L28" s="89">
        <v>0.91579579579579573</v>
      </c>
      <c r="M28" s="89">
        <f>L28/1000*200</f>
        <v>0.18315915915915915</v>
      </c>
      <c r="N28" s="122">
        <v>43.968429999999998</v>
      </c>
      <c r="O28" s="122">
        <v>9.9845039999999994</v>
      </c>
      <c r="P28" s="123">
        <f t="shared" si="7"/>
        <v>4.4036669222627385</v>
      </c>
    </row>
    <row r="29" spans="1:16">
      <c r="A29" s="3" t="s">
        <v>1027</v>
      </c>
      <c r="C29" s="37"/>
      <c r="D29" s="37"/>
      <c r="E29" s="37" t="s">
        <v>953</v>
      </c>
      <c r="F29" s="37"/>
      <c r="G29" s="37"/>
      <c r="H29" s="37"/>
      <c r="I29" s="37"/>
      <c r="J29" s="37" t="s">
        <v>889</v>
      </c>
      <c r="K29" s="37">
        <v>1530.2</v>
      </c>
      <c r="L29" s="89">
        <v>0.57869559534701354</v>
      </c>
      <c r="M29" s="89">
        <f>L29/1000*100</f>
        <v>5.7869559534701347E-2</v>
      </c>
      <c r="N29" s="122">
        <v>40.89546</v>
      </c>
      <c r="O29" s="122">
        <v>9.8095549999999996</v>
      </c>
      <c r="P29" s="123">
        <f t="shared" si="7"/>
        <v>4.168941404579515</v>
      </c>
    </row>
    <row r="30" spans="1:16">
      <c r="A30" s="3" t="s">
        <v>1028</v>
      </c>
      <c r="C30" s="37"/>
      <c r="D30" s="37"/>
      <c r="E30" s="37" t="s">
        <v>954</v>
      </c>
      <c r="F30" s="37"/>
      <c r="G30" s="37"/>
      <c r="H30" s="37"/>
      <c r="I30" s="37"/>
      <c r="J30" s="37" t="s">
        <v>890</v>
      </c>
      <c r="K30" s="37">
        <v>737.3</v>
      </c>
      <c r="L30" s="89">
        <v>1.8320900583209005</v>
      </c>
      <c r="M30" s="89">
        <f>L30/1000*50</f>
        <v>9.1604502916045036E-2</v>
      </c>
      <c r="N30" s="122">
        <v>42.673780000000001</v>
      </c>
      <c r="O30" s="122">
        <v>10.569789999999999</v>
      </c>
      <c r="P30" s="123">
        <f t="shared" si="7"/>
        <v>4.037334705798318</v>
      </c>
    </row>
    <row r="31" spans="1:16">
      <c r="A31" s="3" t="s">
        <v>1029</v>
      </c>
      <c r="C31" s="37"/>
      <c r="D31" s="37"/>
      <c r="E31" s="37" t="s">
        <v>955</v>
      </c>
      <c r="F31" s="37"/>
      <c r="G31" s="37"/>
      <c r="H31" s="37"/>
      <c r="I31" s="37"/>
      <c r="J31" s="37" t="s">
        <v>891</v>
      </c>
      <c r="K31" s="37">
        <v>1199.4000000000001</v>
      </c>
      <c r="L31" s="89">
        <v>5.5258962814740693</v>
      </c>
      <c r="M31" s="89">
        <f t="shared" ref="M31:M32" si="8">L31/1000*50</f>
        <v>0.27629481407370349</v>
      </c>
      <c r="N31" s="122">
        <v>41.73124</v>
      </c>
      <c r="O31" s="122">
        <v>10.28552</v>
      </c>
      <c r="P31" s="123">
        <f t="shared" si="7"/>
        <v>4.0572805264099436</v>
      </c>
    </row>
    <row r="32" spans="1:16">
      <c r="A32" s="3" t="s">
        <v>1030</v>
      </c>
      <c r="C32" s="37"/>
      <c r="D32" s="37"/>
      <c r="E32" s="37" t="s">
        <v>956</v>
      </c>
      <c r="F32" s="37"/>
      <c r="G32" s="37"/>
      <c r="H32" s="108"/>
      <c r="I32" s="108"/>
      <c r="J32" s="37" t="s">
        <v>892</v>
      </c>
      <c r="K32" s="37">
        <v>1002.9</v>
      </c>
      <c r="L32" s="89">
        <v>5.3609332934489977</v>
      </c>
      <c r="M32" s="89">
        <f t="shared" si="8"/>
        <v>0.26804666467244986</v>
      </c>
      <c r="N32" s="122">
        <v>42.865749999999998</v>
      </c>
      <c r="O32" s="122">
        <v>10.778549999999999</v>
      </c>
      <c r="P32" s="123">
        <f t="shared" si="7"/>
        <v>3.976949589694347</v>
      </c>
    </row>
    <row r="33" spans="1:16">
      <c r="A33" s="109" t="s">
        <v>1031</v>
      </c>
      <c r="B33" s="61"/>
      <c r="C33" s="13"/>
      <c r="D33" s="13"/>
      <c r="E33" s="13" t="s">
        <v>957</v>
      </c>
      <c r="F33" s="113">
        <v>38747</v>
      </c>
      <c r="G33" s="13" t="s">
        <v>123</v>
      </c>
      <c r="H33" s="8" t="s">
        <v>124</v>
      </c>
      <c r="I33" s="8" t="s">
        <v>125</v>
      </c>
      <c r="J33" s="13" t="s">
        <v>893</v>
      </c>
      <c r="K33" s="13">
        <v>1104.5</v>
      </c>
      <c r="L33" s="95">
        <v>6.5849162516976012</v>
      </c>
      <c r="M33" s="95">
        <f>L33/1000*50</f>
        <v>0.32924581258488006</v>
      </c>
      <c r="N33" s="124">
        <v>40.61598</v>
      </c>
      <c r="O33" s="124">
        <v>9.6176879999999993</v>
      </c>
      <c r="P33" s="126">
        <f t="shared" si="7"/>
        <v>4.2230502798593594</v>
      </c>
    </row>
    <row r="34" spans="1:16">
      <c r="A34" s="3" t="s">
        <v>1032</v>
      </c>
      <c r="B34" s="37" t="s">
        <v>946</v>
      </c>
      <c r="C34" s="37" t="s">
        <v>86</v>
      </c>
      <c r="D34" s="55">
        <v>38748</v>
      </c>
      <c r="E34" s="37" t="s">
        <v>958</v>
      </c>
      <c r="F34" s="55">
        <v>38748</v>
      </c>
      <c r="G34" s="37" t="s">
        <v>959</v>
      </c>
      <c r="H34" s="85" t="s">
        <v>101</v>
      </c>
      <c r="I34" s="85" t="s">
        <v>102</v>
      </c>
      <c r="J34" s="37" t="s">
        <v>886</v>
      </c>
      <c r="K34" s="37">
        <v>2485.6999999999998</v>
      </c>
      <c r="L34" s="89">
        <v>0.14218932292714326</v>
      </c>
      <c r="M34" s="89">
        <f>L34/1000*250</f>
        <v>3.5547330731785814E-2</v>
      </c>
      <c r="N34" s="122">
        <v>40.985399999999998</v>
      </c>
      <c r="O34" s="122">
        <v>9.3215249999999994</v>
      </c>
      <c r="P34" s="123">
        <f t="shared" si="7"/>
        <v>4.3968556647115147</v>
      </c>
    </row>
    <row r="35" spans="1:16">
      <c r="A35" s="3" t="s">
        <v>1033</v>
      </c>
      <c r="C35" s="37"/>
      <c r="D35" s="37"/>
      <c r="E35" s="37" t="s">
        <v>960</v>
      </c>
      <c r="F35" s="37"/>
      <c r="G35" s="37"/>
      <c r="H35" s="37"/>
      <c r="I35" s="37"/>
      <c r="J35" s="37" t="s">
        <v>894</v>
      </c>
      <c r="K35" s="37">
        <v>2417.3000000000002</v>
      </c>
      <c r="L35" s="89">
        <v>0.54520332602490362</v>
      </c>
      <c r="M35" s="89">
        <f t="shared" ref="M35" si="9">L35/1000*250</f>
        <v>0.13630083150622591</v>
      </c>
      <c r="N35" s="122">
        <v>44.448009999999996</v>
      </c>
      <c r="O35" s="122">
        <v>10.238020000000001</v>
      </c>
      <c r="P35" s="123">
        <f t="shared" si="7"/>
        <v>4.3414654396064858</v>
      </c>
    </row>
    <row r="36" spans="1:16">
      <c r="A36" s="3" t="s">
        <v>1034</v>
      </c>
      <c r="C36" s="37"/>
      <c r="D36" s="37"/>
      <c r="E36" s="37" t="s">
        <v>961</v>
      </c>
      <c r="F36" s="37"/>
      <c r="G36" s="37"/>
      <c r="H36" s="37"/>
      <c r="I36" s="37"/>
      <c r="J36" s="37" t="s">
        <v>888</v>
      </c>
      <c r="K36" s="37">
        <v>1896.7</v>
      </c>
      <c r="L36" s="89">
        <v>0.42617177202509626</v>
      </c>
      <c r="M36" s="89">
        <f>L36/1000*200</f>
        <v>8.5234354405019253E-2</v>
      </c>
      <c r="N36" s="122">
        <v>41.382240000000003</v>
      </c>
      <c r="O36" s="122">
        <v>10.259840000000001</v>
      </c>
      <c r="P36" s="123">
        <f t="shared" si="7"/>
        <v>4.0334196244775748</v>
      </c>
    </row>
    <row r="37" spans="1:16">
      <c r="A37" s="3" t="s">
        <v>1035</v>
      </c>
      <c r="C37" s="37"/>
      <c r="D37" s="37"/>
      <c r="E37" s="37" t="s">
        <v>962</v>
      </c>
      <c r="F37" s="37"/>
      <c r="G37" s="37"/>
      <c r="H37" s="37"/>
      <c r="I37" s="37"/>
      <c r="J37" s="37" t="s">
        <v>889</v>
      </c>
      <c r="K37" s="37">
        <v>1336.1</v>
      </c>
      <c r="L37" s="89">
        <v>0.31859890726742018</v>
      </c>
      <c r="M37" s="89">
        <f>L37/1000*100</f>
        <v>3.1859890726742016E-2</v>
      </c>
      <c r="N37" s="122">
        <v>40.244140000000002</v>
      </c>
      <c r="O37" s="122">
        <v>9.5693040000000007</v>
      </c>
      <c r="P37" s="123">
        <f t="shared" si="7"/>
        <v>4.2055451472750782</v>
      </c>
    </row>
    <row r="38" spans="1:16">
      <c r="A38" s="3" t="s">
        <v>1036</v>
      </c>
      <c r="C38" s="37"/>
      <c r="D38" s="37"/>
      <c r="E38" s="37" t="s">
        <v>963</v>
      </c>
      <c r="F38" s="37"/>
      <c r="G38" s="37"/>
      <c r="H38" s="37"/>
      <c r="I38" s="37"/>
      <c r="J38" s="37" t="s">
        <v>890</v>
      </c>
      <c r="K38" s="37">
        <v>1055.2</v>
      </c>
      <c r="L38" s="89">
        <v>0.7626990144048521</v>
      </c>
      <c r="M38" s="89">
        <f>L38/1000*50</f>
        <v>3.8134950720242609E-2</v>
      </c>
      <c r="N38" s="122">
        <v>38.972209999999997</v>
      </c>
      <c r="O38" s="122">
        <v>9.4201829999999998</v>
      </c>
      <c r="P38" s="123">
        <f t="shared" si="7"/>
        <v>4.1370969120238961</v>
      </c>
    </row>
    <row r="39" spans="1:16">
      <c r="A39" s="3" t="s">
        <v>1037</v>
      </c>
      <c r="C39" s="37"/>
      <c r="D39" s="37"/>
      <c r="E39" s="37" t="s">
        <v>964</v>
      </c>
      <c r="F39" s="37"/>
      <c r="G39" s="37"/>
      <c r="H39" s="37"/>
      <c r="I39" s="37"/>
      <c r="J39" s="37" t="s">
        <v>891</v>
      </c>
      <c r="K39" s="37">
        <v>1149.7</v>
      </c>
      <c r="L39" s="89">
        <v>1.6816212925110896</v>
      </c>
      <c r="M39" s="89">
        <f t="shared" ref="M39:M40" si="10">L39/1000*50</f>
        <v>8.408106462555448E-2</v>
      </c>
      <c r="N39" s="122">
        <v>39.093139999999998</v>
      </c>
      <c r="O39" s="122">
        <v>9.5274520000000003</v>
      </c>
      <c r="P39" s="123">
        <f t="shared" si="7"/>
        <v>4.1032103861557108</v>
      </c>
    </row>
    <row r="40" spans="1:16">
      <c r="A40" s="3" t="s">
        <v>1038</v>
      </c>
      <c r="C40" s="37"/>
      <c r="D40" s="37"/>
      <c r="E40" s="37" t="s">
        <v>767</v>
      </c>
      <c r="F40" s="37"/>
      <c r="G40" s="37"/>
      <c r="H40" s="108"/>
      <c r="I40" s="108"/>
      <c r="J40" s="37" t="s">
        <v>892</v>
      </c>
      <c r="K40" s="37">
        <v>1224.0999999999999</v>
      </c>
      <c r="L40" s="89">
        <v>1.6053590392941754</v>
      </c>
      <c r="M40" s="89">
        <f t="shared" si="10"/>
        <v>8.0267951964708775E-2</v>
      </c>
      <c r="N40" s="122">
        <v>40.612760000000002</v>
      </c>
      <c r="O40" s="122">
        <v>9.9470240000000008</v>
      </c>
      <c r="P40" s="123">
        <f t="shared" si="7"/>
        <v>4.0829056007103226</v>
      </c>
    </row>
    <row r="41" spans="1:16">
      <c r="A41" s="109" t="s">
        <v>1039</v>
      </c>
      <c r="B41" s="61"/>
      <c r="C41" s="13"/>
      <c r="D41" s="113">
        <v>38749</v>
      </c>
      <c r="E41" s="13" t="s">
        <v>768</v>
      </c>
      <c r="F41" s="113">
        <v>38748</v>
      </c>
      <c r="G41" s="13" t="s">
        <v>103</v>
      </c>
      <c r="H41" s="8" t="s">
        <v>104</v>
      </c>
      <c r="I41" s="8" t="s">
        <v>105</v>
      </c>
      <c r="J41" s="13" t="s">
        <v>895</v>
      </c>
      <c r="K41" s="13">
        <v>548.1</v>
      </c>
      <c r="L41" s="95">
        <v>2.2028097062579817</v>
      </c>
      <c r="M41" s="95">
        <f>L41/1000*50</f>
        <v>0.11014048531289909</v>
      </c>
      <c r="N41" s="124">
        <v>38.116970000000002</v>
      </c>
      <c r="O41" s="124">
        <v>9.4500340000000005</v>
      </c>
      <c r="P41" s="126">
        <f t="shared" si="7"/>
        <v>4.0335272867801324</v>
      </c>
    </row>
    <row r="42" spans="1:16">
      <c r="A42" s="3" t="s">
        <v>1040</v>
      </c>
      <c r="B42" s="37" t="s">
        <v>946</v>
      </c>
      <c r="C42" s="37" t="s">
        <v>52</v>
      </c>
      <c r="D42" s="55">
        <v>38751</v>
      </c>
      <c r="E42" s="37" t="s">
        <v>769</v>
      </c>
      <c r="F42" s="55">
        <v>38750</v>
      </c>
      <c r="G42" s="56" t="s">
        <v>770</v>
      </c>
      <c r="H42" s="85" t="s">
        <v>106</v>
      </c>
      <c r="I42" s="85" t="s">
        <v>107</v>
      </c>
      <c r="J42" s="37" t="s">
        <v>896</v>
      </c>
      <c r="K42" s="37">
        <v>3097.3</v>
      </c>
      <c r="L42" s="89">
        <v>0.22349788525489941</v>
      </c>
      <c r="M42" s="89">
        <f>L42/1000*250</f>
        <v>5.5874471313724854E-2</v>
      </c>
      <c r="N42" s="122">
        <v>40.813479999999998</v>
      </c>
      <c r="O42" s="122">
        <v>9.4282520000000005</v>
      </c>
      <c r="P42" s="123">
        <f t="shared" si="7"/>
        <v>4.3288490804021782</v>
      </c>
    </row>
    <row r="43" spans="1:16">
      <c r="A43" s="3" t="s">
        <v>1041</v>
      </c>
      <c r="C43" s="37"/>
      <c r="D43" s="37"/>
      <c r="E43" s="37" t="s">
        <v>771</v>
      </c>
      <c r="F43" s="37"/>
      <c r="G43" s="37"/>
      <c r="H43" s="37"/>
      <c r="I43" s="37"/>
      <c r="J43" s="37" t="s">
        <v>894</v>
      </c>
      <c r="K43" s="37">
        <v>3817.7</v>
      </c>
      <c r="L43" s="89">
        <v>1.0639494983890825</v>
      </c>
      <c r="M43" s="89">
        <f t="shared" ref="M43" si="11">L43/1000*250</f>
        <v>0.26598737459727062</v>
      </c>
      <c r="N43" s="122">
        <v>40.83822</v>
      </c>
      <c r="O43" s="122">
        <v>9.8480690000000006</v>
      </c>
      <c r="P43" s="123">
        <f t="shared" si="7"/>
        <v>4.1468251288653644</v>
      </c>
    </row>
    <row r="44" spans="1:16">
      <c r="A44" s="3" t="s">
        <v>1042</v>
      </c>
      <c r="C44" s="37"/>
      <c r="D44" s="37"/>
      <c r="E44" s="37" t="s">
        <v>772</v>
      </c>
      <c r="F44" s="37"/>
      <c r="G44" s="37"/>
      <c r="H44" s="37"/>
      <c r="I44" s="37"/>
      <c r="J44" s="37" t="s">
        <v>897</v>
      </c>
      <c r="K44" s="37">
        <v>2901.1</v>
      </c>
      <c r="L44" s="89">
        <v>1.6516217986281065</v>
      </c>
      <c r="M44" s="89">
        <f>L44/1000*200</f>
        <v>0.3303243597256213</v>
      </c>
      <c r="N44" s="122">
        <v>38.8264</v>
      </c>
      <c r="O44" s="122">
        <v>9.3994859999999996</v>
      </c>
      <c r="P44" s="123">
        <f t="shared" si="7"/>
        <v>4.1306939549673247</v>
      </c>
    </row>
    <row r="45" spans="1:16">
      <c r="A45" s="3" t="s">
        <v>1043</v>
      </c>
      <c r="C45" s="37"/>
      <c r="D45" s="37"/>
      <c r="E45" s="37" t="s">
        <v>773</v>
      </c>
      <c r="F45" s="37"/>
      <c r="G45" s="37"/>
      <c r="H45" s="37"/>
      <c r="I45" s="37"/>
      <c r="J45" s="37" t="s">
        <v>889</v>
      </c>
      <c r="K45" s="37">
        <v>1716.9</v>
      </c>
      <c r="L45" s="89">
        <v>0.68779777505970052</v>
      </c>
      <c r="M45" s="89">
        <f>L45/1000*100</f>
        <v>6.8779777505970058E-2</v>
      </c>
      <c r="N45" s="122">
        <v>40.438720000000004</v>
      </c>
      <c r="O45" s="122">
        <v>9.1473779999999998</v>
      </c>
      <c r="P45" s="123">
        <f t="shared" si="7"/>
        <v>4.4207990530182535</v>
      </c>
    </row>
    <row r="46" spans="1:16">
      <c r="A46" s="3" t="s">
        <v>1044</v>
      </c>
      <c r="C46" s="37"/>
      <c r="D46" s="37"/>
      <c r="E46" s="37" t="s">
        <v>774</v>
      </c>
      <c r="F46" s="37"/>
      <c r="G46" s="37"/>
      <c r="H46" s="37"/>
      <c r="I46" s="37"/>
      <c r="J46" s="37" t="s">
        <v>898</v>
      </c>
      <c r="K46" s="37">
        <v>2810.6</v>
      </c>
      <c r="L46" s="89">
        <v>1.1533195758912691</v>
      </c>
      <c r="M46" s="89">
        <f>L46/1000*50</f>
        <v>5.7665978794563449E-2</v>
      </c>
      <c r="N46" s="122">
        <v>39.997929999999997</v>
      </c>
      <c r="O46" s="122">
        <v>9.1069150000000008</v>
      </c>
      <c r="P46" s="123">
        <f t="shared" si="7"/>
        <v>4.392039455732264</v>
      </c>
    </row>
    <row r="47" spans="1:16">
      <c r="A47" s="3" t="s">
        <v>861</v>
      </c>
      <c r="C47" s="37"/>
      <c r="D47" s="37"/>
      <c r="E47" s="37" t="s">
        <v>775</v>
      </c>
      <c r="F47" s="37"/>
      <c r="G47" s="37"/>
      <c r="H47" s="37"/>
      <c r="I47" s="37"/>
      <c r="J47" s="37" t="s">
        <v>899</v>
      </c>
      <c r="K47" s="37">
        <v>882.9</v>
      </c>
      <c r="L47" s="89">
        <v>1.8314191867708687</v>
      </c>
      <c r="M47" s="89">
        <f t="shared" ref="M47:M48" si="12">L47/1000*50</f>
        <v>9.1570959338543437E-2</v>
      </c>
      <c r="N47" s="122">
        <v>36.522210000000001</v>
      </c>
      <c r="O47" s="122">
        <v>8.3670580000000001</v>
      </c>
      <c r="P47" s="123">
        <f t="shared" si="7"/>
        <v>4.3650002187148695</v>
      </c>
    </row>
    <row r="48" spans="1:16">
      <c r="A48" s="3" t="s">
        <v>862</v>
      </c>
      <c r="C48" s="37"/>
      <c r="D48" s="37"/>
      <c r="E48" s="37" t="s">
        <v>776</v>
      </c>
      <c r="F48" s="37"/>
      <c r="G48" s="37"/>
      <c r="H48" s="108"/>
      <c r="I48" s="108"/>
      <c r="J48" s="37" t="s">
        <v>900</v>
      </c>
      <c r="K48" s="37">
        <v>1340</v>
      </c>
      <c r="L48" s="89">
        <v>2.2974925373134329</v>
      </c>
      <c r="M48" s="89">
        <f t="shared" si="12"/>
        <v>0.11487462686567164</v>
      </c>
      <c r="N48" s="122">
        <v>39.334769999999999</v>
      </c>
      <c r="O48" s="122">
        <v>9.4495450000000005</v>
      </c>
      <c r="P48" s="123">
        <f t="shared" si="7"/>
        <v>4.1626099457698755</v>
      </c>
    </row>
    <row r="49" spans="1:16">
      <c r="A49" s="109" t="s">
        <v>863</v>
      </c>
      <c r="B49" s="61"/>
      <c r="C49" s="13"/>
      <c r="D49" s="13"/>
      <c r="E49" s="97" t="s">
        <v>777</v>
      </c>
      <c r="F49" s="113">
        <v>38751</v>
      </c>
      <c r="G49" s="13" t="s">
        <v>108</v>
      </c>
      <c r="H49" s="8" t="s">
        <v>109</v>
      </c>
      <c r="I49" s="8" t="s">
        <v>110</v>
      </c>
      <c r="J49" s="13" t="s">
        <v>901</v>
      </c>
      <c r="K49" s="13">
        <v>593.6</v>
      </c>
      <c r="L49" s="95">
        <v>3.9869272237196767</v>
      </c>
      <c r="M49" s="95">
        <f>L49/1000*50</f>
        <v>0.19934636118598384</v>
      </c>
      <c r="N49" s="124">
        <v>39.14179</v>
      </c>
      <c r="O49" s="124">
        <v>9.9495550000000001</v>
      </c>
      <c r="P49" s="126">
        <f t="shared" si="7"/>
        <v>3.9340241850012387</v>
      </c>
    </row>
    <row r="50" spans="1:16">
      <c r="A50" s="3" t="s">
        <v>681</v>
      </c>
      <c r="B50" s="37" t="s">
        <v>946</v>
      </c>
      <c r="C50" s="37" t="s">
        <v>86</v>
      </c>
      <c r="D50" s="55">
        <v>38756</v>
      </c>
      <c r="E50" s="37" t="s">
        <v>778</v>
      </c>
      <c r="F50" s="55">
        <v>38756</v>
      </c>
      <c r="G50" s="37" t="s">
        <v>779</v>
      </c>
      <c r="H50" s="85" t="s">
        <v>111</v>
      </c>
      <c r="I50" s="85" t="s">
        <v>112</v>
      </c>
      <c r="J50" s="37" t="s">
        <v>165</v>
      </c>
      <c r="K50" s="37">
        <v>3113.6</v>
      </c>
      <c r="L50" s="89">
        <v>0.37530832476875647</v>
      </c>
      <c r="M50" s="89">
        <f>L50/1000*250</f>
        <v>9.3827081192189118E-2</v>
      </c>
      <c r="N50" s="122">
        <v>44.62621</v>
      </c>
      <c r="O50" s="122">
        <v>9.1246910000000003</v>
      </c>
      <c r="P50" s="123">
        <f t="shared" si="7"/>
        <v>4.8907091757956511</v>
      </c>
    </row>
    <row r="51" spans="1:16">
      <c r="A51" s="3" t="s">
        <v>682</v>
      </c>
      <c r="C51" s="37"/>
      <c r="D51" s="37"/>
      <c r="E51" s="37" t="s">
        <v>780</v>
      </c>
      <c r="F51" s="37"/>
      <c r="G51" s="37"/>
      <c r="H51" s="37"/>
      <c r="I51" s="37"/>
      <c r="J51" s="37" t="s">
        <v>167</v>
      </c>
      <c r="K51" s="37">
        <v>3758.9</v>
      </c>
      <c r="L51" s="89">
        <v>0.63695229987496338</v>
      </c>
      <c r="M51" s="89">
        <f t="shared" ref="M51" si="13">L51/1000*250</f>
        <v>0.15923807496874084</v>
      </c>
      <c r="N51" s="122">
        <v>44.467759999999998</v>
      </c>
      <c r="O51" s="122">
        <v>9.4791740000000004</v>
      </c>
      <c r="P51" s="123">
        <f t="shared" si="7"/>
        <v>4.6911007224891108</v>
      </c>
    </row>
    <row r="52" spans="1:16">
      <c r="A52" s="3" t="s">
        <v>683</v>
      </c>
      <c r="C52" s="37"/>
      <c r="D52" s="37"/>
      <c r="E52" s="37" t="s">
        <v>781</v>
      </c>
      <c r="F52" s="37"/>
      <c r="G52" s="37"/>
      <c r="H52" s="37"/>
      <c r="I52" s="37"/>
      <c r="J52" s="37" t="s">
        <v>169</v>
      </c>
      <c r="K52" s="37">
        <v>2358.9</v>
      </c>
      <c r="L52" s="89">
        <v>0.87478061808470065</v>
      </c>
      <c r="M52" s="89">
        <f>L52/1000*200</f>
        <v>0.17495612361694013</v>
      </c>
      <c r="N52" s="122">
        <v>42.020159999999997</v>
      </c>
      <c r="O52" s="122">
        <v>10.264290000000001</v>
      </c>
      <c r="P52" s="123">
        <f t="shared" si="7"/>
        <v>4.0938204201167343</v>
      </c>
    </row>
    <row r="53" spans="1:16">
      <c r="A53" s="3" t="s">
        <v>684</v>
      </c>
      <c r="C53" s="37"/>
      <c r="D53" s="37"/>
      <c r="E53" s="37" t="s">
        <v>782</v>
      </c>
      <c r="F53" s="37"/>
      <c r="G53" s="37"/>
      <c r="H53" s="37"/>
      <c r="I53" s="37"/>
      <c r="J53" s="37" t="s">
        <v>171</v>
      </c>
      <c r="K53" s="37">
        <v>2006</v>
      </c>
      <c r="L53" s="89">
        <v>0.66269192422731804</v>
      </c>
      <c r="M53" s="89">
        <f>L53/1000*100</f>
        <v>6.6269192422731799E-2</v>
      </c>
      <c r="N53" s="122">
        <v>40.756180000000001</v>
      </c>
      <c r="O53" s="122">
        <v>9.2295110000000005</v>
      </c>
      <c r="P53" s="123">
        <f t="shared" si="7"/>
        <v>4.4158547511347024</v>
      </c>
    </row>
    <row r="54" spans="1:16">
      <c r="A54" s="3" t="s">
        <v>685</v>
      </c>
      <c r="C54" s="37"/>
      <c r="D54" s="37"/>
      <c r="E54" s="37" t="s">
        <v>783</v>
      </c>
      <c r="F54" s="37"/>
      <c r="G54" s="37"/>
      <c r="H54" s="37"/>
      <c r="I54" s="37"/>
      <c r="J54" s="37" t="s">
        <v>672</v>
      </c>
      <c r="K54" s="37">
        <v>1840.6</v>
      </c>
      <c r="L54" s="89">
        <v>3.6856677170487884</v>
      </c>
      <c r="M54" s="89">
        <f>L54/1000*50</f>
        <v>0.18428338585243942</v>
      </c>
      <c r="N54" s="122">
        <v>41.962980000000002</v>
      </c>
      <c r="O54" s="122">
        <v>10.536770000000001</v>
      </c>
      <c r="P54" s="123">
        <f t="shared" si="7"/>
        <v>3.9825278524633259</v>
      </c>
    </row>
    <row r="55" spans="1:16">
      <c r="A55" s="3" t="s">
        <v>686</v>
      </c>
      <c r="C55" s="37"/>
      <c r="D55" s="37"/>
      <c r="E55" s="37" t="s">
        <v>874</v>
      </c>
      <c r="F55" s="37"/>
      <c r="G55" s="37"/>
      <c r="H55" s="37"/>
      <c r="I55" s="37"/>
      <c r="J55" s="37" t="s">
        <v>333</v>
      </c>
      <c r="K55" s="37">
        <v>1322</v>
      </c>
      <c r="L55" s="89">
        <v>6.7599394856278368</v>
      </c>
      <c r="M55" s="89">
        <f t="shared" ref="M55:M56" si="14">L55/1000*50</f>
        <v>0.33799697428139186</v>
      </c>
      <c r="N55" s="122">
        <v>40.296680000000002</v>
      </c>
      <c r="O55" s="122">
        <v>10.06484</v>
      </c>
      <c r="P55" s="123">
        <f t="shared" si="7"/>
        <v>4.0037079576029031</v>
      </c>
    </row>
    <row r="56" spans="1:16">
      <c r="A56" s="3" t="s">
        <v>687</v>
      </c>
      <c r="C56" s="37"/>
      <c r="D56" s="37"/>
      <c r="E56" s="37" t="s">
        <v>875</v>
      </c>
      <c r="F56" s="37"/>
      <c r="G56" s="37"/>
      <c r="H56" s="108"/>
      <c r="I56" s="108"/>
      <c r="J56" s="37" t="s">
        <v>335</v>
      </c>
      <c r="K56" s="37">
        <v>1167.7</v>
      </c>
      <c r="L56" s="89">
        <v>3.7458936370643148</v>
      </c>
      <c r="M56" s="89">
        <f t="shared" si="14"/>
        <v>0.18729468185321574</v>
      </c>
      <c r="N56" s="122">
        <v>41.694769999999998</v>
      </c>
      <c r="O56" s="122">
        <v>10.36961</v>
      </c>
      <c r="P56" s="123">
        <f t="shared" si="7"/>
        <v>4.0208619224831024</v>
      </c>
    </row>
    <row r="57" spans="1:16">
      <c r="A57" s="109" t="s">
        <v>688</v>
      </c>
      <c r="B57" s="61"/>
      <c r="C57" s="13"/>
      <c r="D57" s="13"/>
      <c r="E57" s="13" t="s">
        <v>876</v>
      </c>
      <c r="F57" s="113">
        <v>38756</v>
      </c>
      <c r="G57" s="13" t="s">
        <v>113</v>
      </c>
      <c r="H57" s="8" t="s">
        <v>114</v>
      </c>
      <c r="I57" s="8" t="s">
        <v>115</v>
      </c>
      <c r="J57" s="13" t="s">
        <v>337</v>
      </c>
      <c r="K57" s="13">
        <v>1029.7</v>
      </c>
      <c r="L57" s="95">
        <v>4.6727396329027879</v>
      </c>
      <c r="M57" s="95">
        <f>L57/1000*50</f>
        <v>0.23363698164513941</v>
      </c>
      <c r="N57" s="124">
        <v>40.750039999999998</v>
      </c>
      <c r="O57" s="124">
        <v>10.04949</v>
      </c>
      <c r="P57" s="126">
        <f t="shared" si="7"/>
        <v>4.0549361211364952</v>
      </c>
    </row>
    <row r="58" spans="1:16">
      <c r="A58" s="3" t="s">
        <v>1128</v>
      </c>
      <c r="B58" s="37" t="s">
        <v>946</v>
      </c>
      <c r="C58" s="37" t="s">
        <v>948</v>
      </c>
      <c r="D58" s="55">
        <v>38757</v>
      </c>
      <c r="E58" s="37" t="s">
        <v>877</v>
      </c>
      <c r="F58" s="55">
        <v>38756</v>
      </c>
      <c r="G58" s="37" t="s">
        <v>878</v>
      </c>
      <c r="H58" s="85" t="s">
        <v>116</v>
      </c>
      <c r="I58" s="85" t="s">
        <v>117</v>
      </c>
      <c r="J58" s="37" t="s">
        <v>165</v>
      </c>
      <c r="K58" s="37">
        <v>3123.6</v>
      </c>
      <c r="L58" s="89">
        <v>0.47281342041234475</v>
      </c>
      <c r="M58" s="89">
        <f>L58/1000*250</f>
        <v>0.11820335510308619</v>
      </c>
      <c r="N58" s="122">
        <v>49.809359999999998</v>
      </c>
      <c r="O58" s="122">
        <v>8.1419800000000002</v>
      </c>
      <c r="P58" s="123">
        <f t="shared" si="7"/>
        <v>6.1175979307244672</v>
      </c>
    </row>
    <row r="59" spans="1:16">
      <c r="A59" s="3" t="s">
        <v>1129</v>
      </c>
      <c r="C59" s="37"/>
      <c r="D59" s="37"/>
      <c r="E59" s="37" t="s">
        <v>879</v>
      </c>
      <c r="F59" s="37"/>
      <c r="G59" s="37"/>
      <c r="H59" s="37"/>
      <c r="I59" s="37"/>
      <c r="J59" s="37" t="s">
        <v>167</v>
      </c>
      <c r="K59" s="37">
        <v>3205.5</v>
      </c>
      <c r="L59" s="89">
        <v>1.1707627515208237</v>
      </c>
      <c r="M59" s="89">
        <f t="shared" ref="M59" si="15">L59/1000*250</f>
        <v>0.29269068788020591</v>
      </c>
      <c r="N59" s="122">
        <v>46.047899999999998</v>
      </c>
      <c r="O59" s="122">
        <v>8.9456249999999997</v>
      </c>
      <c r="P59" s="123">
        <f t="shared" si="7"/>
        <v>5.1475330119471812</v>
      </c>
    </row>
    <row r="60" spans="1:16">
      <c r="A60" s="3" t="s">
        <v>1130</v>
      </c>
      <c r="C60" s="37"/>
      <c r="D60" s="37"/>
      <c r="E60" s="37" t="s">
        <v>880</v>
      </c>
      <c r="F60" s="37"/>
      <c r="G60" s="37"/>
      <c r="H60" s="37"/>
      <c r="I60" s="37"/>
      <c r="J60" s="37" t="s">
        <v>169</v>
      </c>
      <c r="K60" s="37">
        <v>2118.6999999999998</v>
      </c>
      <c r="L60" s="89">
        <v>1.8832680417236984</v>
      </c>
      <c r="M60" s="89">
        <f>L60/1000*200</f>
        <v>0.37665360834473971</v>
      </c>
      <c r="N60" s="122">
        <v>42.564889999999998</v>
      </c>
      <c r="O60" s="122">
        <v>10.486890000000001</v>
      </c>
      <c r="P60" s="123">
        <f t="shared" si="7"/>
        <v>4.0588668327788309</v>
      </c>
    </row>
    <row r="61" spans="1:16">
      <c r="A61" s="3" t="s">
        <v>1131</v>
      </c>
      <c r="C61" s="37"/>
      <c r="D61" s="37"/>
      <c r="E61" s="37" t="s">
        <v>881</v>
      </c>
      <c r="F61" s="37"/>
      <c r="G61" s="37"/>
      <c r="H61" s="37"/>
      <c r="I61" s="37"/>
      <c r="J61" s="37" t="s">
        <v>889</v>
      </c>
      <c r="K61" s="37">
        <v>2169.1</v>
      </c>
      <c r="L61" s="89">
        <v>1.4215296666820341</v>
      </c>
      <c r="M61" s="89">
        <f>L61/1000*100</f>
        <v>0.14215296666820343</v>
      </c>
      <c r="N61" s="122">
        <v>38.115099999999998</v>
      </c>
      <c r="O61" s="122">
        <v>9.2445350000000008</v>
      </c>
      <c r="P61" s="123">
        <f t="shared" si="7"/>
        <v>4.1229872567955006</v>
      </c>
    </row>
    <row r="62" spans="1:16">
      <c r="A62" s="3" t="s">
        <v>1132</v>
      </c>
      <c r="C62" s="37"/>
      <c r="D62" s="37"/>
      <c r="E62" s="37" t="s">
        <v>882</v>
      </c>
      <c r="F62" s="37"/>
      <c r="G62" s="37"/>
      <c r="H62" s="37"/>
      <c r="I62" s="37"/>
      <c r="J62" s="37" t="s">
        <v>672</v>
      </c>
      <c r="K62" s="37">
        <v>1186</v>
      </c>
      <c r="L62" s="89">
        <v>1.3824620573355817</v>
      </c>
      <c r="M62" s="89">
        <f>L62/1000*50</f>
        <v>6.9123102866779085E-2</v>
      </c>
      <c r="N62" s="122">
        <v>35.334319999999998</v>
      </c>
      <c r="O62" s="122">
        <v>8.0786940000000005</v>
      </c>
      <c r="P62" s="123">
        <f t="shared" si="7"/>
        <v>4.3737663538190699</v>
      </c>
    </row>
    <row r="63" spans="1:16">
      <c r="A63" s="3" t="s">
        <v>1133</v>
      </c>
      <c r="C63" s="37"/>
      <c r="D63" s="37"/>
      <c r="E63" s="37" t="s">
        <v>883</v>
      </c>
      <c r="F63" s="37"/>
      <c r="G63" s="37"/>
      <c r="H63" s="37"/>
      <c r="I63" s="37"/>
      <c r="J63" s="37" t="s">
        <v>333</v>
      </c>
      <c r="K63" s="37">
        <v>1396.3</v>
      </c>
      <c r="L63" s="89">
        <v>1.9594070042254532</v>
      </c>
      <c r="M63" s="89">
        <f t="shared" ref="M63:M64" si="16">L63/1000*50</f>
        <v>9.797035021127265E-2</v>
      </c>
      <c r="N63" s="122">
        <v>37.428570000000001</v>
      </c>
      <c r="O63" s="122">
        <v>8.5395769999999995</v>
      </c>
      <c r="P63" s="123">
        <f t="shared" si="7"/>
        <v>4.3829536287336017</v>
      </c>
    </row>
    <row r="64" spans="1:16">
      <c r="A64" s="3" t="s">
        <v>1134</v>
      </c>
      <c r="C64" s="37"/>
      <c r="D64" s="37"/>
      <c r="E64" s="37" t="s">
        <v>884</v>
      </c>
      <c r="F64" s="37"/>
      <c r="G64" s="37"/>
      <c r="H64" s="108"/>
      <c r="I64" s="108"/>
      <c r="J64" s="37" t="s">
        <v>335</v>
      </c>
      <c r="K64" s="37">
        <v>1270.7</v>
      </c>
      <c r="L64" s="89">
        <v>1.6556543637365231</v>
      </c>
      <c r="M64" s="89">
        <f t="shared" si="16"/>
        <v>8.2782718186826143E-2</v>
      </c>
      <c r="N64" s="122">
        <v>36.322940000000003</v>
      </c>
      <c r="O64" s="122">
        <v>8.6676549999999999</v>
      </c>
      <c r="P64" s="123">
        <f t="shared" si="7"/>
        <v>4.1906305684755569</v>
      </c>
    </row>
    <row r="65" spans="1:16" ht="18" thickBot="1">
      <c r="A65" s="1" t="s">
        <v>1135</v>
      </c>
      <c r="B65" s="102"/>
      <c r="C65" s="2"/>
      <c r="D65" s="2"/>
      <c r="E65" s="2" t="s">
        <v>885</v>
      </c>
      <c r="F65" s="115">
        <v>38757</v>
      </c>
      <c r="G65" s="2" t="s">
        <v>118</v>
      </c>
      <c r="H65" s="47" t="s">
        <v>119</v>
      </c>
      <c r="I65" s="47" t="s">
        <v>120</v>
      </c>
      <c r="J65" s="2" t="s">
        <v>337</v>
      </c>
      <c r="K65" s="2">
        <v>1002.5</v>
      </c>
      <c r="L65" s="83">
        <v>2.6815361596009977</v>
      </c>
      <c r="M65" s="83">
        <f>L65/1000*50</f>
        <v>0.13407680798004989</v>
      </c>
      <c r="N65" s="125">
        <v>43.687370000000001</v>
      </c>
      <c r="O65" s="125">
        <v>10.29374</v>
      </c>
      <c r="P65" s="127">
        <f t="shared" si="7"/>
        <v>4.244071639656724</v>
      </c>
    </row>
  </sheetData>
  <mergeCells count="10">
    <mergeCell ref="D25:E25"/>
    <mergeCell ref="F25:G25"/>
    <mergeCell ref="H3:I3"/>
    <mergeCell ref="L3:M3"/>
    <mergeCell ref="N3:O3"/>
    <mergeCell ref="D4:E4"/>
    <mergeCell ref="F4:G4"/>
    <mergeCell ref="H24:I24"/>
    <mergeCell ref="L24:M24"/>
    <mergeCell ref="N24:O24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workbookViewId="0">
      <selection activeCell="H41" sqref="H41:I41"/>
    </sheetView>
  </sheetViews>
  <sheetFormatPr baseColWidth="12" defaultRowHeight="17"/>
  <cols>
    <col min="2" max="2" width="5.33203125" customWidth="1"/>
    <col min="3" max="9" width="13.83203125" customWidth="1"/>
    <col min="11" max="11" width="13.6640625" style="3" bestFit="1" customWidth="1"/>
    <col min="12" max="12" width="12.83203125" style="3"/>
    <col min="13" max="13" width="13.1640625" bestFit="1" customWidth="1"/>
  </cols>
  <sheetData>
    <row r="1" spans="1:16">
      <c r="A1" s="6" t="s">
        <v>706</v>
      </c>
    </row>
    <row r="2" spans="1:16" ht="18" thickBot="1">
      <c r="K2" s="1"/>
      <c r="L2" s="1"/>
      <c r="M2" s="1"/>
      <c r="N2" s="1"/>
      <c r="O2" s="1"/>
      <c r="P2" s="1"/>
    </row>
    <row r="3" spans="1:16">
      <c r="A3" s="7" t="s">
        <v>420</v>
      </c>
      <c r="B3" s="7" t="s">
        <v>422</v>
      </c>
      <c r="C3" s="7" t="s">
        <v>423</v>
      </c>
      <c r="D3" s="38" t="s">
        <v>441</v>
      </c>
      <c r="E3" s="38" t="s">
        <v>442</v>
      </c>
      <c r="F3" s="38" t="s">
        <v>441</v>
      </c>
      <c r="G3" s="38" t="s">
        <v>442</v>
      </c>
      <c r="H3" s="157" t="s">
        <v>445</v>
      </c>
      <c r="I3" s="157"/>
      <c r="J3" s="49" t="s">
        <v>711</v>
      </c>
      <c r="K3" s="3" t="s">
        <v>710</v>
      </c>
      <c r="L3" s="157" t="s">
        <v>709</v>
      </c>
      <c r="M3" s="158"/>
      <c r="N3" s="157" t="s">
        <v>448</v>
      </c>
      <c r="O3" s="157"/>
      <c r="P3" s="37" t="s">
        <v>348</v>
      </c>
    </row>
    <row r="4" spans="1:16" s="42" customFormat="1" ht="18" thickBot="1">
      <c r="A4" s="40"/>
      <c r="B4" s="40"/>
      <c r="C4" s="40"/>
      <c r="D4" s="156" t="s">
        <v>451</v>
      </c>
      <c r="E4" s="156"/>
      <c r="F4" s="156" t="s">
        <v>452</v>
      </c>
      <c r="G4" s="156"/>
      <c r="H4" s="41" t="s">
        <v>446</v>
      </c>
      <c r="I4" s="41" t="s">
        <v>447</v>
      </c>
      <c r="J4" s="41" t="s">
        <v>424</v>
      </c>
      <c r="K4" s="41" t="s">
        <v>578</v>
      </c>
      <c r="L4" s="41" t="s">
        <v>443</v>
      </c>
      <c r="M4" s="41" t="s">
        <v>444</v>
      </c>
      <c r="N4" s="41" t="s">
        <v>449</v>
      </c>
      <c r="O4" s="41" t="s">
        <v>450</v>
      </c>
      <c r="P4" s="40"/>
    </row>
    <row r="5" spans="1:16" ht="18" thickTop="1">
      <c r="A5" s="5" t="s">
        <v>417</v>
      </c>
      <c r="B5" s="5" t="s">
        <v>579</v>
      </c>
      <c r="C5" s="5" t="s">
        <v>580</v>
      </c>
      <c r="D5" s="55">
        <v>39018</v>
      </c>
      <c r="E5" s="37" t="s">
        <v>174</v>
      </c>
      <c r="F5" s="55">
        <v>39018</v>
      </c>
      <c r="G5" s="37" t="s">
        <v>460</v>
      </c>
      <c r="H5" s="8" t="s">
        <v>692</v>
      </c>
      <c r="I5" s="8" t="s">
        <v>693</v>
      </c>
      <c r="J5" s="5" t="s">
        <v>166</v>
      </c>
      <c r="K5" s="10">
        <v>2275.3609136046498</v>
      </c>
      <c r="L5" s="35">
        <v>5.3989149266604999</v>
      </c>
      <c r="M5" s="35">
        <f>L5/1000*250</f>
        <v>1.349728731665125</v>
      </c>
      <c r="N5" s="35">
        <v>55.204999999999998</v>
      </c>
      <c r="O5" s="35">
        <v>7.44</v>
      </c>
      <c r="P5" s="35">
        <f t="shared" ref="P5:P19" si="0">N5/O5</f>
        <v>7.4200268817204291</v>
      </c>
    </row>
    <row r="6" spans="1:16">
      <c r="A6" s="5" t="s">
        <v>418</v>
      </c>
      <c r="B6" s="5"/>
      <c r="C6" s="5"/>
      <c r="D6" s="37"/>
      <c r="E6" s="37" t="s">
        <v>175</v>
      </c>
      <c r="F6" s="37"/>
      <c r="G6" s="37"/>
      <c r="H6" s="27"/>
      <c r="I6" s="21"/>
      <c r="J6" s="5" t="s">
        <v>168</v>
      </c>
      <c r="K6" s="10">
        <v>2622.489900656702</v>
      </c>
      <c r="L6" s="35">
        <v>10.448208015267699</v>
      </c>
      <c r="M6" s="35">
        <f t="shared" ref="M6" si="1">L6/1000*250</f>
        <v>2.6120520038169248</v>
      </c>
      <c r="N6" s="35">
        <v>54.365000000000002</v>
      </c>
      <c r="O6" s="35">
        <v>8.125</v>
      </c>
      <c r="P6" s="35">
        <f t="shared" si="0"/>
        <v>6.6910769230769231</v>
      </c>
    </row>
    <row r="7" spans="1:16">
      <c r="A7" s="5" t="s">
        <v>581</v>
      </c>
      <c r="B7" s="5"/>
      <c r="C7" s="5"/>
      <c r="E7" s="37" t="s">
        <v>176</v>
      </c>
      <c r="G7" s="37"/>
      <c r="H7" s="46"/>
      <c r="I7" s="8"/>
      <c r="J7" s="5" t="s">
        <v>170</v>
      </c>
      <c r="K7" s="10">
        <v>1943.2557443025739</v>
      </c>
      <c r="L7" s="35">
        <v>29.079939768957743</v>
      </c>
      <c r="M7" s="35">
        <f>L7/1000*200</f>
        <v>5.8159879537915486</v>
      </c>
      <c r="N7" s="35">
        <v>55.91</v>
      </c>
      <c r="O7" s="35">
        <v>7.7749999999999995</v>
      </c>
      <c r="P7" s="35">
        <f t="shared" si="0"/>
        <v>7.1909967845659164</v>
      </c>
    </row>
    <row r="8" spans="1:16">
      <c r="A8" s="5" t="s">
        <v>394</v>
      </c>
      <c r="B8" s="5"/>
      <c r="C8" s="5"/>
      <c r="D8" s="37"/>
      <c r="E8" s="37" t="s">
        <v>177</v>
      </c>
      <c r="F8" s="37"/>
      <c r="G8" s="37"/>
      <c r="H8" s="46"/>
      <c r="I8" s="8"/>
      <c r="J8" s="5" t="s">
        <v>172</v>
      </c>
      <c r="K8" s="10">
        <v>1023.7263760851454</v>
      </c>
      <c r="L8" s="35">
        <v>49.966945460185691</v>
      </c>
      <c r="M8" s="35">
        <f>L8/1000*100</f>
        <v>4.9966945460185697</v>
      </c>
      <c r="N8" s="35">
        <v>54.48</v>
      </c>
      <c r="O8" s="35">
        <v>8.1150000000000002</v>
      </c>
      <c r="P8" s="35">
        <f t="shared" si="0"/>
        <v>6.7134935304990755</v>
      </c>
    </row>
    <row r="9" spans="1:16">
      <c r="A9" s="11" t="s">
        <v>425</v>
      </c>
      <c r="B9" s="11"/>
      <c r="C9" s="11"/>
      <c r="D9" s="11"/>
      <c r="E9" s="11" t="s">
        <v>542</v>
      </c>
      <c r="F9" s="104"/>
      <c r="G9" s="11"/>
      <c r="H9" s="8"/>
      <c r="I9" s="8"/>
      <c r="J9" s="11" t="s">
        <v>332</v>
      </c>
      <c r="K9" s="10">
        <v>705.77709627065997</v>
      </c>
      <c r="L9" s="35">
        <v>5.4210883580907945</v>
      </c>
      <c r="M9" s="35">
        <f>L9/1000*50</f>
        <v>0.27105441790453971</v>
      </c>
      <c r="N9" s="35">
        <v>44.995000000000005</v>
      </c>
      <c r="O9" s="35">
        <v>10.239999999999998</v>
      </c>
      <c r="P9" s="35">
        <f t="shared" si="0"/>
        <v>4.3940429687500009</v>
      </c>
    </row>
    <row r="10" spans="1:16">
      <c r="A10" s="11" t="s">
        <v>238</v>
      </c>
      <c r="B10" s="11"/>
      <c r="C10" s="11"/>
      <c r="D10" s="11"/>
      <c r="E10" s="11" t="s">
        <v>543</v>
      </c>
      <c r="F10" s="104"/>
      <c r="G10" s="11"/>
      <c r="H10" s="8"/>
      <c r="I10" s="8"/>
      <c r="J10" s="11" t="s">
        <v>334</v>
      </c>
      <c r="K10" s="10">
        <v>662.11766283791803</v>
      </c>
      <c r="L10" s="35">
        <v>3.7218762439256201</v>
      </c>
      <c r="M10" s="35">
        <f t="shared" ref="M10:M12" si="2">L10/1000*50</f>
        <v>0.18609381219628099</v>
      </c>
      <c r="N10" s="35">
        <v>45.585000000000001</v>
      </c>
      <c r="O10" s="35">
        <v>10.065</v>
      </c>
      <c r="P10" s="35">
        <f t="shared" si="0"/>
        <v>4.5290611028315952</v>
      </c>
    </row>
    <row r="11" spans="1:16">
      <c r="A11" s="11" t="s">
        <v>239</v>
      </c>
      <c r="B11" s="11"/>
      <c r="C11" s="11"/>
      <c r="D11" s="11"/>
      <c r="E11" s="11" t="s">
        <v>544</v>
      </c>
      <c r="F11" s="104"/>
      <c r="G11" s="11"/>
      <c r="H11" s="8"/>
      <c r="I11" s="8"/>
      <c r="J11" s="11" t="s">
        <v>401</v>
      </c>
      <c r="K11" s="10">
        <v>632.40204697556499</v>
      </c>
      <c r="L11" s="35">
        <v>4.0323715146015822</v>
      </c>
      <c r="M11" s="35">
        <f t="shared" si="2"/>
        <v>0.20161857573007913</v>
      </c>
      <c r="N11" s="35">
        <v>47.024999999999999</v>
      </c>
      <c r="O11" s="35">
        <v>9.875</v>
      </c>
      <c r="P11" s="35">
        <f t="shared" si="0"/>
        <v>4.7620253164556958</v>
      </c>
    </row>
    <row r="12" spans="1:16">
      <c r="A12" s="13" t="s">
        <v>240</v>
      </c>
      <c r="B12" s="13"/>
      <c r="C12" s="13"/>
      <c r="D12" s="13"/>
      <c r="E12" s="13" t="s">
        <v>545</v>
      </c>
      <c r="F12" s="13"/>
      <c r="G12" s="13" t="s">
        <v>461</v>
      </c>
      <c r="H12" s="48" t="s">
        <v>694</v>
      </c>
      <c r="I12" s="48" t="s">
        <v>695</v>
      </c>
      <c r="J12" s="13" t="s">
        <v>402</v>
      </c>
      <c r="K12" s="14">
        <v>578.37624219107886</v>
      </c>
      <c r="L12" s="36">
        <v>9.4288796845122498</v>
      </c>
      <c r="M12" s="36">
        <f t="shared" si="2"/>
        <v>0.47144398422561251</v>
      </c>
      <c r="N12" s="36">
        <v>46.379999999999995</v>
      </c>
      <c r="O12" s="36">
        <v>9.3550000000000004</v>
      </c>
      <c r="P12" s="36">
        <f t="shared" si="0"/>
        <v>4.9577765900587911</v>
      </c>
    </row>
    <row r="13" spans="1:16" ht="17" customHeight="1">
      <c r="A13" s="11" t="s">
        <v>590</v>
      </c>
      <c r="B13" s="11" t="s">
        <v>591</v>
      </c>
      <c r="C13" s="11" t="s">
        <v>252</v>
      </c>
      <c r="D13" s="55">
        <v>39018</v>
      </c>
      <c r="E13" s="11" t="s">
        <v>546</v>
      </c>
      <c r="F13" s="55">
        <v>39018</v>
      </c>
      <c r="G13" s="11" t="s">
        <v>462</v>
      </c>
      <c r="H13" s="8" t="s">
        <v>696</v>
      </c>
      <c r="I13" s="8" t="s">
        <v>697</v>
      </c>
      <c r="J13" s="11" t="s">
        <v>253</v>
      </c>
      <c r="K13" s="10">
        <v>1435.3574877679316</v>
      </c>
      <c r="L13" s="35">
        <v>5.4439957060114494</v>
      </c>
      <c r="M13" s="35">
        <f>L13/1000*250</f>
        <v>1.3609989265028624</v>
      </c>
      <c r="N13" s="35">
        <v>52.41</v>
      </c>
      <c r="O13" s="35">
        <v>7.3800000000000008</v>
      </c>
      <c r="P13" s="35">
        <f t="shared" si="0"/>
        <v>7.1016260162601617</v>
      </c>
    </row>
    <row r="14" spans="1:16">
      <c r="A14" s="11" t="s">
        <v>241</v>
      </c>
      <c r="B14" s="11"/>
      <c r="C14" s="11"/>
      <c r="D14" s="11"/>
      <c r="E14" s="11" t="s">
        <v>547</v>
      </c>
      <c r="F14" s="104"/>
      <c r="G14" s="11"/>
      <c r="H14" s="27"/>
      <c r="I14" s="21"/>
      <c r="J14" s="11" t="s">
        <v>254</v>
      </c>
      <c r="K14" s="10">
        <v>1435.0994456962117</v>
      </c>
      <c r="L14" s="35">
        <v>10.550014527150037</v>
      </c>
      <c r="M14" s="35">
        <f t="shared" ref="M14" si="3">L14/1000*250</f>
        <v>2.6375036317875091</v>
      </c>
      <c r="N14" s="35">
        <v>53.64</v>
      </c>
      <c r="O14" s="35">
        <v>7.6899999999999995</v>
      </c>
      <c r="P14" s="35">
        <f t="shared" si="0"/>
        <v>6.975292587776333</v>
      </c>
    </row>
    <row r="15" spans="1:16">
      <c r="A15" s="11" t="s">
        <v>242</v>
      </c>
      <c r="B15" s="11"/>
      <c r="C15" s="11"/>
      <c r="D15" s="11"/>
      <c r="E15" s="11" t="s">
        <v>548</v>
      </c>
      <c r="F15" s="104"/>
      <c r="G15" s="11"/>
      <c r="H15" s="8"/>
      <c r="I15" s="8"/>
      <c r="J15" s="11" t="s">
        <v>255</v>
      </c>
      <c r="K15" s="10">
        <v>1241.6050047024728</v>
      </c>
      <c r="L15" s="35">
        <v>23.401709794946136</v>
      </c>
      <c r="M15" s="35">
        <f>L15/1000*200</f>
        <v>4.680341958989227</v>
      </c>
      <c r="N15" s="35">
        <v>55.905000000000001</v>
      </c>
      <c r="O15" s="35">
        <v>7.6099999999999994</v>
      </c>
      <c r="P15" s="35">
        <f t="shared" si="0"/>
        <v>7.346254927726676</v>
      </c>
    </row>
    <row r="16" spans="1:16">
      <c r="A16" s="11" t="s">
        <v>307</v>
      </c>
      <c r="B16" s="11"/>
      <c r="C16" s="11"/>
      <c r="D16" s="11"/>
      <c r="E16" s="11" t="s">
        <v>549</v>
      </c>
      <c r="F16" s="104"/>
      <c r="G16" s="11"/>
      <c r="H16" s="8"/>
      <c r="I16" s="8"/>
      <c r="J16" s="11" t="s">
        <v>256</v>
      </c>
      <c r="K16" s="10">
        <v>645.23411988057364</v>
      </c>
      <c r="L16" s="35">
        <v>43.938655949018056</v>
      </c>
      <c r="M16" s="35">
        <f>L16/1000*100</f>
        <v>4.3938655949018059</v>
      </c>
      <c r="N16" s="35">
        <v>52.69</v>
      </c>
      <c r="O16" s="35">
        <v>8.0350000000000001</v>
      </c>
      <c r="P16" s="35">
        <f t="shared" si="0"/>
        <v>6.5575606720597381</v>
      </c>
    </row>
    <row r="17" spans="1:16">
      <c r="A17" s="11" t="s">
        <v>308</v>
      </c>
      <c r="B17" s="11"/>
      <c r="C17" s="11"/>
      <c r="D17" s="11"/>
      <c r="E17" s="11" t="s">
        <v>550</v>
      </c>
      <c r="F17" s="104"/>
      <c r="G17" s="11"/>
      <c r="H17" s="8"/>
      <c r="I17" s="8"/>
      <c r="J17" s="11" t="s">
        <v>257</v>
      </c>
      <c r="K17" s="10">
        <v>287.5994362082447</v>
      </c>
      <c r="L17" s="35">
        <v>11.872067779464301</v>
      </c>
      <c r="M17" s="35">
        <f>L17/1000*50</f>
        <v>0.59360338897321507</v>
      </c>
      <c r="N17" s="35">
        <v>44.59</v>
      </c>
      <c r="O17" s="35">
        <v>10.33</v>
      </c>
      <c r="P17" s="35">
        <f t="shared" si="0"/>
        <v>4.3165537270087126</v>
      </c>
    </row>
    <row r="18" spans="1:16">
      <c r="A18" s="11" t="s">
        <v>309</v>
      </c>
      <c r="B18" s="11"/>
      <c r="C18" s="11"/>
      <c r="D18" s="11"/>
      <c r="E18" s="11" t="s">
        <v>551</v>
      </c>
      <c r="F18" s="104"/>
      <c r="G18" s="11"/>
      <c r="H18" s="8"/>
      <c r="I18" s="8"/>
      <c r="J18" s="11" t="s">
        <v>258</v>
      </c>
      <c r="K18" s="10">
        <v>685.39891096829467</v>
      </c>
      <c r="L18" s="35">
        <v>10.438767680404098</v>
      </c>
      <c r="M18" s="35">
        <f t="shared" ref="M18:M20" si="4">L18/1000*50</f>
        <v>0.52193838402020487</v>
      </c>
      <c r="N18" s="35">
        <v>46.78</v>
      </c>
      <c r="O18" s="35">
        <v>9.16</v>
      </c>
      <c r="P18" s="35">
        <f t="shared" si="0"/>
        <v>5.106986899563319</v>
      </c>
    </row>
    <row r="19" spans="1:16">
      <c r="A19" s="11" t="s">
        <v>310</v>
      </c>
      <c r="B19" s="11"/>
      <c r="C19" s="11"/>
      <c r="D19" s="11"/>
      <c r="E19" s="11" t="s">
        <v>552</v>
      </c>
      <c r="F19" s="104"/>
      <c r="G19" s="11"/>
      <c r="H19" s="8"/>
      <c r="I19" s="8"/>
      <c r="J19" s="11" t="s">
        <v>259</v>
      </c>
      <c r="K19" s="10">
        <v>772.04320115682015</v>
      </c>
      <c r="L19" s="35">
        <v>8.7534997910398982</v>
      </c>
      <c r="M19" s="35">
        <f t="shared" si="4"/>
        <v>0.43767498955199491</v>
      </c>
      <c r="N19" s="35">
        <v>47.995000000000005</v>
      </c>
      <c r="O19" s="35">
        <v>9.2149999999999999</v>
      </c>
      <c r="P19" s="35">
        <f t="shared" si="0"/>
        <v>5.2083559413998923</v>
      </c>
    </row>
    <row r="20" spans="1:16">
      <c r="A20" s="13" t="s">
        <v>311</v>
      </c>
      <c r="B20" s="13"/>
      <c r="C20" s="13"/>
      <c r="D20" s="13"/>
      <c r="E20" s="13" t="s">
        <v>553</v>
      </c>
      <c r="F20" s="13"/>
      <c r="G20" s="13" t="s">
        <v>463</v>
      </c>
      <c r="H20" s="48" t="s">
        <v>698</v>
      </c>
      <c r="I20" s="48" t="s">
        <v>699</v>
      </c>
      <c r="J20" s="13" t="s">
        <v>260</v>
      </c>
      <c r="K20" s="14">
        <v>633.66513801687518</v>
      </c>
      <c r="L20" s="36">
        <v>73.161922944173995</v>
      </c>
      <c r="M20" s="36">
        <f t="shared" si="4"/>
        <v>3.6580961472086995</v>
      </c>
      <c r="N20" s="36">
        <v>43.814999999999998</v>
      </c>
      <c r="O20" s="36">
        <v>10.61</v>
      </c>
      <c r="P20" s="36">
        <f>N20/O20</f>
        <v>4.129594721960415</v>
      </c>
    </row>
    <row r="21" spans="1:16">
      <c r="A21" s="11" t="s">
        <v>261</v>
      </c>
      <c r="B21" s="11" t="s">
        <v>591</v>
      </c>
      <c r="C21" s="11" t="s">
        <v>262</v>
      </c>
      <c r="D21" s="43">
        <v>39021</v>
      </c>
      <c r="E21" s="11" t="s">
        <v>554</v>
      </c>
      <c r="F21" s="43">
        <v>39021</v>
      </c>
      <c r="G21" s="11" t="s">
        <v>464</v>
      </c>
      <c r="H21" s="8" t="s">
        <v>700</v>
      </c>
      <c r="I21" s="8" t="s">
        <v>701</v>
      </c>
      <c r="J21" s="11" t="s">
        <v>601</v>
      </c>
      <c r="K21" s="10">
        <v>2537.7335934805765</v>
      </c>
      <c r="L21" s="35">
        <v>4.6364520019859432</v>
      </c>
      <c r="M21" s="35">
        <f>L21/1000*250</f>
        <v>1.1591130004964858</v>
      </c>
      <c r="N21" s="3">
        <v>51.43</v>
      </c>
      <c r="O21" s="3">
        <v>7.49</v>
      </c>
      <c r="P21" s="35">
        <f t="shared" ref="P21:P28" si="5">N21/O21</f>
        <v>6.8664886515353807</v>
      </c>
    </row>
    <row r="22" spans="1:16">
      <c r="A22" s="11" t="s">
        <v>602</v>
      </c>
      <c r="B22" s="11"/>
      <c r="C22" s="11"/>
      <c r="D22" s="11"/>
      <c r="E22" s="11" t="s">
        <v>555</v>
      </c>
      <c r="F22" s="104"/>
      <c r="G22" s="11"/>
      <c r="H22" s="27"/>
      <c r="I22" s="21"/>
      <c r="J22" s="11" t="s">
        <v>603</v>
      </c>
      <c r="K22" s="10">
        <v>2810.0373051463362</v>
      </c>
      <c r="L22" s="35">
        <v>10.013817235972464</v>
      </c>
      <c r="M22" s="35">
        <f t="shared" ref="M22" si="6">L22/1000*250</f>
        <v>2.5034543089931161</v>
      </c>
      <c r="N22" s="3">
        <v>52.7</v>
      </c>
      <c r="O22" s="3">
        <v>7.3900000000000006</v>
      </c>
      <c r="P22" s="35">
        <f t="shared" si="5"/>
        <v>7.1312584573748303</v>
      </c>
    </row>
    <row r="23" spans="1:16">
      <c r="A23" s="11" t="s">
        <v>604</v>
      </c>
      <c r="B23" s="11"/>
      <c r="C23" s="11"/>
      <c r="E23" s="11" t="s">
        <v>556</v>
      </c>
      <c r="F23" s="11"/>
      <c r="G23" s="11"/>
      <c r="H23" s="8"/>
      <c r="I23" s="8"/>
      <c r="J23" s="11" t="s">
        <v>605</v>
      </c>
      <c r="K23" s="10">
        <v>2586.3648989224871</v>
      </c>
      <c r="L23" s="35">
        <v>14.981892159201193</v>
      </c>
      <c r="M23" s="35">
        <f>L23/1000*200</f>
        <v>2.9963784318402387</v>
      </c>
      <c r="N23" s="3">
        <v>53.65</v>
      </c>
      <c r="O23" s="3">
        <v>7.66</v>
      </c>
      <c r="P23" s="35">
        <f t="shared" si="5"/>
        <v>7.0039164490861614</v>
      </c>
    </row>
    <row r="24" spans="1:16" ht="17" customHeight="1">
      <c r="A24" s="11" t="s">
        <v>606</v>
      </c>
      <c r="B24" s="11"/>
      <c r="C24" s="11"/>
      <c r="D24" s="11"/>
      <c r="E24" s="11" t="s">
        <v>455</v>
      </c>
      <c r="F24" s="11"/>
      <c r="G24" s="11"/>
      <c r="H24" s="8"/>
      <c r="I24" s="8"/>
      <c r="J24" s="11" t="s">
        <v>607</v>
      </c>
      <c r="K24" s="10">
        <v>1291.6710285016784</v>
      </c>
      <c r="L24" s="35">
        <v>17.426975989475601</v>
      </c>
      <c r="M24" s="35">
        <f>L24/1000*100</f>
        <v>1.7426975989475599</v>
      </c>
      <c r="N24" s="3">
        <v>51.760000000000005</v>
      </c>
      <c r="O24" s="3">
        <v>7.73</v>
      </c>
      <c r="P24" s="35">
        <f t="shared" si="5"/>
        <v>6.695989650711514</v>
      </c>
    </row>
    <row r="25" spans="1:16">
      <c r="A25" s="11" t="s">
        <v>608</v>
      </c>
      <c r="B25" s="11"/>
      <c r="C25" s="11"/>
      <c r="D25" s="11"/>
      <c r="E25" s="11" t="s">
        <v>456</v>
      </c>
      <c r="F25" s="11"/>
      <c r="G25" s="11"/>
      <c r="H25" s="8"/>
      <c r="I25" s="8"/>
      <c r="J25" s="11" t="s">
        <v>609</v>
      </c>
      <c r="K25" s="10">
        <v>922.69221623590283</v>
      </c>
      <c r="L25" s="35">
        <v>6.2400006185030676</v>
      </c>
      <c r="M25" s="35">
        <f>L25/1000*50</f>
        <v>0.31200003092515338</v>
      </c>
      <c r="N25" s="3">
        <v>43.94</v>
      </c>
      <c r="O25" s="3">
        <v>10.33</v>
      </c>
      <c r="P25" s="35">
        <f t="shared" si="5"/>
        <v>4.253630203291384</v>
      </c>
    </row>
    <row r="26" spans="1:16">
      <c r="A26" s="11" t="s">
        <v>610</v>
      </c>
      <c r="B26" s="11"/>
      <c r="C26" s="11"/>
      <c r="D26" s="11"/>
      <c r="E26" s="11" t="s">
        <v>457</v>
      </c>
      <c r="F26" s="11"/>
      <c r="G26" s="11"/>
      <c r="H26" s="8"/>
      <c r="I26" s="8"/>
      <c r="J26" s="11" t="s">
        <v>611</v>
      </c>
      <c r="K26" s="10">
        <v>863.86272101354177</v>
      </c>
      <c r="L26" s="35">
        <v>7.4398858101659542</v>
      </c>
      <c r="M26" s="35">
        <f>L26/1000*50</f>
        <v>0.37199429050829774</v>
      </c>
      <c r="N26" s="3">
        <v>43.03</v>
      </c>
      <c r="O26" s="3">
        <v>10.18</v>
      </c>
      <c r="P26" s="35">
        <f t="shared" si="5"/>
        <v>4.2269155206286841</v>
      </c>
    </row>
    <row r="27" spans="1:16">
      <c r="A27" s="11" t="s">
        <v>651</v>
      </c>
      <c r="B27" s="11"/>
      <c r="C27" s="11"/>
      <c r="D27" s="11"/>
      <c r="E27" s="11" t="s">
        <v>458</v>
      </c>
      <c r="F27" s="11"/>
      <c r="G27" s="11"/>
      <c r="H27" s="8"/>
      <c r="I27" s="8"/>
      <c r="J27" s="11" t="s">
        <v>652</v>
      </c>
      <c r="K27" s="10">
        <v>888.60579479017531</v>
      </c>
      <c r="L27" s="35">
        <v>3.7747221767690928</v>
      </c>
      <c r="M27" s="35">
        <f t="shared" ref="M27:M28" si="7">L27/1000*50</f>
        <v>0.18873610883845462</v>
      </c>
      <c r="N27" s="3">
        <v>46.069999999999993</v>
      </c>
      <c r="O27" s="3">
        <v>9.4750000000000014</v>
      </c>
      <c r="P27" s="35">
        <f t="shared" si="5"/>
        <v>4.8622691292875979</v>
      </c>
    </row>
    <row r="28" spans="1:16" ht="18" thickBot="1">
      <c r="A28" s="2" t="s">
        <v>653</v>
      </c>
      <c r="B28" s="2"/>
      <c r="C28" s="2"/>
      <c r="D28" s="2"/>
      <c r="E28" s="2" t="s">
        <v>459</v>
      </c>
      <c r="F28" s="2"/>
      <c r="G28" s="2" t="s">
        <v>465</v>
      </c>
      <c r="H28" s="47" t="s">
        <v>702</v>
      </c>
      <c r="I28" s="47" t="s">
        <v>703</v>
      </c>
      <c r="J28" s="2" t="s">
        <v>316</v>
      </c>
      <c r="K28" s="26">
        <v>695.45360639865942</v>
      </c>
      <c r="L28" s="83">
        <v>21.148096529632653</v>
      </c>
      <c r="M28" s="83">
        <f t="shared" si="7"/>
        <v>1.0574048264816327</v>
      </c>
      <c r="N28" s="83">
        <v>48</v>
      </c>
      <c r="O28" s="1">
        <v>9.620000000000001</v>
      </c>
      <c r="P28" s="83">
        <f t="shared" si="5"/>
        <v>4.989604989604989</v>
      </c>
    </row>
    <row r="29" spans="1:1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/>
      <c r="L29" s="35"/>
    </row>
    <row r="30" spans="1:1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/>
      <c r="L30" s="89"/>
    </row>
    <row r="31" spans="1:16" ht="18" thickBot="1">
      <c r="K31" s="1"/>
      <c r="L31" s="1"/>
      <c r="M31" s="1"/>
      <c r="N31" s="1"/>
      <c r="O31" s="1"/>
      <c r="P31" s="1"/>
    </row>
    <row r="32" spans="1:16">
      <c r="A32" s="49" t="s">
        <v>419</v>
      </c>
      <c r="B32" s="49" t="s">
        <v>421</v>
      </c>
      <c r="C32" s="49" t="s">
        <v>466</v>
      </c>
      <c r="D32" s="49" t="s">
        <v>467</v>
      </c>
      <c r="E32" s="49" t="s">
        <v>468</v>
      </c>
      <c r="F32" s="49" t="s">
        <v>467</v>
      </c>
      <c r="G32" s="49" t="s">
        <v>468</v>
      </c>
      <c r="H32" s="157" t="s">
        <v>471</v>
      </c>
      <c r="I32" s="157"/>
      <c r="J32" s="49" t="s">
        <v>711</v>
      </c>
      <c r="K32" s="3" t="s">
        <v>710</v>
      </c>
      <c r="L32" s="157" t="s">
        <v>709</v>
      </c>
      <c r="M32" s="158"/>
      <c r="N32" s="157" t="s">
        <v>53</v>
      </c>
      <c r="O32" s="157"/>
      <c r="P32" s="37" t="s">
        <v>475</v>
      </c>
    </row>
    <row r="33" spans="1:16" ht="18" thickBot="1">
      <c r="A33" s="40"/>
      <c r="B33" s="40"/>
      <c r="C33" s="40"/>
      <c r="D33" s="156" t="s">
        <v>212</v>
      </c>
      <c r="E33" s="156"/>
      <c r="F33" s="156" t="s">
        <v>47</v>
      </c>
      <c r="G33" s="156"/>
      <c r="H33" s="50" t="s">
        <v>472</v>
      </c>
      <c r="I33" s="50" t="s">
        <v>473</v>
      </c>
      <c r="J33" s="50" t="s">
        <v>424</v>
      </c>
      <c r="K33" s="50" t="s">
        <v>578</v>
      </c>
      <c r="L33" s="50" t="s">
        <v>219</v>
      </c>
      <c r="M33" s="50" t="s">
        <v>220</v>
      </c>
      <c r="N33" s="50" t="s">
        <v>221</v>
      </c>
      <c r="O33" s="50" t="s">
        <v>222</v>
      </c>
      <c r="P33" s="40"/>
    </row>
    <row r="34" spans="1:16" ht="18" thickTop="1">
      <c r="A34" s="11" t="s">
        <v>317</v>
      </c>
      <c r="B34" s="11" t="s">
        <v>319</v>
      </c>
      <c r="C34" s="11" t="s">
        <v>320</v>
      </c>
      <c r="D34" s="43">
        <v>39028</v>
      </c>
      <c r="E34" s="11" t="s">
        <v>634</v>
      </c>
      <c r="F34" s="43">
        <v>39028</v>
      </c>
      <c r="G34" s="11" t="s">
        <v>826</v>
      </c>
      <c r="H34" s="8" t="s">
        <v>942</v>
      </c>
      <c r="I34" s="8" t="s">
        <v>943</v>
      </c>
      <c r="J34" s="11" t="s">
        <v>321</v>
      </c>
      <c r="K34" s="10">
        <v>2976.4978345496579</v>
      </c>
      <c r="L34" s="35">
        <v>0.28094762586196292</v>
      </c>
      <c r="M34" s="35">
        <f>L34/1000*250</f>
        <v>7.0236906465490731E-2</v>
      </c>
      <c r="N34" s="35">
        <v>42.47</v>
      </c>
      <c r="O34" s="35">
        <v>8.7249999999999996</v>
      </c>
      <c r="P34" s="35">
        <f>N34/O34</f>
        <v>4.8676217765042979</v>
      </c>
    </row>
    <row r="35" spans="1:16">
      <c r="A35" s="11" t="s">
        <v>349</v>
      </c>
      <c r="B35" s="11"/>
      <c r="C35" s="11"/>
      <c r="D35" s="11"/>
      <c r="E35" s="11" t="s">
        <v>827</v>
      </c>
      <c r="F35" s="11"/>
      <c r="G35" s="11"/>
      <c r="H35" s="8"/>
      <c r="I35" s="8"/>
      <c r="J35" s="11" t="s">
        <v>168</v>
      </c>
      <c r="K35" s="10">
        <v>2450.9212959423685</v>
      </c>
      <c r="L35" s="35">
        <v>1.2149553740994625</v>
      </c>
      <c r="M35" s="35">
        <f t="shared" ref="M35" si="8">L35/1000*250</f>
        <v>0.30373884352486563</v>
      </c>
      <c r="N35" s="35">
        <v>43.15</v>
      </c>
      <c r="O35" s="35">
        <v>9.68</v>
      </c>
      <c r="P35" s="35">
        <f t="shared" ref="P35:P63" si="9">N35/O35</f>
        <v>4.4576446280991737</v>
      </c>
    </row>
    <row r="36" spans="1:16">
      <c r="A36" s="11" t="s">
        <v>350</v>
      </c>
      <c r="B36" s="11"/>
      <c r="C36" s="11"/>
      <c r="D36" s="11"/>
      <c r="E36" s="11" t="s">
        <v>828</v>
      </c>
      <c r="F36" s="11"/>
      <c r="G36" s="11"/>
      <c r="H36" s="8"/>
      <c r="I36" s="8"/>
      <c r="J36" s="11" t="s">
        <v>322</v>
      </c>
      <c r="K36" s="10">
        <v>1813.4508140664195</v>
      </c>
      <c r="L36" s="35">
        <v>0.62091565498547852</v>
      </c>
      <c r="M36" s="35">
        <f>L36/1000*200</f>
        <v>0.1241831309970957</v>
      </c>
      <c r="N36" s="35">
        <v>40.75</v>
      </c>
      <c r="O36" s="35">
        <v>9.9849999999999994</v>
      </c>
      <c r="P36" s="35">
        <f t="shared" si="9"/>
        <v>4.0811216825237855</v>
      </c>
    </row>
    <row r="37" spans="1:16">
      <c r="A37" s="11" t="s">
        <v>351</v>
      </c>
      <c r="B37" s="11"/>
      <c r="C37" s="11"/>
      <c r="D37" s="11"/>
      <c r="E37" s="11" t="s">
        <v>829</v>
      </c>
      <c r="F37" s="11"/>
      <c r="G37" s="11"/>
      <c r="H37" s="8"/>
      <c r="I37" s="8"/>
      <c r="J37" s="11" t="s">
        <v>172</v>
      </c>
      <c r="K37" s="10">
        <v>1261.9798246272037</v>
      </c>
      <c r="L37" s="35">
        <v>0.39804122870853992</v>
      </c>
      <c r="M37" s="35">
        <f>L37/1000*100</f>
        <v>3.980412287085399E-2</v>
      </c>
      <c r="N37" s="35">
        <v>38.234999999999999</v>
      </c>
      <c r="O37" s="35">
        <v>8.9450000000000003</v>
      </c>
      <c r="P37" s="35">
        <f t="shared" si="9"/>
        <v>4.2744550027948574</v>
      </c>
    </row>
    <row r="38" spans="1:16">
      <c r="A38" s="11" t="s">
        <v>352</v>
      </c>
      <c r="B38" s="11"/>
      <c r="C38" s="11"/>
      <c r="D38" s="11"/>
      <c r="E38" s="11" t="s">
        <v>830</v>
      </c>
      <c r="F38" s="11"/>
      <c r="G38" s="11"/>
      <c r="H38" s="8"/>
      <c r="I38" s="8"/>
      <c r="J38" s="11" t="s">
        <v>332</v>
      </c>
      <c r="K38" s="10">
        <v>666.87612900048589</v>
      </c>
      <c r="L38" s="35">
        <v>0.42970498948507324</v>
      </c>
      <c r="M38" s="35">
        <f>L38/1000*50</f>
        <v>2.1485249474253662E-2</v>
      </c>
      <c r="N38" s="35">
        <v>34.879999999999995</v>
      </c>
      <c r="O38" s="35">
        <v>7.665</v>
      </c>
      <c r="P38" s="35">
        <f t="shared" si="9"/>
        <v>4.5505544683626873</v>
      </c>
    </row>
    <row r="39" spans="1:16">
      <c r="A39" s="11" t="s">
        <v>353</v>
      </c>
      <c r="B39" s="11"/>
      <c r="C39" s="11"/>
      <c r="D39" s="11"/>
      <c r="E39" s="11" t="s">
        <v>704</v>
      </c>
      <c r="F39" s="11"/>
      <c r="G39" s="11"/>
      <c r="H39" s="8"/>
      <c r="I39" s="8"/>
      <c r="J39" s="11" t="s">
        <v>662</v>
      </c>
      <c r="K39" s="10">
        <v>967.715367096092</v>
      </c>
      <c r="L39" s="35">
        <v>0.55156714272472518</v>
      </c>
      <c r="M39" s="35">
        <f t="shared" ref="M39:M41" si="10">L39/1000*50</f>
        <v>2.7578357136236256E-2</v>
      </c>
      <c r="N39" s="35">
        <v>36.924999999999997</v>
      </c>
      <c r="O39" s="35">
        <v>8.43</v>
      </c>
      <c r="P39" s="35">
        <f t="shared" si="9"/>
        <v>4.3801897983392646</v>
      </c>
    </row>
    <row r="40" spans="1:16">
      <c r="A40" s="11" t="s">
        <v>354</v>
      </c>
      <c r="B40" s="11"/>
      <c r="C40" s="11"/>
      <c r="D40" s="11"/>
      <c r="E40" s="11" t="s">
        <v>705</v>
      </c>
      <c r="F40" s="11"/>
      <c r="G40" s="11"/>
      <c r="H40" s="8"/>
      <c r="I40" s="8"/>
      <c r="J40" s="11" t="s">
        <v>663</v>
      </c>
      <c r="K40" s="10">
        <v>1187.7905017460319</v>
      </c>
      <c r="L40" s="35">
        <v>0.51887938074434847</v>
      </c>
      <c r="M40" s="35">
        <f t="shared" si="10"/>
        <v>2.5943969037217424E-2</v>
      </c>
      <c r="N40" s="35">
        <v>36.665000000000006</v>
      </c>
      <c r="O40" s="35">
        <v>8.4250000000000007</v>
      </c>
      <c r="P40" s="35">
        <f t="shared" si="9"/>
        <v>4.3519287833827898</v>
      </c>
    </row>
    <row r="41" spans="1:16" ht="17" customHeight="1">
      <c r="A41" s="13" t="s">
        <v>355</v>
      </c>
      <c r="B41" s="13"/>
      <c r="C41" s="13"/>
      <c r="D41" s="13"/>
      <c r="E41" s="13" t="s">
        <v>521</v>
      </c>
      <c r="F41" s="13"/>
      <c r="G41" s="13"/>
      <c r="H41" s="48" t="s">
        <v>944</v>
      </c>
      <c r="I41" s="48" t="s">
        <v>945</v>
      </c>
      <c r="J41" s="13" t="s">
        <v>338</v>
      </c>
      <c r="K41" s="14">
        <v>1062.3749086464406</v>
      </c>
      <c r="L41" s="36">
        <v>0.74188499143318964</v>
      </c>
      <c r="M41" s="36">
        <f t="shared" si="10"/>
        <v>3.7094249571659479E-2</v>
      </c>
      <c r="N41" s="36">
        <v>37.655000000000001</v>
      </c>
      <c r="O41" s="36">
        <v>8.3099999999999987</v>
      </c>
      <c r="P41" s="36">
        <f t="shared" si="9"/>
        <v>4.5312876052948265</v>
      </c>
    </row>
    <row r="42" spans="1:16">
      <c r="A42" s="11" t="s">
        <v>356</v>
      </c>
      <c r="B42" s="11" t="s">
        <v>664</v>
      </c>
      <c r="C42" s="11" t="s">
        <v>251</v>
      </c>
      <c r="D42" s="43">
        <v>39030</v>
      </c>
      <c r="E42" s="11" t="s">
        <v>522</v>
      </c>
      <c r="F42" s="43">
        <v>39030</v>
      </c>
      <c r="G42" s="11" t="s">
        <v>523</v>
      </c>
      <c r="H42" s="8" t="s">
        <v>766</v>
      </c>
      <c r="I42" s="8" t="s">
        <v>584</v>
      </c>
      <c r="J42" s="11" t="s">
        <v>665</v>
      </c>
      <c r="K42" s="10">
        <v>2872.2585101295035</v>
      </c>
      <c r="L42" s="35">
        <v>0.21886609362736517</v>
      </c>
      <c r="M42" s="35">
        <f>L42/1000*250</f>
        <v>5.4716523406841293E-2</v>
      </c>
      <c r="N42" s="35">
        <v>42.284999999999997</v>
      </c>
      <c r="O42" s="35">
        <v>8.4549999999999983</v>
      </c>
      <c r="P42" s="35">
        <f t="shared" si="9"/>
        <v>5.001182732111177</v>
      </c>
    </row>
    <row r="43" spans="1:16">
      <c r="A43" s="11" t="s">
        <v>357</v>
      </c>
      <c r="B43" s="11"/>
      <c r="C43" s="11"/>
      <c r="D43" s="11"/>
      <c r="E43" s="11" t="s">
        <v>524</v>
      </c>
      <c r="F43" s="11"/>
      <c r="G43" s="11"/>
      <c r="H43" s="27"/>
      <c r="I43" s="21"/>
      <c r="J43" s="11" t="s">
        <v>666</v>
      </c>
      <c r="K43" s="10">
        <v>2880.4311032922492</v>
      </c>
      <c r="L43" s="35">
        <v>0.56808163129808364</v>
      </c>
      <c r="M43" s="35">
        <f t="shared" ref="M43" si="11">L43/1000*250</f>
        <v>0.14202040782452091</v>
      </c>
      <c r="N43" s="35">
        <v>44.24</v>
      </c>
      <c r="O43" s="35">
        <v>8.7750000000000004</v>
      </c>
      <c r="P43" s="35">
        <f t="shared" si="9"/>
        <v>5.041595441595442</v>
      </c>
    </row>
    <row r="44" spans="1:16">
      <c r="A44" s="11" t="s">
        <v>413</v>
      </c>
      <c r="B44" s="11"/>
      <c r="C44" s="11"/>
      <c r="D44" s="11"/>
      <c r="E44" s="11" t="s">
        <v>525</v>
      </c>
      <c r="F44" s="11"/>
      <c r="G44" s="11"/>
      <c r="H44" s="8"/>
      <c r="I44" s="8"/>
      <c r="J44" s="11" t="s">
        <v>170</v>
      </c>
      <c r="K44" s="10">
        <v>1745.0537079503094</v>
      </c>
      <c r="L44" s="35">
        <v>0.5319263216776775</v>
      </c>
      <c r="M44" s="35">
        <f>L44/1000*200</f>
        <v>0.1063852643355355</v>
      </c>
      <c r="N44" s="35">
        <v>38.4</v>
      </c>
      <c r="O44" s="35">
        <v>9.27</v>
      </c>
      <c r="P44" s="35">
        <f t="shared" si="9"/>
        <v>4.1423948220064721</v>
      </c>
    </row>
    <row r="45" spans="1:16">
      <c r="A45" s="11" t="s">
        <v>414</v>
      </c>
      <c r="B45" s="11"/>
      <c r="C45" s="11"/>
      <c r="D45" s="11"/>
      <c r="E45" s="8" t="s">
        <v>526</v>
      </c>
      <c r="F45" s="11"/>
      <c r="G45" s="11"/>
      <c r="H45" s="8"/>
      <c r="I45" s="8"/>
      <c r="J45" s="11" t="s">
        <v>172</v>
      </c>
      <c r="K45" s="10">
        <v>1242.0045120603745</v>
      </c>
      <c r="L45" s="35">
        <v>0.74627748208610678</v>
      </c>
      <c r="M45" s="35">
        <f>L45/1000*100</f>
        <v>7.4627748208610678E-2</v>
      </c>
      <c r="N45" s="35">
        <v>41.974999999999994</v>
      </c>
      <c r="O45" s="35">
        <v>10.105</v>
      </c>
      <c r="P45" s="35">
        <f t="shared" si="9"/>
        <v>4.1538842157347844</v>
      </c>
    </row>
    <row r="46" spans="1:16">
      <c r="A46" s="11" t="s">
        <v>415</v>
      </c>
      <c r="B46" s="11"/>
      <c r="C46" s="11"/>
      <c r="D46" s="11"/>
      <c r="E46" s="11" t="s">
        <v>527</v>
      </c>
      <c r="F46" s="11"/>
      <c r="G46" s="11"/>
      <c r="H46" s="8"/>
      <c r="I46" s="8"/>
      <c r="J46" s="11" t="s">
        <v>332</v>
      </c>
      <c r="K46" s="10">
        <v>1004.7753469448284</v>
      </c>
      <c r="L46" s="35">
        <v>0.655828192842975</v>
      </c>
      <c r="M46" s="35">
        <f>L46/1000*50</f>
        <v>3.2791409642148751E-2</v>
      </c>
      <c r="N46" s="35">
        <v>39.534999999999997</v>
      </c>
      <c r="O46" s="35">
        <v>9.43</v>
      </c>
      <c r="P46" s="35">
        <f t="shared" si="9"/>
        <v>4.1924708377518556</v>
      </c>
    </row>
    <row r="47" spans="1:16">
      <c r="A47" s="11" t="s">
        <v>416</v>
      </c>
      <c r="B47" s="11"/>
      <c r="C47" s="11"/>
      <c r="D47" s="11"/>
      <c r="E47" s="11" t="s">
        <v>528</v>
      </c>
      <c r="F47" s="11"/>
      <c r="G47" s="11"/>
      <c r="H47" s="8"/>
      <c r="I47" s="8"/>
      <c r="J47" s="11" t="s">
        <v>334</v>
      </c>
      <c r="K47" s="10">
        <v>636.14583636231771</v>
      </c>
      <c r="L47" s="35">
        <v>2.4645920956826552</v>
      </c>
      <c r="M47" s="35">
        <f t="shared" ref="M47:M49" si="12">L47/1000*50</f>
        <v>0.12322960478413277</v>
      </c>
      <c r="N47" s="35">
        <v>42.585000000000001</v>
      </c>
      <c r="O47" s="35">
        <v>10.59</v>
      </c>
      <c r="P47" s="35">
        <f t="shared" si="9"/>
        <v>4.0212464589235131</v>
      </c>
    </row>
    <row r="48" spans="1:16">
      <c r="A48" s="11" t="s">
        <v>668</v>
      </c>
      <c r="B48" s="11"/>
      <c r="C48" s="11"/>
      <c r="D48" s="11"/>
      <c r="E48" s="11" t="s">
        <v>529</v>
      </c>
      <c r="F48" s="11"/>
      <c r="G48" s="11"/>
      <c r="H48" s="8"/>
      <c r="I48" s="8"/>
      <c r="J48" s="11" t="s">
        <v>336</v>
      </c>
      <c r="K48" s="10">
        <v>613.24044028459821</v>
      </c>
      <c r="L48" s="35">
        <v>1.4330431300195381</v>
      </c>
      <c r="M48" s="35">
        <f t="shared" si="12"/>
        <v>7.1652156500976907E-2</v>
      </c>
      <c r="N48" s="35">
        <v>38.875</v>
      </c>
      <c r="O48" s="35">
        <v>9.2250000000000014</v>
      </c>
      <c r="P48" s="35">
        <f t="shared" si="9"/>
        <v>4.2140921409214087</v>
      </c>
    </row>
    <row r="49" spans="1:16">
      <c r="A49" s="13" t="s">
        <v>158</v>
      </c>
      <c r="B49" s="13"/>
      <c r="C49" s="13"/>
      <c r="D49" s="13"/>
      <c r="E49" s="13" t="s">
        <v>530</v>
      </c>
      <c r="F49" s="13"/>
      <c r="G49" s="13"/>
      <c r="H49" s="48" t="s">
        <v>585</v>
      </c>
      <c r="I49" s="48" t="s">
        <v>586</v>
      </c>
      <c r="J49" s="13" t="s">
        <v>667</v>
      </c>
      <c r="K49" s="14">
        <v>584.67035057868191</v>
      </c>
      <c r="L49" s="36">
        <v>2.5411926541673577</v>
      </c>
      <c r="M49" s="36">
        <f t="shared" si="12"/>
        <v>0.1270596327083679</v>
      </c>
      <c r="N49" s="36">
        <v>37.549999999999997</v>
      </c>
      <c r="O49" s="36">
        <v>9.11</v>
      </c>
      <c r="P49" s="36">
        <f t="shared" si="9"/>
        <v>4.1218441273326016</v>
      </c>
    </row>
    <row r="50" spans="1:16">
      <c r="A50" s="11" t="s">
        <v>159</v>
      </c>
      <c r="B50" s="11" t="s">
        <v>664</v>
      </c>
      <c r="C50" s="11" t="s">
        <v>160</v>
      </c>
      <c r="D50" s="43">
        <v>39031</v>
      </c>
      <c r="E50" s="11" t="s">
        <v>531</v>
      </c>
      <c r="F50" s="43">
        <v>39031</v>
      </c>
      <c r="G50" s="44" t="s">
        <v>532</v>
      </c>
      <c r="H50" s="8" t="s">
        <v>587</v>
      </c>
      <c r="I50" s="8" t="s">
        <v>588</v>
      </c>
      <c r="J50" s="11" t="s">
        <v>166</v>
      </c>
      <c r="K50" s="10">
        <v>2820.2231560161604</v>
      </c>
      <c r="L50" s="35">
        <v>0.32435731124631551</v>
      </c>
      <c r="M50" s="35">
        <f>L50/1000*250</f>
        <v>8.1089327811578876E-2</v>
      </c>
      <c r="N50" s="51">
        <v>48.56</v>
      </c>
      <c r="O50" s="51">
        <v>7.97</v>
      </c>
      <c r="P50" s="35">
        <f t="shared" si="9"/>
        <v>6.0928481806775414</v>
      </c>
    </row>
    <row r="51" spans="1:16">
      <c r="A51" s="11" t="s">
        <v>755</v>
      </c>
      <c r="B51" s="11"/>
      <c r="C51" s="11"/>
      <c r="D51" s="11"/>
      <c r="E51" s="11" t="s">
        <v>533</v>
      </c>
      <c r="F51" s="11"/>
      <c r="G51" s="11"/>
      <c r="H51" s="27"/>
      <c r="I51" s="21"/>
      <c r="J51" s="11" t="s">
        <v>358</v>
      </c>
      <c r="K51" s="10">
        <v>2550.1249531767508</v>
      </c>
      <c r="L51" s="35">
        <v>0.65154454409389051</v>
      </c>
      <c r="M51" s="35">
        <f>L51/1000*250</f>
        <v>0.16288613602347263</v>
      </c>
      <c r="N51" s="51">
        <v>42.024999999999999</v>
      </c>
      <c r="O51" s="51">
        <v>7.835</v>
      </c>
      <c r="P51" s="35">
        <f t="shared" si="9"/>
        <v>5.3637523931078492</v>
      </c>
    </row>
    <row r="52" spans="1:16" ht="17" customHeight="1">
      <c r="A52" s="11" t="s">
        <v>359</v>
      </c>
      <c r="B52" s="11"/>
      <c r="C52" s="11"/>
      <c r="D52" s="11"/>
      <c r="E52" s="11" t="s">
        <v>534</v>
      </c>
      <c r="F52" s="11"/>
      <c r="G52" s="11"/>
      <c r="H52" s="8"/>
      <c r="I52" s="8"/>
      <c r="J52" s="11" t="s">
        <v>170</v>
      </c>
      <c r="K52" s="10">
        <v>2116.6167203332507</v>
      </c>
      <c r="L52" s="35">
        <v>0.5258769758866646</v>
      </c>
      <c r="M52" s="35">
        <f>L52/1000*200</f>
        <v>0.1051753951773329</v>
      </c>
      <c r="N52" s="51">
        <v>38.730000000000004</v>
      </c>
      <c r="O52" s="51">
        <v>8.9</v>
      </c>
      <c r="P52" s="35">
        <f t="shared" si="9"/>
        <v>4.3516853932584274</v>
      </c>
    </row>
    <row r="53" spans="1:16">
      <c r="A53" s="11" t="s">
        <v>360</v>
      </c>
      <c r="B53" s="11"/>
      <c r="C53" s="11"/>
      <c r="D53" s="11"/>
      <c r="E53" s="11" t="s">
        <v>535</v>
      </c>
      <c r="F53" s="11"/>
      <c r="G53" s="11"/>
      <c r="H53" s="8"/>
      <c r="I53" s="8"/>
      <c r="J53" s="11" t="s">
        <v>172</v>
      </c>
      <c r="K53" s="10">
        <v>1279.9129116851782</v>
      </c>
      <c r="L53" s="35">
        <v>0.48778318766860346</v>
      </c>
      <c r="M53" s="35">
        <f>L53/1000*100</f>
        <v>4.8778318766860347E-2</v>
      </c>
      <c r="N53" s="51">
        <v>40.869999999999997</v>
      </c>
      <c r="O53" s="51">
        <v>9.51</v>
      </c>
      <c r="P53" s="35">
        <f t="shared" si="9"/>
        <v>4.2975814931650893</v>
      </c>
    </row>
    <row r="54" spans="1:16">
      <c r="A54" s="11" t="s">
        <v>568</v>
      </c>
      <c r="B54" s="11"/>
      <c r="C54" s="11"/>
      <c r="D54" s="11"/>
      <c r="E54" s="11" t="s">
        <v>536</v>
      </c>
      <c r="F54" s="11"/>
      <c r="G54" s="11"/>
      <c r="H54" s="8"/>
      <c r="I54" s="8"/>
      <c r="J54" s="11" t="s">
        <v>336</v>
      </c>
      <c r="K54" s="10">
        <v>291.59087382302675</v>
      </c>
      <c r="L54" s="35">
        <v>2.2490415814523068</v>
      </c>
      <c r="M54" s="35">
        <f>L54/1000*50</f>
        <v>0.11245207907261534</v>
      </c>
      <c r="N54" s="51">
        <v>39.29</v>
      </c>
      <c r="O54" s="51">
        <v>9.4700000000000006</v>
      </c>
      <c r="P54" s="35">
        <f t="shared" si="9"/>
        <v>4.1488912354804643</v>
      </c>
    </row>
    <row r="55" spans="1:16">
      <c r="A55" s="13" t="s">
        <v>569</v>
      </c>
      <c r="B55" s="13"/>
      <c r="C55" s="13"/>
      <c r="D55" s="13"/>
      <c r="E55" s="13" t="s">
        <v>537</v>
      </c>
      <c r="F55" s="13"/>
      <c r="G55" s="13"/>
      <c r="H55" s="48" t="s">
        <v>589</v>
      </c>
      <c r="I55" s="48" t="s">
        <v>494</v>
      </c>
      <c r="J55" s="13" t="s">
        <v>338</v>
      </c>
      <c r="K55" s="14">
        <v>368.79632155504555</v>
      </c>
      <c r="L55" s="36">
        <v>2.1464422331062969</v>
      </c>
      <c r="M55" s="36">
        <f>L55/1000*50</f>
        <v>0.10732211165531486</v>
      </c>
      <c r="N55" s="52">
        <v>38.484999999999999</v>
      </c>
      <c r="O55" s="52">
        <v>9.14</v>
      </c>
      <c r="P55" s="36">
        <f t="shared" si="9"/>
        <v>4.2106126914660829</v>
      </c>
    </row>
    <row r="56" spans="1:16">
      <c r="A56" s="11" t="s">
        <v>570</v>
      </c>
      <c r="B56" s="11" t="s">
        <v>664</v>
      </c>
      <c r="C56" s="11" t="s">
        <v>580</v>
      </c>
      <c r="D56" s="43">
        <v>39032</v>
      </c>
      <c r="E56" s="11" t="s">
        <v>538</v>
      </c>
      <c r="F56" s="43">
        <v>39032</v>
      </c>
      <c r="G56" s="11" t="s">
        <v>539</v>
      </c>
      <c r="H56" s="8" t="s">
        <v>495</v>
      </c>
      <c r="I56" s="8" t="s">
        <v>689</v>
      </c>
      <c r="J56" s="11" t="s">
        <v>166</v>
      </c>
      <c r="K56" s="10">
        <v>2853.2869835175711</v>
      </c>
      <c r="L56" s="35">
        <v>0.34600094757482719</v>
      </c>
      <c r="M56" s="35">
        <f>L56/1000*250</f>
        <v>8.6500236893706797E-2</v>
      </c>
      <c r="N56" s="51">
        <v>45.974999999999994</v>
      </c>
      <c r="O56" s="51">
        <v>7.8349999999999991</v>
      </c>
      <c r="P56" s="35">
        <f t="shared" si="9"/>
        <v>5.867900446713465</v>
      </c>
    </row>
    <row r="57" spans="1:16">
      <c r="A57" s="11" t="s">
        <v>571</v>
      </c>
      <c r="B57" s="11"/>
      <c r="C57" s="11"/>
      <c r="D57" s="11"/>
      <c r="E57" s="11" t="s">
        <v>540</v>
      </c>
      <c r="F57" s="11"/>
      <c r="G57" s="11"/>
      <c r="H57" s="27"/>
      <c r="I57" s="21"/>
      <c r="J57" s="11" t="s">
        <v>168</v>
      </c>
      <c r="K57" s="10">
        <v>2616.9886233338239</v>
      </c>
      <c r="L57" s="35">
        <v>0.97848342830696333</v>
      </c>
      <c r="M57" s="35">
        <f>L57/1000*250</f>
        <v>0.24462085707674083</v>
      </c>
      <c r="N57" s="51">
        <v>42.584999999999994</v>
      </c>
      <c r="O57" s="51">
        <v>9.4250000000000007</v>
      </c>
      <c r="P57" s="35">
        <f t="shared" si="9"/>
        <v>4.5183023872679033</v>
      </c>
    </row>
    <row r="58" spans="1:16">
      <c r="A58" s="11" t="s">
        <v>572</v>
      </c>
      <c r="B58" s="11"/>
      <c r="C58" s="11"/>
      <c r="D58" s="11"/>
      <c r="E58" s="11" t="s">
        <v>541</v>
      </c>
      <c r="F58" s="11"/>
      <c r="G58" s="11"/>
      <c r="H58" s="8"/>
      <c r="I58" s="8"/>
      <c r="J58" s="11" t="s">
        <v>170</v>
      </c>
      <c r="K58" s="10">
        <v>1833.5264596444931</v>
      </c>
      <c r="L58" s="35">
        <v>0.75190624752004276</v>
      </c>
      <c r="M58" s="35">
        <f>L58/1000*200</f>
        <v>0.15038124950400855</v>
      </c>
      <c r="N58" s="51">
        <v>39.495000000000005</v>
      </c>
      <c r="O58" s="51">
        <v>10.074999999999999</v>
      </c>
      <c r="P58" s="35">
        <f t="shared" si="9"/>
        <v>3.9200992555831271</v>
      </c>
    </row>
    <row r="59" spans="1:16">
      <c r="A59" s="5" t="s">
        <v>573</v>
      </c>
      <c r="B59" s="5"/>
      <c r="C59" s="5"/>
      <c r="D59" s="37"/>
      <c r="E59" s="37" t="s">
        <v>728</v>
      </c>
      <c r="F59" s="37"/>
      <c r="G59" s="37"/>
      <c r="H59" s="46"/>
      <c r="I59" s="8"/>
      <c r="J59" s="5" t="s">
        <v>172</v>
      </c>
      <c r="K59" s="10">
        <v>1295.2486767389794</v>
      </c>
      <c r="L59" s="35">
        <v>0.50186501764015867</v>
      </c>
      <c r="M59" s="35">
        <f>L59/1000*100</f>
        <v>5.0186501764015866E-2</v>
      </c>
      <c r="N59" s="51">
        <v>38.35</v>
      </c>
      <c r="O59" s="51">
        <v>8.75</v>
      </c>
      <c r="P59" s="35">
        <f t="shared" si="9"/>
        <v>4.3828571428571435</v>
      </c>
    </row>
    <row r="60" spans="1:16">
      <c r="A60" s="5" t="s">
        <v>574</v>
      </c>
      <c r="B60" s="5"/>
      <c r="C60" s="5"/>
      <c r="D60" s="37"/>
      <c r="E60" s="37" t="s">
        <v>729</v>
      </c>
      <c r="F60" s="37"/>
      <c r="G60" s="37"/>
      <c r="H60" s="46"/>
      <c r="I60" s="8"/>
      <c r="J60" s="5" t="s">
        <v>332</v>
      </c>
      <c r="K60" s="10">
        <v>809.44351821762052</v>
      </c>
      <c r="L60" s="35">
        <v>0.42681174439538488</v>
      </c>
      <c r="M60" s="35">
        <f>L60/1000*50</f>
        <v>2.1340587219769246E-2</v>
      </c>
      <c r="N60" s="51">
        <v>37.260000000000005</v>
      </c>
      <c r="O60" s="51">
        <v>8.7399999999999984</v>
      </c>
      <c r="P60" s="35">
        <f t="shared" si="9"/>
        <v>4.2631578947368434</v>
      </c>
    </row>
    <row r="61" spans="1:16">
      <c r="A61" s="5" t="s">
        <v>575</v>
      </c>
      <c r="B61" s="5"/>
      <c r="C61" s="5"/>
      <c r="D61" s="37"/>
      <c r="E61" s="37" t="s">
        <v>730</v>
      </c>
      <c r="F61" s="37"/>
      <c r="G61" s="37"/>
      <c r="H61" s="46"/>
      <c r="I61" s="8"/>
      <c r="J61" s="5" t="s">
        <v>334</v>
      </c>
      <c r="K61" s="10">
        <v>1019.5008591778318</v>
      </c>
      <c r="L61" s="35">
        <v>0.70795428321861098</v>
      </c>
      <c r="M61" s="35">
        <f>L61/1000*50</f>
        <v>3.539771416093055E-2</v>
      </c>
      <c r="N61" s="51">
        <v>38.11</v>
      </c>
      <c r="O61" s="51">
        <v>8.8149999999999995</v>
      </c>
      <c r="P61" s="35">
        <f t="shared" si="9"/>
        <v>4.3233125354509365</v>
      </c>
    </row>
    <row r="62" spans="1:16">
      <c r="A62" s="5" t="s">
        <v>576</v>
      </c>
      <c r="B62" s="5"/>
      <c r="C62" s="5"/>
      <c r="D62" s="37"/>
      <c r="E62" s="37" t="s">
        <v>731</v>
      </c>
      <c r="F62" s="37"/>
      <c r="G62" s="37"/>
      <c r="H62" s="46"/>
      <c r="I62" s="8"/>
      <c r="J62" s="5" t="s">
        <v>336</v>
      </c>
      <c r="K62" s="10">
        <v>630.965104169906</v>
      </c>
      <c r="L62" s="35">
        <v>1.1903669395284806</v>
      </c>
      <c r="M62" s="35">
        <f>L62/1000*50</f>
        <v>5.9518346976424032E-2</v>
      </c>
      <c r="N62" s="51">
        <v>38.549999999999997</v>
      </c>
      <c r="O62" s="51">
        <v>9.0449999999999999</v>
      </c>
      <c r="P62" s="35">
        <f t="shared" si="9"/>
        <v>4.2620232172470978</v>
      </c>
    </row>
    <row r="63" spans="1:16" ht="18" thickBot="1">
      <c r="A63" s="2" t="s">
        <v>577</v>
      </c>
      <c r="B63" s="2"/>
      <c r="C63" s="2"/>
      <c r="D63" s="2"/>
      <c r="E63" s="45" t="s">
        <v>941</v>
      </c>
      <c r="F63" s="2"/>
      <c r="G63" s="2"/>
      <c r="H63" s="47" t="s">
        <v>690</v>
      </c>
      <c r="I63" s="47" t="s">
        <v>691</v>
      </c>
      <c r="J63" s="2" t="s">
        <v>338</v>
      </c>
      <c r="K63" s="15">
        <v>667.53715902992963</v>
      </c>
      <c r="L63" s="34">
        <v>0.85196755312688266</v>
      </c>
      <c r="M63" s="34">
        <f>L63/1000*50</f>
        <v>4.2598377656344132E-2</v>
      </c>
      <c r="N63" s="53">
        <v>37.024999999999999</v>
      </c>
      <c r="O63" s="53">
        <v>8.5650000000000013</v>
      </c>
      <c r="P63" s="34">
        <f t="shared" si="9"/>
        <v>4.3228254524226495</v>
      </c>
    </row>
    <row r="64" spans="1:16">
      <c r="I64" s="18"/>
    </row>
    <row r="65" spans="9:9">
      <c r="I65" s="18"/>
    </row>
  </sheetData>
  <mergeCells count="10">
    <mergeCell ref="L3:M3"/>
    <mergeCell ref="H3:I3"/>
    <mergeCell ref="N3:O3"/>
    <mergeCell ref="F4:G4"/>
    <mergeCell ref="D4:E4"/>
    <mergeCell ref="H32:I32"/>
    <mergeCell ref="L32:M32"/>
    <mergeCell ref="N32:O32"/>
    <mergeCell ref="D33:E33"/>
    <mergeCell ref="F33:G33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86"/>
  <sheetViews>
    <sheetView workbookViewId="0">
      <selection activeCell="F22" sqref="F22"/>
    </sheetView>
  </sheetViews>
  <sheetFormatPr baseColWidth="12" defaultRowHeight="17"/>
  <cols>
    <col min="2" max="2" width="5.33203125" style="16" bestFit="1" customWidth="1"/>
    <col min="3" max="3" width="13.83203125" style="16" bestFit="1" customWidth="1"/>
    <col min="10" max="10" width="12.83203125" style="16"/>
    <col min="11" max="11" width="13.6640625" bestFit="1" customWidth="1"/>
    <col min="12" max="12" width="13.1640625" customWidth="1"/>
    <col min="13" max="13" width="13.1640625" bestFit="1" customWidth="1"/>
  </cols>
  <sheetData>
    <row r="1" spans="1:16">
      <c r="A1" s="6" t="s">
        <v>916</v>
      </c>
    </row>
    <row r="2" spans="1:16" ht="18" thickBot="1">
      <c r="A2" s="2"/>
      <c r="B2" s="2"/>
      <c r="C2"/>
      <c r="J2"/>
      <c r="K2" s="1"/>
      <c r="L2" s="1"/>
      <c r="M2" s="1"/>
      <c r="N2" s="1"/>
      <c r="O2" s="1"/>
      <c r="P2" s="1"/>
    </row>
    <row r="3" spans="1:16">
      <c r="A3" s="49" t="s">
        <v>419</v>
      </c>
      <c r="B3" s="49" t="s">
        <v>421</v>
      </c>
      <c r="C3" s="49" t="s">
        <v>466</v>
      </c>
      <c r="D3" s="49" t="s">
        <v>467</v>
      </c>
      <c r="E3" s="49" t="s">
        <v>468</v>
      </c>
      <c r="F3" s="49" t="s">
        <v>467</v>
      </c>
      <c r="G3" s="49" t="s">
        <v>468</v>
      </c>
      <c r="H3" s="157" t="s">
        <v>471</v>
      </c>
      <c r="I3" s="157"/>
      <c r="J3" s="49" t="s">
        <v>19</v>
      </c>
      <c r="K3" s="37" t="s">
        <v>20</v>
      </c>
      <c r="L3" s="157" t="s">
        <v>707</v>
      </c>
      <c r="M3" s="158"/>
      <c r="N3" s="157" t="s">
        <v>53</v>
      </c>
      <c r="O3" s="157"/>
      <c r="P3" s="37" t="s">
        <v>475</v>
      </c>
    </row>
    <row r="4" spans="1:16" ht="18" thickBot="1">
      <c r="A4" s="4"/>
      <c r="B4" s="4"/>
      <c r="C4" s="4"/>
      <c r="D4" s="156" t="s">
        <v>212</v>
      </c>
      <c r="E4" s="156"/>
      <c r="F4" s="156" t="s">
        <v>47</v>
      </c>
      <c r="G4" s="156"/>
      <c r="H4" s="50" t="s">
        <v>472</v>
      </c>
      <c r="I4" s="50" t="s">
        <v>473</v>
      </c>
      <c r="J4" s="50" t="s">
        <v>424</v>
      </c>
      <c r="K4" s="50" t="s">
        <v>578</v>
      </c>
      <c r="L4" s="50" t="s">
        <v>219</v>
      </c>
      <c r="M4" s="50" t="s">
        <v>220</v>
      </c>
      <c r="N4" s="50" t="s">
        <v>221</v>
      </c>
      <c r="O4" s="50" t="s">
        <v>222</v>
      </c>
      <c r="P4" s="40"/>
    </row>
    <row r="5" spans="1:16">
      <c r="A5" s="5" t="s">
        <v>405</v>
      </c>
      <c r="B5" s="5" t="s">
        <v>579</v>
      </c>
      <c r="C5" s="5" t="s">
        <v>406</v>
      </c>
      <c r="D5" s="55">
        <v>39138</v>
      </c>
      <c r="E5" s="37" t="s">
        <v>87</v>
      </c>
      <c r="F5" s="55">
        <v>39138</v>
      </c>
      <c r="G5" s="37" t="s">
        <v>375</v>
      </c>
      <c r="H5" s="8" t="s">
        <v>390</v>
      </c>
      <c r="I5" s="8" t="s">
        <v>391</v>
      </c>
      <c r="J5" s="5" t="s">
        <v>166</v>
      </c>
      <c r="K5" s="10">
        <v>3560.9380655673267</v>
      </c>
      <c r="L5" s="54">
        <v>3.6865641651015859</v>
      </c>
      <c r="M5" s="57">
        <f>L5/1000*250</f>
        <v>0.92164104127539648</v>
      </c>
      <c r="N5" s="35">
        <v>51.534999999999997</v>
      </c>
      <c r="O5" s="35">
        <v>8.6</v>
      </c>
      <c r="P5" s="35">
        <f t="shared" ref="P5:P12" si="0">N5/O5</f>
        <v>5.9924418604651164</v>
      </c>
    </row>
    <row r="6" spans="1:16">
      <c r="A6" s="5" t="s">
        <v>637</v>
      </c>
      <c r="C6" s="37"/>
      <c r="E6" s="37" t="s">
        <v>88</v>
      </c>
      <c r="J6" s="5" t="s">
        <v>407</v>
      </c>
      <c r="K6" s="10">
        <v>3060.9580472139187</v>
      </c>
      <c r="L6" s="54">
        <v>4.2473847946071084</v>
      </c>
      <c r="M6" s="57">
        <f>L6/1000*250</f>
        <v>1.0618461986517771</v>
      </c>
      <c r="N6" s="35">
        <v>52.545000000000002</v>
      </c>
      <c r="O6" s="35">
        <v>8.120000000000001</v>
      </c>
      <c r="P6" s="35">
        <f t="shared" si="0"/>
        <v>6.471059113300492</v>
      </c>
    </row>
    <row r="7" spans="1:16">
      <c r="A7" s="5" t="s">
        <v>408</v>
      </c>
      <c r="B7" s="5"/>
      <c r="C7" s="37"/>
      <c r="E7" s="37" t="s">
        <v>89</v>
      </c>
      <c r="J7" s="5" t="s">
        <v>409</v>
      </c>
      <c r="K7" s="10">
        <v>2538.92142538606</v>
      </c>
      <c r="L7" s="54">
        <v>12.784473362895728</v>
      </c>
      <c r="M7" s="57">
        <f>L7/1000*200</f>
        <v>2.5568946725791455</v>
      </c>
      <c r="N7" s="35">
        <v>52.769999999999996</v>
      </c>
      <c r="O7" s="35">
        <v>8.32</v>
      </c>
      <c r="P7" s="35">
        <f t="shared" si="0"/>
        <v>6.3425480769230766</v>
      </c>
    </row>
    <row r="8" spans="1:16">
      <c r="A8" s="5" t="s">
        <v>638</v>
      </c>
      <c r="B8" s="5"/>
      <c r="C8" s="37"/>
      <c r="E8" s="37" t="s">
        <v>90</v>
      </c>
      <c r="J8" s="5" t="s">
        <v>410</v>
      </c>
      <c r="K8" s="10">
        <v>1158.6737977562204</v>
      </c>
      <c r="L8" s="54">
        <v>49.763376121612524</v>
      </c>
      <c r="M8" s="57">
        <f>L8/1000*100</f>
        <v>4.9763376121612524</v>
      </c>
      <c r="N8" s="35">
        <v>52.755000000000003</v>
      </c>
      <c r="O8" s="35">
        <v>8.99</v>
      </c>
      <c r="P8" s="35">
        <f t="shared" si="0"/>
        <v>5.8681868743047829</v>
      </c>
    </row>
    <row r="9" spans="1:16">
      <c r="A9" s="5" t="s">
        <v>639</v>
      </c>
      <c r="B9" s="5"/>
      <c r="C9" s="37"/>
      <c r="E9" s="37" t="s">
        <v>91</v>
      </c>
      <c r="J9" s="5" t="s">
        <v>411</v>
      </c>
      <c r="K9" s="10">
        <v>694.72869755355691</v>
      </c>
      <c r="L9" s="54">
        <v>10.516757633680575</v>
      </c>
      <c r="M9" s="57">
        <f>L9/1000*50</f>
        <v>0.52583788168402879</v>
      </c>
      <c r="N9" s="35">
        <v>44.35</v>
      </c>
      <c r="O9" s="35">
        <v>10.425000000000001</v>
      </c>
      <c r="P9" s="35">
        <f t="shared" si="0"/>
        <v>4.2541966426858515</v>
      </c>
    </row>
    <row r="10" spans="1:16">
      <c r="A10" s="5" t="s">
        <v>640</v>
      </c>
      <c r="B10" s="5"/>
      <c r="C10" s="37"/>
      <c r="E10" s="37" t="s">
        <v>92</v>
      </c>
      <c r="J10" s="5" t="s">
        <v>412</v>
      </c>
      <c r="K10" s="10">
        <v>955.98217999586552</v>
      </c>
      <c r="L10" s="54">
        <v>4.6013131053890115</v>
      </c>
      <c r="M10" s="57">
        <f>L10/1000*50</f>
        <v>0.23006565526945058</v>
      </c>
      <c r="N10" s="35">
        <v>44.45</v>
      </c>
      <c r="O10" s="35">
        <v>9.8449999999999989</v>
      </c>
      <c r="P10" s="35">
        <f t="shared" si="0"/>
        <v>4.5149822244794322</v>
      </c>
    </row>
    <row r="11" spans="1:16">
      <c r="A11" s="5" t="s">
        <v>641</v>
      </c>
      <c r="B11" s="5"/>
      <c r="C11" s="37"/>
      <c r="E11" s="37" t="s">
        <v>93</v>
      </c>
      <c r="H11" s="18"/>
      <c r="I11" s="18"/>
      <c r="J11" s="5" t="s">
        <v>336</v>
      </c>
      <c r="K11" s="10">
        <v>686.98780204813806</v>
      </c>
      <c r="L11" s="54">
        <v>2.9950264917840443</v>
      </c>
      <c r="M11" s="57">
        <f>L11/1000*50</f>
        <v>0.14975132458920223</v>
      </c>
      <c r="N11" s="35">
        <v>42.704999999999998</v>
      </c>
      <c r="O11" s="35">
        <v>8.7550000000000008</v>
      </c>
      <c r="P11" s="35">
        <f t="shared" si="0"/>
        <v>4.8777841233580803</v>
      </c>
    </row>
    <row r="12" spans="1:16">
      <c r="A12" s="13" t="s">
        <v>642</v>
      </c>
      <c r="B12" s="13"/>
      <c r="C12" s="13"/>
      <c r="D12" s="61"/>
      <c r="E12" s="13" t="s">
        <v>264</v>
      </c>
      <c r="F12" s="61"/>
      <c r="G12" s="13" t="s">
        <v>377</v>
      </c>
      <c r="H12" s="48" t="s">
        <v>81</v>
      </c>
      <c r="I12" s="48" t="s">
        <v>82</v>
      </c>
      <c r="J12" s="13" t="s">
        <v>338</v>
      </c>
      <c r="K12" s="14">
        <v>507.90819711677045</v>
      </c>
      <c r="L12" s="60">
        <v>1.5222173437159876</v>
      </c>
      <c r="M12" s="63">
        <f>L12/1000*50</f>
        <v>7.6110867185799375E-2</v>
      </c>
      <c r="N12" s="36">
        <v>42.325000000000003</v>
      </c>
      <c r="O12" s="36">
        <v>8.0949999999999989</v>
      </c>
      <c r="P12" s="36">
        <f t="shared" si="0"/>
        <v>5.2285361334156901</v>
      </c>
    </row>
    <row r="13" spans="1:16">
      <c r="A13" s="5" t="s">
        <v>400</v>
      </c>
      <c r="B13" s="5" t="s">
        <v>591</v>
      </c>
      <c r="C13" s="37" t="s">
        <v>86</v>
      </c>
      <c r="D13" s="55">
        <v>39138</v>
      </c>
      <c r="E13" s="37" t="s">
        <v>265</v>
      </c>
      <c r="F13" s="55">
        <v>39138</v>
      </c>
      <c r="G13" s="37" t="s">
        <v>376</v>
      </c>
      <c r="H13" s="8" t="s">
        <v>392</v>
      </c>
      <c r="I13" s="8" t="s">
        <v>393</v>
      </c>
      <c r="J13" s="5" t="s">
        <v>166</v>
      </c>
      <c r="K13" s="10">
        <v>2807.091065551786</v>
      </c>
      <c r="L13" s="54">
        <v>3.4618043280650834</v>
      </c>
      <c r="M13" s="57">
        <f>L13/1000*250</f>
        <v>0.86545108201627086</v>
      </c>
      <c r="N13" s="35">
        <v>54.064999999999998</v>
      </c>
      <c r="O13" s="35">
        <v>7.6</v>
      </c>
      <c r="P13" s="35">
        <f t="shared" ref="P13:P20" si="1">N13/O13</f>
        <v>7.1138157894736844</v>
      </c>
    </row>
    <row r="14" spans="1:16">
      <c r="A14" s="5" t="s">
        <v>643</v>
      </c>
      <c r="C14" s="37"/>
      <c r="E14" s="37" t="s">
        <v>453</v>
      </c>
      <c r="J14" s="5" t="s">
        <v>168</v>
      </c>
      <c r="K14" s="10">
        <v>2843.7182351032043</v>
      </c>
      <c r="L14" s="54">
        <v>5.8621278979824814</v>
      </c>
      <c r="M14" s="57">
        <f>L14/1000*250</f>
        <v>1.4655319744956203</v>
      </c>
      <c r="N14" s="35">
        <v>53.225000000000001</v>
      </c>
      <c r="O14" s="35">
        <v>7.67</v>
      </c>
      <c r="P14" s="35">
        <f t="shared" si="1"/>
        <v>6.9393741851368969</v>
      </c>
    </row>
    <row r="15" spans="1:16">
      <c r="A15" s="5" t="s">
        <v>644</v>
      </c>
      <c r="B15" s="5"/>
      <c r="C15" s="37"/>
      <c r="E15" s="37" t="s">
        <v>454</v>
      </c>
      <c r="J15" s="5" t="s">
        <v>170</v>
      </c>
      <c r="K15" s="10">
        <v>1653.1596116123394</v>
      </c>
      <c r="L15" s="54">
        <v>12.590097080644554</v>
      </c>
      <c r="M15" s="57">
        <f>L15/1000*200</f>
        <v>2.5180194161289111</v>
      </c>
      <c r="N15" s="35">
        <v>53.024999999999999</v>
      </c>
      <c r="O15" s="35">
        <v>7.6</v>
      </c>
      <c r="P15" s="35">
        <f t="shared" si="1"/>
        <v>6.9769736842105265</v>
      </c>
    </row>
    <row r="16" spans="1:16">
      <c r="A16" s="5" t="s">
        <v>645</v>
      </c>
      <c r="B16" s="5"/>
      <c r="C16" s="37"/>
      <c r="E16" s="37" t="s">
        <v>370</v>
      </c>
      <c r="J16" s="5" t="s">
        <v>172</v>
      </c>
      <c r="K16" s="10">
        <v>777.67381246399657</v>
      </c>
      <c r="L16" s="54">
        <v>31.185585710404926</v>
      </c>
      <c r="M16" s="57">
        <f>L16/1000*100</f>
        <v>3.1185585710404924</v>
      </c>
      <c r="N16" s="35">
        <v>53.375</v>
      </c>
      <c r="O16" s="35">
        <v>8.39</v>
      </c>
      <c r="P16" s="35">
        <f t="shared" si="1"/>
        <v>6.3617401668653155</v>
      </c>
    </row>
    <row r="17" spans="1:16">
      <c r="A17" s="5" t="s">
        <v>646</v>
      </c>
      <c r="B17" s="5"/>
      <c r="C17" s="37"/>
      <c r="E17" s="37" t="s">
        <v>371</v>
      </c>
      <c r="J17" s="5" t="s">
        <v>332</v>
      </c>
      <c r="K17" s="10">
        <v>439.12344838517294</v>
      </c>
      <c r="L17" s="54">
        <v>4.9184650495795754</v>
      </c>
      <c r="M17" s="57">
        <f>L17/1000*50</f>
        <v>0.24592325247897875</v>
      </c>
      <c r="N17" s="35">
        <v>43.980000000000004</v>
      </c>
      <c r="O17" s="35">
        <v>9.3550000000000004</v>
      </c>
      <c r="P17" s="35">
        <f t="shared" si="1"/>
        <v>4.701229289150187</v>
      </c>
    </row>
    <row r="18" spans="1:16">
      <c r="A18" s="5" t="s">
        <v>647</v>
      </c>
      <c r="B18" s="5"/>
      <c r="C18" s="37"/>
      <c r="E18" s="37" t="s">
        <v>372</v>
      </c>
      <c r="J18" s="5" t="s">
        <v>334</v>
      </c>
      <c r="K18" s="10">
        <v>762.30717490499967</v>
      </c>
      <c r="L18" s="54">
        <v>10.568757930166452</v>
      </c>
      <c r="M18" s="57">
        <f t="shared" ref="M18:M20" si="2">L18/1000*50</f>
        <v>0.52843789650832262</v>
      </c>
      <c r="N18" s="35">
        <v>42.894999999999996</v>
      </c>
      <c r="O18" s="35">
        <v>9.6349999999999998</v>
      </c>
      <c r="P18" s="35">
        <f t="shared" si="1"/>
        <v>4.4519979242345613</v>
      </c>
    </row>
    <row r="19" spans="1:16">
      <c r="A19" s="5" t="s">
        <v>648</v>
      </c>
      <c r="B19" s="5"/>
      <c r="C19" s="37"/>
      <c r="E19" s="37" t="s">
        <v>373</v>
      </c>
      <c r="J19" s="5" t="s">
        <v>671</v>
      </c>
      <c r="K19" s="10">
        <v>516.84631251416431</v>
      </c>
      <c r="L19" s="54">
        <v>20.310563790106009</v>
      </c>
      <c r="M19" s="57">
        <f>L19/1000*50</f>
        <v>1.0155281895053003</v>
      </c>
      <c r="N19" s="35">
        <v>44.96</v>
      </c>
      <c r="O19" s="35">
        <v>10.51</v>
      </c>
      <c r="P19" s="35">
        <f t="shared" si="1"/>
        <v>4.2778306374881065</v>
      </c>
    </row>
    <row r="20" spans="1:16" ht="18" thickBot="1">
      <c r="A20" s="2" t="s">
        <v>649</v>
      </c>
      <c r="B20" s="2"/>
      <c r="C20" s="2"/>
      <c r="D20" s="102"/>
      <c r="E20" s="2" t="s">
        <v>374</v>
      </c>
      <c r="F20" s="102"/>
      <c r="G20" s="2" t="s">
        <v>378</v>
      </c>
      <c r="H20" s="47" t="s">
        <v>83</v>
      </c>
      <c r="I20" s="47" t="s">
        <v>84</v>
      </c>
      <c r="J20" s="2" t="s">
        <v>338</v>
      </c>
      <c r="K20" s="26">
        <v>461.78235298164208</v>
      </c>
      <c r="L20" s="83">
        <v>50.77578181280596</v>
      </c>
      <c r="M20" s="83">
        <f t="shared" si="2"/>
        <v>2.5387890906402979</v>
      </c>
      <c r="N20" s="83">
        <v>44.64</v>
      </c>
      <c r="O20" s="83">
        <v>11.385</v>
      </c>
      <c r="P20" s="83">
        <f t="shared" si="1"/>
        <v>3.9209486166007905</v>
      </c>
    </row>
    <row r="21" spans="1:16">
      <c r="A21" s="5"/>
      <c r="B21" s="5"/>
      <c r="C21" s="37"/>
      <c r="J21" s="5"/>
    </row>
    <row r="22" spans="1:16">
      <c r="A22" s="37"/>
      <c r="B22" s="37"/>
      <c r="C22" s="37"/>
      <c r="J22" s="37"/>
    </row>
    <row r="23" spans="1:16" ht="18" thickBot="1">
      <c r="A23" s="37"/>
      <c r="B23" s="37"/>
      <c r="C23" s="37"/>
      <c r="J23" s="37"/>
      <c r="K23" s="102"/>
      <c r="L23" s="102"/>
      <c r="M23" s="102"/>
      <c r="N23" s="102"/>
      <c r="O23" s="102"/>
      <c r="P23" s="102"/>
    </row>
    <row r="24" spans="1:16">
      <c r="A24" s="7" t="s">
        <v>420</v>
      </c>
      <c r="B24" s="7" t="s">
        <v>422</v>
      </c>
      <c r="C24" s="39" t="s">
        <v>466</v>
      </c>
      <c r="D24" s="39" t="s">
        <v>467</v>
      </c>
      <c r="E24" s="39" t="s">
        <v>468</v>
      </c>
      <c r="F24" s="39" t="s">
        <v>467</v>
      </c>
      <c r="G24" s="39" t="s">
        <v>468</v>
      </c>
      <c r="H24" s="157" t="s">
        <v>471</v>
      </c>
      <c r="I24" s="157"/>
      <c r="J24" s="39" t="s">
        <v>19</v>
      </c>
      <c r="K24" s="37" t="s">
        <v>20</v>
      </c>
      <c r="L24" s="159" t="s">
        <v>707</v>
      </c>
      <c r="M24" s="160"/>
      <c r="N24" s="159" t="s">
        <v>474</v>
      </c>
      <c r="O24" s="159"/>
      <c r="P24" s="37" t="s">
        <v>475</v>
      </c>
    </row>
    <row r="25" spans="1:16" ht="18" thickBot="1">
      <c r="A25" s="4"/>
      <c r="B25" s="4"/>
      <c r="C25" s="4"/>
      <c r="D25" s="156" t="s">
        <v>469</v>
      </c>
      <c r="E25" s="156"/>
      <c r="F25" s="156" t="s">
        <v>470</v>
      </c>
      <c r="G25" s="156"/>
      <c r="H25" s="41" t="s">
        <v>472</v>
      </c>
      <c r="I25" s="41" t="s">
        <v>473</v>
      </c>
      <c r="J25" s="41" t="s">
        <v>424</v>
      </c>
      <c r="K25" s="41" t="s">
        <v>578</v>
      </c>
      <c r="L25" s="41" t="s">
        <v>476</v>
      </c>
      <c r="M25" s="41" t="s">
        <v>477</v>
      </c>
      <c r="N25" s="41" t="s">
        <v>478</v>
      </c>
      <c r="O25" s="41" t="s">
        <v>479</v>
      </c>
      <c r="P25" s="40"/>
    </row>
    <row r="26" spans="1:16" ht="18" thickTop="1">
      <c r="A26" s="5" t="s">
        <v>741</v>
      </c>
      <c r="B26" s="5" t="s">
        <v>318</v>
      </c>
      <c r="C26" s="5" t="s">
        <v>251</v>
      </c>
      <c r="D26" s="55">
        <v>39127</v>
      </c>
      <c r="E26" s="37" t="s">
        <v>480</v>
      </c>
      <c r="F26" s="55">
        <v>39127</v>
      </c>
      <c r="G26" s="37" t="s">
        <v>481</v>
      </c>
      <c r="H26" s="28" t="s">
        <v>382</v>
      </c>
      <c r="I26" s="28" t="s">
        <v>383</v>
      </c>
      <c r="J26" s="5" t="s">
        <v>166</v>
      </c>
      <c r="K26" s="17">
        <v>3075.8107205694214</v>
      </c>
      <c r="L26" s="54">
        <v>0.41274321319907981</v>
      </c>
      <c r="M26" s="54">
        <f>L26/1000*250</f>
        <v>0.10318580329976995</v>
      </c>
      <c r="N26" s="35">
        <v>46.870000000000005</v>
      </c>
      <c r="O26" s="35">
        <v>8.57</v>
      </c>
      <c r="P26" s="35">
        <f t="shared" ref="P26:P32" si="3">N26/O26</f>
        <v>5.4690781796966164</v>
      </c>
    </row>
    <row r="27" spans="1:16">
      <c r="A27" s="5" t="s">
        <v>742</v>
      </c>
      <c r="C27" s="37"/>
      <c r="D27" s="37"/>
      <c r="E27" s="37" t="s">
        <v>482</v>
      </c>
      <c r="F27" s="37"/>
      <c r="G27" s="37"/>
      <c r="J27" s="5" t="s">
        <v>168</v>
      </c>
      <c r="K27" s="19">
        <v>2007.124546699634</v>
      </c>
      <c r="L27" s="54">
        <v>0.94167217298059369</v>
      </c>
      <c r="M27" s="54">
        <f t="shared" ref="M27" si="4">L27/1000*250</f>
        <v>0.23541804324514842</v>
      </c>
      <c r="N27" s="35">
        <v>46.274999999999999</v>
      </c>
      <c r="O27" s="35">
        <v>9.8000000000000007</v>
      </c>
      <c r="P27" s="35">
        <f t="shared" si="3"/>
        <v>4.7219387755102034</v>
      </c>
    </row>
    <row r="28" spans="1:16">
      <c r="A28" s="5" t="s">
        <v>743</v>
      </c>
      <c r="B28" s="5"/>
      <c r="C28" s="37"/>
      <c r="D28" s="37"/>
      <c r="E28" s="37" t="s">
        <v>483</v>
      </c>
      <c r="F28" s="37"/>
      <c r="G28" s="37"/>
      <c r="J28" s="5" t="s">
        <v>170</v>
      </c>
      <c r="K28" s="17">
        <v>1532.6417278481047</v>
      </c>
      <c r="L28" s="54">
        <v>0.66583075578452255</v>
      </c>
      <c r="M28" s="54">
        <f>L28/1000*200</f>
        <v>0.13316615115690453</v>
      </c>
      <c r="N28" s="35">
        <v>41.935000000000002</v>
      </c>
      <c r="O28" s="35">
        <v>8.5650000000000013</v>
      </c>
      <c r="P28" s="35">
        <f t="shared" si="3"/>
        <v>4.8960887332165788</v>
      </c>
    </row>
    <row r="29" spans="1:16">
      <c r="A29" s="5" t="s">
        <v>312</v>
      </c>
      <c r="B29" s="5"/>
      <c r="C29" s="37"/>
      <c r="D29" s="37"/>
      <c r="E29" s="37" t="s">
        <v>484</v>
      </c>
      <c r="F29" s="37"/>
      <c r="G29" s="37"/>
      <c r="J29" s="5" t="s">
        <v>172</v>
      </c>
      <c r="K29" s="17">
        <v>1282.0515589158169</v>
      </c>
      <c r="L29" s="54">
        <v>1.2125149381521403</v>
      </c>
      <c r="M29" s="54">
        <f>L29/1000*100</f>
        <v>0.12125149381521402</v>
      </c>
      <c r="N29" s="35">
        <v>43.354999999999997</v>
      </c>
      <c r="O29" s="35">
        <v>9.4149999999999991</v>
      </c>
      <c r="P29" s="35">
        <f t="shared" si="3"/>
        <v>4.6048858204992031</v>
      </c>
    </row>
    <row r="30" spans="1:16">
      <c r="A30" s="5" t="s">
        <v>313</v>
      </c>
      <c r="B30" s="5"/>
      <c r="C30" s="37"/>
      <c r="D30" s="37"/>
      <c r="E30" s="37" t="s">
        <v>485</v>
      </c>
      <c r="F30" s="37"/>
      <c r="G30" s="37"/>
      <c r="J30" s="5" t="s">
        <v>332</v>
      </c>
      <c r="K30" s="17">
        <v>598.34652681651687</v>
      </c>
      <c r="L30" s="54">
        <v>2.0284343808664742</v>
      </c>
      <c r="M30" s="54">
        <f>L30/1000*50</f>
        <v>0.10142171904332371</v>
      </c>
      <c r="N30" s="35">
        <v>41.805</v>
      </c>
      <c r="O30" s="35">
        <v>8.89</v>
      </c>
      <c r="P30" s="35">
        <f t="shared" si="3"/>
        <v>4.7024746906636663</v>
      </c>
    </row>
    <row r="31" spans="1:16">
      <c r="A31" s="5" t="s">
        <v>314</v>
      </c>
      <c r="B31" s="5"/>
      <c r="C31" s="37"/>
      <c r="D31" s="37"/>
      <c r="E31" s="37" t="s">
        <v>298</v>
      </c>
      <c r="F31" s="37"/>
      <c r="G31" s="37"/>
      <c r="H31" s="18"/>
      <c r="I31" s="18"/>
      <c r="J31" s="5" t="s">
        <v>334</v>
      </c>
      <c r="K31" s="17">
        <v>636.99506045133842</v>
      </c>
      <c r="L31" s="54">
        <v>1.7276533759726651</v>
      </c>
      <c r="M31" s="54">
        <f>L31/1000*50</f>
        <v>8.6382668798633253E-2</v>
      </c>
      <c r="N31" s="35">
        <v>41.284999999999997</v>
      </c>
      <c r="O31" s="35">
        <v>9.6050000000000004</v>
      </c>
      <c r="P31" s="35">
        <f t="shared" si="3"/>
        <v>4.2982821447162927</v>
      </c>
    </row>
    <row r="32" spans="1:16">
      <c r="A32" s="13" t="s">
        <v>315</v>
      </c>
      <c r="B32" s="13"/>
      <c r="C32" s="13"/>
      <c r="D32" s="13"/>
      <c r="E32" s="13" t="s">
        <v>127</v>
      </c>
      <c r="F32" s="13"/>
      <c r="G32" s="13" t="s">
        <v>379</v>
      </c>
      <c r="H32" s="13" t="s">
        <v>384</v>
      </c>
      <c r="I32" s="13" t="s">
        <v>385</v>
      </c>
      <c r="J32" s="13" t="s">
        <v>336</v>
      </c>
      <c r="K32" s="62">
        <v>790.12910697649818</v>
      </c>
      <c r="L32" s="60">
        <v>6.0279093943166595</v>
      </c>
      <c r="M32" s="60">
        <f t="shared" ref="M32" si="5">L32/1000*50</f>
        <v>0.30139546971583298</v>
      </c>
      <c r="N32" s="36">
        <v>43.505000000000003</v>
      </c>
      <c r="O32" s="36">
        <v>9.75</v>
      </c>
      <c r="P32" s="36">
        <f t="shared" si="3"/>
        <v>4.4620512820512825</v>
      </c>
    </row>
    <row r="33" spans="1:16">
      <c r="A33" s="5" t="s">
        <v>395</v>
      </c>
      <c r="B33" s="5" t="s">
        <v>664</v>
      </c>
      <c r="C33" s="5" t="s">
        <v>251</v>
      </c>
      <c r="D33" s="55">
        <v>39129</v>
      </c>
      <c r="E33" s="37" t="s">
        <v>128</v>
      </c>
      <c r="F33" s="55">
        <v>39129</v>
      </c>
      <c r="G33" s="56" t="s">
        <v>129</v>
      </c>
      <c r="H33" s="8" t="s">
        <v>386</v>
      </c>
      <c r="I33" s="8" t="s">
        <v>387</v>
      </c>
      <c r="J33" s="5" t="s">
        <v>166</v>
      </c>
      <c r="K33" s="19">
        <v>3670.7068336428865</v>
      </c>
      <c r="L33" s="54">
        <v>0.45132088770558565</v>
      </c>
      <c r="M33" s="54">
        <f>L33/1000*250</f>
        <v>0.11283022192639641</v>
      </c>
      <c r="N33" s="58">
        <v>49.394999999999996</v>
      </c>
      <c r="O33" s="58">
        <v>7.1050000000000004</v>
      </c>
      <c r="P33" s="35">
        <f>N33/O33</f>
        <v>6.9521463757916946</v>
      </c>
    </row>
    <row r="34" spans="1:16">
      <c r="A34" s="5" t="s">
        <v>213</v>
      </c>
      <c r="C34" s="37"/>
      <c r="D34" s="37"/>
      <c r="E34" s="37" t="s">
        <v>130</v>
      </c>
      <c r="F34" s="37"/>
      <c r="G34" s="37"/>
      <c r="J34" s="5" t="s">
        <v>168</v>
      </c>
      <c r="K34" s="19">
        <v>3185.9550368006871</v>
      </c>
      <c r="L34" s="54">
        <v>0.70697796233240107</v>
      </c>
      <c r="M34" s="54">
        <f t="shared" ref="M34" si="6">L34/1000*250</f>
        <v>0.17674449058310027</v>
      </c>
      <c r="N34" s="58">
        <v>44.024999999999999</v>
      </c>
      <c r="O34" s="58">
        <v>7.9</v>
      </c>
      <c r="P34" s="35">
        <f t="shared" ref="P34:P38" si="7">N34/O34</f>
        <v>5.5727848101265822</v>
      </c>
    </row>
    <row r="35" spans="1:16">
      <c r="A35" s="5" t="s">
        <v>214</v>
      </c>
      <c r="B35" s="5"/>
      <c r="C35" s="37"/>
      <c r="D35" s="37"/>
      <c r="E35" s="37" t="s">
        <v>131</v>
      </c>
      <c r="F35" s="37"/>
      <c r="G35" s="37"/>
      <c r="J35" s="5" t="s">
        <v>170</v>
      </c>
      <c r="K35" s="19">
        <v>2265.375459634879</v>
      </c>
      <c r="L35" s="54">
        <v>0.62992354192948286</v>
      </c>
      <c r="M35" s="54">
        <f>L35/1000*200</f>
        <v>0.12598470838589657</v>
      </c>
      <c r="N35" s="58">
        <v>43.254999999999995</v>
      </c>
      <c r="O35" s="58">
        <v>8.5599999999999987</v>
      </c>
      <c r="P35" s="35">
        <f t="shared" si="7"/>
        <v>5.053154205607477</v>
      </c>
    </row>
    <row r="36" spans="1:16">
      <c r="A36" s="5" t="s">
        <v>215</v>
      </c>
      <c r="B36" s="5"/>
      <c r="C36" s="37"/>
      <c r="D36" s="37"/>
      <c r="E36" s="37" t="s">
        <v>306</v>
      </c>
      <c r="F36" s="37"/>
      <c r="G36" s="37"/>
      <c r="J36" s="5" t="s">
        <v>172</v>
      </c>
      <c r="K36" s="19">
        <v>1315.0134723164992</v>
      </c>
      <c r="L36" s="54">
        <v>1.4500840030489432</v>
      </c>
      <c r="M36" s="54">
        <f>L36/1000*100</f>
        <v>0.14500840030489431</v>
      </c>
      <c r="N36" s="58">
        <v>36.369999999999997</v>
      </c>
      <c r="O36" s="58">
        <v>7.8450000000000006</v>
      </c>
      <c r="P36" s="35">
        <f t="shared" si="7"/>
        <v>4.6360739324410449</v>
      </c>
    </row>
    <row r="37" spans="1:16">
      <c r="A37" s="5" t="s">
        <v>216</v>
      </c>
      <c r="B37" s="5"/>
      <c r="C37" s="37"/>
      <c r="D37" s="37"/>
      <c r="E37" s="37" t="s">
        <v>230</v>
      </c>
      <c r="F37" s="37"/>
      <c r="G37" s="37"/>
      <c r="J37" s="5" t="s">
        <v>217</v>
      </c>
      <c r="K37" s="19">
        <v>1159.7593588292195</v>
      </c>
      <c r="L37" s="54">
        <v>6.0889183141654364</v>
      </c>
      <c r="M37" s="54">
        <f>L37/1000*100</f>
        <v>0.60889183141654368</v>
      </c>
      <c r="N37" s="58">
        <v>41.28</v>
      </c>
      <c r="O37" s="58">
        <v>9.4049999999999994</v>
      </c>
      <c r="P37" s="35">
        <f t="shared" si="7"/>
        <v>4.389154704944179</v>
      </c>
    </row>
    <row r="38" spans="1:16">
      <c r="A38" s="5" t="s">
        <v>218</v>
      </c>
      <c r="B38" s="5"/>
      <c r="C38" s="37"/>
      <c r="D38" s="37"/>
      <c r="E38" s="37" t="s">
        <v>231</v>
      </c>
      <c r="F38" s="37"/>
      <c r="G38" s="37"/>
      <c r="H38" s="18"/>
      <c r="I38" s="18"/>
      <c r="J38" s="5" t="s">
        <v>336</v>
      </c>
      <c r="K38" s="19">
        <v>475.46337338188431</v>
      </c>
      <c r="L38" s="54">
        <v>12.70760344172119</v>
      </c>
      <c r="M38" s="54">
        <f>L38/1000*50</f>
        <v>0.63538017208605957</v>
      </c>
      <c r="N38" s="58">
        <v>39.914999999999999</v>
      </c>
      <c r="O38" s="58">
        <v>9.0549999999999997</v>
      </c>
      <c r="P38" s="35">
        <f t="shared" si="7"/>
        <v>4.4080618442849255</v>
      </c>
    </row>
    <row r="39" spans="1:16">
      <c r="A39" s="13" t="s">
        <v>403</v>
      </c>
      <c r="B39" s="13"/>
      <c r="C39" s="13"/>
      <c r="D39" s="13"/>
      <c r="E39" s="13" t="s">
        <v>232</v>
      </c>
      <c r="F39" s="13"/>
      <c r="G39" s="13" t="s">
        <v>380</v>
      </c>
      <c r="H39" s="48" t="s">
        <v>77</v>
      </c>
      <c r="I39" s="48" t="s">
        <v>78</v>
      </c>
      <c r="J39" s="13" t="s">
        <v>338</v>
      </c>
      <c r="K39" s="59">
        <v>438.98730697810981</v>
      </c>
      <c r="L39" s="60">
        <v>10.014199947894804</v>
      </c>
      <c r="M39" s="60">
        <f>L39/1000*50</f>
        <v>0.5007099973947402</v>
      </c>
      <c r="N39" s="36">
        <v>38.905000000000001</v>
      </c>
      <c r="O39" s="36">
        <v>8.5</v>
      </c>
      <c r="P39" s="36">
        <f t="shared" ref="P39" si="8">N39/O39</f>
        <v>4.5770588235294118</v>
      </c>
    </row>
    <row r="40" spans="1:16">
      <c r="A40" s="5" t="s">
        <v>404</v>
      </c>
      <c r="B40" s="5" t="s">
        <v>664</v>
      </c>
      <c r="C40" s="5" t="s">
        <v>580</v>
      </c>
      <c r="D40" s="55">
        <v>39131</v>
      </c>
      <c r="E40" s="37" t="s">
        <v>233</v>
      </c>
      <c r="F40" s="55">
        <v>39131</v>
      </c>
      <c r="G40" s="37" t="s">
        <v>234</v>
      </c>
      <c r="H40" s="8" t="s">
        <v>388</v>
      </c>
      <c r="I40" s="8" t="s">
        <v>389</v>
      </c>
      <c r="J40" s="5" t="s">
        <v>166</v>
      </c>
      <c r="K40" s="10">
        <v>3464.9535305809359</v>
      </c>
      <c r="L40" s="54">
        <v>0.30962993409999873</v>
      </c>
      <c r="M40" s="57">
        <f>L40/1000*250</f>
        <v>7.7407483524999682E-2</v>
      </c>
      <c r="N40" s="35">
        <v>44.64</v>
      </c>
      <c r="O40" s="35">
        <v>9.4050000000000011</v>
      </c>
      <c r="P40" s="35">
        <f t="shared" ref="P40:P47" si="9">N40/O40</f>
        <v>4.7464114832535884</v>
      </c>
    </row>
    <row r="41" spans="1:16">
      <c r="A41" s="5" t="s">
        <v>247</v>
      </c>
      <c r="C41" s="37"/>
      <c r="D41" s="37"/>
      <c r="E41" s="37" t="s">
        <v>235</v>
      </c>
      <c r="F41" s="37"/>
      <c r="G41" s="37"/>
      <c r="J41" s="5" t="s">
        <v>168</v>
      </c>
      <c r="K41" s="10">
        <v>2918.4752615709153</v>
      </c>
      <c r="L41" s="54">
        <v>0.87740792839717274</v>
      </c>
      <c r="M41" s="57">
        <f>L41/1000*250</f>
        <v>0.21935198209929319</v>
      </c>
      <c r="N41" s="35">
        <v>46.234999999999999</v>
      </c>
      <c r="O41" s="35">
        <v>9.51</v>
      </c>
      <c r="P41" s="35">
        <f t="shared" si="9"/>
        <v>4.8617245005257628</v>
      </c>
    </row>
    <row r="42" spans="1:16">
      <c r="A42" s="5" t="s">
        <v>248</v>
      </c>
      <c r="B42" s="5"/>
      <c r="C42" s="37"/>
      <c r="D42" s="37"/>
      <c r="E42" s="37" t="s">
        <v>236</v>
      </c>
      <c r="F42" s="37"/>
      <c r="G42" s="37"/>
      <c r="J42" s="5" t="s">
        <v>170</v>
      </c>
      <c r="K42" s="22">
        <v>2124.3940639806397</v>
      </c>
      <c r="L42" s="54">
        <v>0.91595059174376081</v>
      </c>
      <c r="M42" s="57">
        <f>L42/1000*200</f>
        <v>0.18319011834875215</v>
      </c>
      <c r="N42" s="35">
        <v>42.195</v>
      </c>
      <c r="O42" s="35">
        <v>10.145</v>
      </c>
      <c r="P42" s="35">
        <f t="shared" si="9"/>
        <v>4.1591917200591428</v>
      </c>
    </row>
    <row r="43" spans="1:16">
      <c r="A43" s="5" t="s">
        <v>249</v>
      </c>
      <c r="B43" s="5"/>
      <c r="C43" s="37"/>
      <c r="D43" s="37"/>
      <c r="E43" s="37" t="s">
        <v>237</v>
      </c>
      <c r="F43" s="37"/>
      <c r="G43" s="37"/>
      <c r="J43" s="5" t="s">
        <v>172</v>
      </c>
      <c r="K43" s="22">
        <v>1098.3194753766525</v>
      </c>
      <c r="L43" s="54">
        <v>2.8982702556330668</v>
      </c>
      <c r="M43" s="57">
        <f>L43/1000*100</f>
        <v>0.28982702556330669</v>
      </c>
      <c r="N43" s="35">
        <v>40.924999999999997</v>
      </c>
      <c r="O43" s="35">
        <v>10.225000000000001</v>
      </c>
      <c r="P43" s="35">
        <f t="shared" si="9"/>
        <v>4.0024449877750605</v>
      </c>
    </row>
    <row r="44" spans="1:16">
      <c r="A44" s="5" t="s">
        <v>250</v>
      </c>
      <c r="B44" s="5"/>
      <c r="C44" s="37"/>
      <c r="D44" s="37"/>
      <c r="E44" s="37" t="s">
        <v>73</v>
      </c>
      <c r="F44" s="37"/>
      <c r="G44" s="37"/>
      <c r="J44" s="5" t="s">
        <v>332</v>
      </c>
      <c r="K44" s="22">
        <v>576.9340749072154</v>
      </c>
      <c r="L44" s="54">
        <v>1.664569156919901</v>
      </c>
      <c r="M44" s="57">
        <f>L44/1000*50</f>
        <v>8.3228457845995044E-2</v>
      </c>
      <c r="N44" s="35">
        <v>34.76</v>
      </c>
      <c r="O44" s="35">
        <v>7.4049999999999994</v>
      </c>
      <c r="P44" s="35">
        <f t="shared" si="9"/>
        <v>4.6941255908170154</v>
      </c>
    </row>
    <row r="45" spans="1:16">
      <c r="A45" s="5" t="s">
        <v>263</v>
      </c>
      <c r="B45" s="5"/>
      <c r="C45" s="37"/>
      <c r="D45" s="37"/>
      <c r="E45" s="37" t="s">
        <v>74</v>
      </c>
      <c r="F45" s="37"/>
      <c r="G45" s="37"/>
      <c r="J45" s="5" t="s">
        <v>334</v>
      </c>
      <c r="K45" s="10">
        <v>965.24968448780112</v>
      </c>
      <c r="L45" s="54">
        <v>1.4837473554074667</v>
      </c>
      <c r="M45" s="57">
        <f t="shared" ref="M45:M47" si="10">L45/1000*50</f>
        <v>7.4187367770373339E-2</v>
      </c>
      <c r="N45" s="35">
        <v>38.164999999999999</v>
      </c>
      <c r="O45" s="35">
        <v>8.09</v>
      </c>
      <c r="P45" s="35">
        <f t="shared" si="9"/>
        <v>4.717552533992583</v>
      </c>
    </row>
    <row r="46" spans="1:16">
      <c r="A46" s="5" t="s">
        <v>635</v>
      </c>
      <c r="B46" s="5"/>
      <c r="C46" s="37"/>
      <c r="D46" s="37"/>
      <c r="E46" s="37" t="s">
        <v>75</v>
      </c>
      <c r="F46" s="37"/>
      <c r="G46" s="37"/>
      <c r="J46" s="5" t="s">
        <v>336</v>
      </c>
      <c r="K46" s="10">
        <v>714.27347124515688</v>
      </c>
      <c r="L46" s="54">
        <v>2.2175260089652111</v>
      </c>
      <c r="M46" s="57">
        <f t="shared" si="10"/>
        <v>0.11087630044826055</v>
      </c>
      <c r="N46" s="35">
        <v>39.57</v>
      </c>
      <c r="O46" s="35">
        <v>8.6750000000000007</v>
      </c>
      <c r="P46" s="35">
        <f t="shared" si="9"/>
        <v>4.5613832853025933</v>
      </c>
    </row>
    <row r="47" spans="1:16" ht="18" thickBot="1">
      <c r="A47" s="2" t="s">
        <v>636</v>
      </c>
      <c r="B47" s="2"/>
      <c r="C47" s="2"/>
      <c r="D47" s="2"/>
      <c r="E47" s="2" t="s">
        <v>76</v>
      </c>
      <c r="F47" s="2"/>
      <c r="G47" s="2" t="s">
        <v>381</v>
      </c>
      <c r="H47" s="2" t="s">
        <v>79</v>
      </c>
      <c r="I47" s="2" t="s">
        <v>80</v>
      </c>
      <c r="J47" s="2" t="s">
        <v>338</v>
      </c>
      <c r="K47" s="26">
        <v>741.48606243357949</v>
      </c>
      <c r="L47" s="83">
        <v>6.0291175966198596</v>
      </c>
      <c r="M47" s="83">
        <f t="shared" si="10"/>
        <v>0.30145587983099298</v>
      </c>
      <c r="N47" s="83">
        <v>45.35</v>
      </c>
      <c r="O47" s="83">
        <v>10.4</v>
      </c>
      <c r="P47" s="83">
        <f t="shared" si="9"/>
        <v>4.3605769230769234</v>
      </c>
    </row>
    <row r="48" spans="1:16">
      <c r="A48" s="5"/>
      <c r="B48" s="5"/>
      <c r="C48" s="37"/>
      <c r="J48" s="5"/>
      <c r="L48" s="54"/>
    </row>
    <row r="49" spans="1:12">
      <c r="A49" s="37"/>
      <c r="B49" s="37"/>
      <c r="C49" s="37"/>
      <c r="J49" s="37"/>
      <c r="L49" s="89"/>
    </row>
    <row r="70" spans="1:10">
      <c r="A70" s="5"/>
      <c r="B70" s="5"/>
      <c r="C70" s="37"/>
      <c r="J70" s="5"/>
    </row>
    <row r="71" spans="1:10">
      <c r="A71" s="3"/>
      <c r="B71" s="5"/>
      <c r="C71" s="37"/>
      <c r="J71" s="5"/>
    </row>
    <row r="72" spans="1:10">
      <c r="A72" s="3"/>
      <c r="B72" s="5"/>
      <c r="C72" s="37"/>
      <c r="J72" s="5"/>
    </row>
    <row r="73" spans="1:10">
      <c r="A73" s="3"/>
      <c r="B73" s="5"/>
      <c r="C73" s="37"/>
      <c r="J73" s="5"/>
    </row>
    <row r="74" spans="1:10">
      <c r="A74" s="3"/>
      <c r="B74" s="5"/>
      <c r="C74" s="37"/>
      <c r="J74" s="5"/>
    </row>
    <row r="75" spans="1:10">
      <c r="A75" s="5"/>
      <c r="B75" s="5"/>
      <c r="C75" s="37"/>
      <c r="J75" s="5"/>
    </row>
    <row r="76" spans="1:10">
      <c r="A76" s="5"/>
      <c r="B76" s="5"/>
      <c r="C76" s="37"/>
      <c r="J76" s="5"/>
    </row>
    <row r="77" spans="1:10">
      <c r="A77" s="5"/>
      <c r="B77" s="5"/>
      <c r="C77" s="37"/>
      <c r="J77" s="5"/>
    </row>
    <row r="78" spans="1:10">
      <c r="A78" s="5"/>
      <c r="B78" s="5"/>
      <c r="C78" s="37"/>
      <c r="J78" s="5"/>
    </row>
    <row r="79" spans="1:10">
      <c r="A79" s="5"/>
      <c r="B79" s="5"/>
      <c r="C79" s="37"/>
      <c r="J79" s="5"/>
    </row>
    <row r="80" spans="1:10">
      <c r="A80" s="5"/>
      <c r="B80" s="5"/>
      <c r="C80" s="37"/>
      <c r="J80" s="5"/>
    </row>
    <row r="81" spans="1:10">
      <c r="A81" s="5"/>
      <c r="B81" s="5"/>
      <c r="C81" s="37"/>
      <c r="J81" s="5"/>
    </row>
    <row r="82" spans="1:10">
      <c r="A82" s="5"/>
      <c r="B82" s="5"/>
      <c r="C82" s="37"/>
      <c r="J82" s="5"/>
    </row>
    <row r="83" spans="1:10">
      <c r="A83" s="5"/>
      <c r="B83" s="5"/>
      <c r="C83" s="37"/>
      <c r="J83" s="5"/>
    </row>
    <row r="84" spans="1:10">
      <c r="A84" s="5"/>
      <c r="B84" s="5"/>
      <c r="C84" s="37"/>
      <c r="J84" s="5"/>
    </row>
    <row r="85" spans="1:10">
      <c r="A85" s="5"/>
      <c r="B85" s="5"/>
      <c r="C85" s="37"/>
      <c r="J85" s="5"/>
    </row>
    <row r="86" spans="1:10">
      <c r="A86" s="5"/>
      <c r="B86" s="5"/>
      <c r="C86" s="37"/>
      <c r="J86" s="5"/>
    </row>
    <row r="87" spans="1:10">
      <c r="A87" s="5"/>
      <c r="B87" s="5"/>
      <c r="C87" s="37"/>
      <c r="J87" s="5"/>
    </row>
    <row r="88" spans="1:10">
      <c r="A88" s="5"/>
      <c r="B88" s="5"/>
      <c r="C88" s="37"/>
      <c r="J88" s="5"/>
    </row>
    <row r="89" spans="1:10">
      <c r="A89" s="5"/>
      <c r="B89" s="5"/>
      <c r="C89" s="37"/>
      <c r="J89" s="5"/>
    </row>
    <row r="90" spans="1:10">
      <c r="A90" s="5"/>
      <c r="B90" s="5"/>
      <c r="C90" s="37"/>
      <c r="J90" s="5"/>
    </row>
    <row r="91" spans="1:10">
      <c r="A91" s="5"/>
      <c r="B91" s="5"/>
      <c r="C91" s="37"/>
      <c r="J91" s="5"/>
    </row>
    <row r="92" spans="1:10">
      <c r="A92" s="5"/>
      <c r="B92" s="5"/>
      <c r="C92" s="37"/>
      <c r="J92" s="5"/>
    </row>
    <row r="93" spans="1:10">
      <c r="A93" s="5"/>
      <c r="B93" s="5"/>
      <c r="C93" s="37"/>
      <c r="J93" s="5"/>
    </row>
    <row r="94" spans="1:10">
      <c r="A94" s="5"/>
      <c r="B94" s="5"/>
      <c r="C94" s="37"/>
      <c r="J94" s="5"/>
    </row>
    <row r="95" spans="1:10">
      <c r="A95" s="5"/>
      <c r="B95" s="5"/>
      <c r="C95" s="37"/>
      <c r="J95" s="5"/>
    </row>
    <row r="96" spans="1:10">
      <c r="A96" s="5"/>
      <c r="B96" s="5"/>
      <c r="C96" s="37"/>
      <c r="J96" s="5"/>
    </row>
    <row r="97" spans="1:10">
      <c r="A97" s="5"/>
      <c r="B97" s="5"/>
      <c r="C97" s="37"/>
      <c r="J97" s="5"/>
    </row>
    <row r="98" spans="1:10">
      <c r="A98" s="5"/>
      <c r="B98" s="5"/>
      <c r="C98" s="37"/>
      <c r="J98" s="5"/>
    </row>
    <row r="99" spans="1:10">
      <c r="A99" s="5"/>
      <c r="B99" s="5"/>
      <c r="C99" s="37"/>
      <c r="J99" s="5"/>
    </row>
    <row r="100" spans="1:10">
      <c r="A100" s="5"/>
      <c r="B100" s="5"/>
      <c r="C100" s="37"/>
      <c r="J100" s="5"/>
    </row>
    <row r="101" spans="1:10">
      <c r="A101" s="5"/>
      <c r="B101" s="5"/>
      <c r="C101" s="37"/>
      <c r="J101" s="5"/>
    </row>
    <row r="102" spans="1:10">
      <c r="A102" s="5"/>
      <c r="B102" s="5"/>
      <c r="C102" s="37"/>
      <c r="J102" s="5"/>
    </row>
    <row r="103" spans="1:10">
      <c r="A103" s="5"/>
      <c r="B103" s="5"/>
      <c r="C103" s="37"/>
      <c r="J103" s="5"/>
    </row>
    <row r="104" spans="1:10">
      <c r="A104" s="5"/>
      <c r="B104" s="5"/>
      <c r="C104" s="37"/>
      <c r="J104" s="5"/>
    </row>
    <row r="105" spans="1:10">
      <c r="A105" s="5"/>
      <c r="B105" s="5"/>
      <c r="C105" s="37"/>
      <c r="J105" s="5"/>
    </row>
    <row r="106" spans="1:10">
      <c r="A106" s="5"/>
      <c r="B106" s="5"/>
      <c r="C106" s="37"/>
      <c r="J106" s="5"/>
    </row>
    <row r="107" spans="1:10">
      <c r="A107" s="5"/>
      <c r="B107" s="5"/>
      <c r="C107" s="37"/>
      <c r="J107" s="5"/>
    </row>
    <row r="108" spans="1:10">
      <c r="A108" s="5"/>
      <c r="B108" s="5"/>
      <c r="C108" s="37"/>
      <c r="J108" s="5"/>
    </row>
    <row r="109" spans="1:10">
      <c r="A109" s="5"/>
      <c r="B109" s="5"/>
      <c r="C109" s="37"/>
      <c r="J109" s="5"/>
    </row>
    <row r="110" spans="1:10">
      <c r="A110" s="5"/>
      <c r="B110" s="5"/>
      <c r="C110" s="37"/>
      <c r="J110" s="5"/>
    </row>
    <row r="111" spans="1:10">
      <c r="A111" s="5"/>
      <c r="B111" s="5"/>
      <c r="C111" s="37"/>
      <c r="J111" s="5"/>
    </row>
    <row r="112" spans="1:10">
      <c r="A112" s="5"/>
      <c r="B112" s="5"/>
      <c r="C112" s="37"/>
      <c r="J112" s="5"/>
    </row>
    <row r="113" spans="1:10">
      <c r="A113" s="5"/>
      <c r="B113" s="5"/>
      <c r="C113" s="37"/>
      <c r="J113" s="5"/>
    </row>
    <row r="114" spans="1:10">
      <c r="A114" s="5"/>
      <c r="B114" s="5"/>
      <c r="C114" s="37"/>
      <c r="J114" s="5"/>
    </row>
    <row r="115" spans="1:10">
      <c r="A115" s="5"/>
      <c r="B115" s="5"/>
      <c r="C115" s="37"/>
      <c r="J115" s="5"/>
    </row>
    <row r="116" spans="1:10">
      <c r="A116" s="5"/>
      <c r="B116" s="5"/>
      <c r="C116" s="37"/>
      <c r="J116" s="5"/>
    </row>
    <row r="117" spans="1:10">
      <c r="A117" s="5"/>
      <c r="B117" s="5"/>
      <c r="C117" s="37"/>
      <c r="J117" s="5"/>
    </row>
    <row r="118" spans="1:10">
      <c r="A118" s="5"/>
      <c r="B118" s="5"/>
      <c r="C118" s="37"/>
      <c r="J118" s="5"/>
    </row>
    <row r="119" spans="1:10">
      <c r="A119" s="5"/>
      <c r="B119" s="5"/>
      <c r="C119" s="37"/>
      <c r="J119" s="5"/>
    </row>
    <row r="120" spans="1:10">
      <c r="A120" s="5"/>
      <c r="B120" s="5"/>
      <c r="C120" s="37"/>
      <c r="J120" s="5"/>
    </row>
    <row r="121" spans="1:10">
      <c r="A121" s="5"/>
      <c r="B121" s="5"/>
      <c r="C121" s="37"/>
      <c r="J121" s="5"/>
    </row>
    <row r="122" spans="1:10">
      <c r="A122" s="5"/>
      <c r="B122" s="5"/>
      <c r="C122" s="37"/>
      <c r="J122" s="5"/>
    </row>
    <row r="123" spans="1:10">
      <c r="A123" s="5"/>
      <c r="B123" s="5"/>
      <c r="C123" s="37"/>
      <c r="J123" s="5"/>
    </row>
    <row r="124" spans="1:10">
      <c r="A124" s="5"/>
      <c r="B124" s="5"/>
      <c r="C124" s="37"/>
      <c r="J124" s="5"/>
    </row>
    <row r="125" spans="1:10">
      <c r="A125" s="5"/>
      <c r="B125" s="5"/>
      <c r="C125" s="37"/>
      <c r="J125" s="5"/>
    </row>
    <row r="126" spans="1:10">
      <c r="A126" s="5"/>
      <c r="B126" s="5"/>
      <c r="C126" s="37"/>
      <c r="J126" s="5"/>
    </row>
    <row r="127" spans="1:10">
      <c r="A127" s="5"/>
      <c r="B127" s="5"/>
      <c r="C127" s="37"/>
      <c r="J127" s="5"/>
    </row>
    <row r="128" spans="1:10">
      <c r="A128" s="5"/>
      <c r="B128" s="5"/>
      <c r="C128" s="37"/>
      <c r="J128" s="5"/>
    </row>
    <row r="129" spans="1:10">
      <c r="A129" s="5"/>
      <c r="B129" s="5"/>
      <c r="C129" s="37"/>
      <c r="J129" s="5"/>
    </row>
    <row r="130" spans="1:10">
      <c r="A130" s="5"/>
      <c r="B130" s="5"/>
      <c r="C130" s="37"/>
      <c r="J130" s="5"/>
    </row>
    <row r="131" spans="1:10">
      <c r="A131" s="5"/>
      <c r="B131" s="5"/>
      <c r="C131" s="37"/>
      <c r="J131" s="5"/>
    </row>
    <row r="132" spans="1:10">
      <c r="A132" s="5"/>
      <c r="B132" s="5"/>
      <c r="C132" s="37"/>
      <c r="J132" s="5"/>
    </row>
    <row r="133" spans="1:10">
      <c r="A133" s="5"/>
      <c r="B133" s="5"/>
      <c r="C133" s="37"/>
      <c r="J133" s="5"/>
    </row>
    <row r="134" spans="1:10">
      <c r="A134" s="5"/>
      <c r="B134" s="5"/>
      <c r="C134" s="37"/>
      <c r="J134" s="5"/>
    </row>
    <row r="135" spans="1:10">
      <c r="A135" s="5"/>
      <c r="B135" s="5"/>
      <c r="C135" s="37"/>
      <c r="J135" s="5"/>
    </row>
    <row r="136" spans="1:10">
      <c r="A136" s="5"/>
      <c r="B136" s="5"/>
      <c r="C136" s="37"/>
      <c r="J136" s="5"/>
    </row>
    <row r="137" spans="1:10">
      <c r="A137" s="5"/>
      <c r="B137" s="5"/>
      <c r="C137" s="37"/>
      <c r="J137" s="5"/>
    </row>
    <row r="138" spans="1:10">
      <c r="A138" s="5"/>
      <c r="B138" s="5"/>
      <c r="C138" s="37"/>
      <c r="J138" s="5"/>
    </row>
    <row r="139" spans="1:10">
      <c r="A139" s="5"/>
      <c r="B139" s="5"/>
      <c r="C139" s="37"/>
      <c r="J139" s="5"/>
    </row>
    <row r="140" spans="1:10">
      <c r="A140" s="5"/>
      <c r="B140" s="5"/>
      <c r="C140" s="37"/>
      <c r="J140" s="5"/>
    </row>
    <row r="141" spans="1:10">
      <c r="A141" s="5"/>
      <c r="B141" s="5"/>
      <c r="C141" s="37"/>
      <c r="J141" s="5"/>
    </row>
    <row r="142" spans="1:10">
      <c r="A142" s="5"/>
      <c r="B142" s="5"/>
      <c r="C142" s="37"/>
      <c r="J142" s="5"/>
    </row>
    <row r="143" spans="1:10">
      <c r="A143" s="5"/>
      <c r="B143" s="5"/>
      <c r="C143" s="37"/>
      <c r="J143" s="5"/>
    </row>
    <row r="144" spans="1:10">
      <c r="A144" s="5"/>
      <c r="B144" s="5"/>
      <c r="C144" s="37"/>
      <c r="J144" s="5"/>
    </row>
    <row r="145" spans="1:10">
      <c r="A145" s="5"/>
      <c r="B145" s="5"/>
      <c r="C145" s="37"/>
      <c r="J145" s="5"/>
    </row>
    <row r="146" spans="1:10">
      <c r="A146" s="5"/>
      <c r="B146" s="5"/>
      <c r="C146" s="37"/>
      <c r="J146" s="5"/>
    </row>
    <row r="147" spans="1:10">
      <c r="A147" s="5"/>
      <c r="B147" s="5"/>
      <c r="C147" s="37"/>
      <c r="J147" s="5"/>
    </row>
    <row r="148" spans="1:10">
      <c r="A148" s="5"/>
      <c r="B148" s="5"/>
      <c r="C148" s="37"/>
      <c r="J148" s="5"/>
    </row>
    <row r="149" spans="1:10">
      <c r="A149" s="5"/>
      <c r="B149" s="5"/>
      <c r="C149" s="37"/>
      <c r="J149" s="5"/>
    </row>
    <row r="150" spans="1:10">
      <c r="A150" s="5"/>
      <c r="B150" s="5"/>
      <c r="C150" s="37"/>
      <c r="J150" s="5"/>
    </row>
    <row r="151" spans="1:10">
      <c r="A151" s="5"/>
      <c r="B151" s="5"/>
      <c r="C151" s="37"/>
      <c r="J151" s="5"/>
    </row>
    <row r="152" spans="1:10">
      <c r="A152" s="5"/>
      <c r="B152" s="5"/>
      <c r="C152" s="37"/>
      <c r="J152" s="5"/>
    </row>
    <row r="153" spans="1:10">
      <c r="A153" s="5"/>
      <c r="B153" s="5"/>
      <c r="C153" s="37"/>
      <c r="J153" s="5"/>
    </row>
    <row r="154" spans="1:10">
      <c r="A154" s="5"/>
      <c r="B154" s="5"/>
      <c r="C154" s="37"/>
      <c r="J154" s="5"/>
    </row>
    <row r="155" spans="1:10">
      <c r="A155" s="5"/>
      <c r="B155" s="5"/>
      <c r="C155" s="37"/>
      <c r="J155" s="5"/>
    </row>
    <row r="156" spans="1:10">
      <c r="A156" s="5"/>
      <c r="B156" s="5"/>
      <c r="C156" s="37"/>
      <c r="J156" s="5"/>
    </row>
    <row r="157" spans="1:10">
      <c r="A157" s="5"/>
      <c r="B157" s="5"/>
      <c r="C157" s="37"/>
      <c r="J157" s="5"/>
    </row>
    <row r="158" spans="1:10">
      <c r="A158" s="5"/>
      <c r="B158" s="5"/>
      <c r="C158" s="37"/>
      <c r="J158" s="5"/>
    </row>
    <row r="159" spans="1:10">
      <c r="A159" s="5"/>
      <c r="B159" s="5"/>
      <c r="C159" s="37"/>
      <c r="J159" s="5"/>
    </row>
    <row r="160" spans="1:10">
      <c r="A160" s="5"/>
      <c r="B160" s="5"/>
      <c r="C160" s="37"/>
      <c r="J160" s="5"/>
    </row>
    <row r="161" spans="1:10">
      <c r="A161" s="5"/>
      <c r="B161" s="5"/>
      <c r="C161" s="37"/>
      <c r="J161" s="5"/>
    </row>
    <row r="162" spans="1:10">
      <c r="A162" s="5"/>
      <c r="B162" s="5"/>
      <c r="C162" s="37"/>
      <c r="J162" s="5"/>
    </row>
    <row r="163" spans="1:10">
      <c r="A163" s="5"/>
      <c r="B163" s="5"/>
      <c r="C163" s="37"/>
      <c r="J163" s="5"/>
    </row>
    <row r="164" spans="1:10">
      <c r="A164" s="5"/>
      <c r="B164" s="5"/>
      <c r="C164" s="37"/>
      <c r="J164" s="5"/>
    </row>
    <row r="165" spans="1:10">
      <c r="A165" s="5"/>
      <c r="B165" s="5"/>
      <c r="C165" s="37"/>
      <c r="J165" s="5"/>
    </row>
    <row r="166" spans="1:10">
      <c r="A166" s="5"/>
      <c r="B166" s="5"/>
      <c r="C166" s="37"/>
      <c r="J166" s="5"/>
    </row>
    <row r="167" spans="1:10">
      <c r="A167" s="5"/>
      <c r="B167" s="5"/>
      <c r="C167" s="37"/>
      <c r="J167" s="5"/>
    </row>
    <row r="168" spans="1:10">
      <c r="A168" s="5"/>
      <c r="B168" s="5"/>
      <c r="C168" s="37"/>
      <c r="J168" s="5"/>
    </row>
    <row r="169" spans="1:10">
      <c r="A169" s="5"/>
      <c r="B169" s="5"/>
      <c r="C169" s="37"/>
      <c r="J169" s="5"/>
    </row>
    <row r="170" spans="1:10">
      <c r="A170" s="5"/>
      <c r="B170" s="5"/>
      <c r="C170" s="37"/>
      <c r="J170" s="5"/>
    </row>
    <row r="171" spans="1:10">
      <c r="A171" s="5"/>
      <c r="B171" s="5"/>
      <c r="C171" s="37"/>
      <c r="J171" s="5"/>
    </row>
    <row r="172" spans="1:10">
      <c r="A172" s="5"/>
      <c r="B172" s="5"/>
      <c r="C172" s="37"/>
      <c r="J172" s="5"/>
    </row>
    <row r="173" spans="1:10">
      <c r="A173" s="5"/>
      <c r="B173" s="5"/>
      <c r="C173" s="37"/>
      <c r="J173" s="5"/>
    </row>
    <row r="174" spans="1:10">
      <c r="A174" s="5"/>
      <c r="B174" s="5"/>
      <c r="C174" s="37"/>
      <c r="J174" s="5"/>
    </row>
    <row r="175" spans="1:10">
      <c r="A175" s="5"/>
      <c r="B175" s="5"/>
      <c r="C175" s="37"/>
      <c r="J175" s="5"/>
    </row>
    <row r="176" spans="1:10">
      <c r="A176" s="5"/>
      <c r="B176" s="5"/>
      <c r="C176" s="37"/>
      <c r="J176" s="5"/>
    </row>
    <row r="177" spans="1:10">
      <c r="A177" s="5"/>
      <c r="B177" s="5"/>
      <c r="C177" s="37"/>
      <c r="J177" s="5"/>
    </row>
    <row r="178" spans="1:10">
      <c r="A178" s="5"/>
      <c r="B178" s="5"/>
      <c r="C178" s="37"/>
      <c r="J178" s="5"/>
    </row>
    <row r="179" spans="1:10">
      <c r="A179" s="5"/>
      <c r="B179" s="5"/>
      <c r="C179" s="37"/>
      <c r="J179" s="5"/>
    </row>
    <row r="180" spans="1:10">
      <c r="A180" s="5"/>
      <c r="B180" s="5"/>
      <c r="C180" s="37"/>
      <c r="J180" s="5"/>
    </row>
    <row r="181" spans="1:10">
      <c r="A181" s="5"/>
      <c r="B181" s="5"/>
      <c r="C181" s="37"/>
      <c r="J181" s="5"/>
    </row>
    <row r="182" spans="1:10">
      <c r="A182" s="5"/>
      <c r="B182" s="5"/>
      <c r="C182" s="37"/>
      <c r="J182" s="5"/>
    </row>
    <row r="183" spans="1:10">
      <c r="A183" s="5"/>
      <c r="B183" s="5"/>
      <c r="C183" s="37"/>
      <c r="J183" s="5"/>
    </row>
    <row r="184" spans="1:10">
      <c r="A184" s="5"/>
      <c r="B184" s="5"/>
      <c r="C184" s="37"/>
      <c r="J184" s="5"/>
    </row>
    <row r="185" spans="1:10">
      <c r="A185" s="5"/>
      <c r="B185" s="5"/>
      <c r="C185" s="37"/>
      <c r="J185" s="5"/>
    </row>
    <row r="186" spans="1:10">
      <c r="A186" s="5"/>
      <c r="B186" s="5"/>
      <c r="C186" s="37"/>
      <c r="J186" s="5"/>
    </row>
  </sheetData>
  <mergeCells count="10">
    <mergeCell ref="D25:E25"/>
    <mergeCell ref="F25:G25"/>
    <mergeCell ref="H24:I24"/>
    <mergeCell ref="L24:M24"/>
    <mergeCell ref="N24:O24"/>
    <mergeCell ref="H3:I3"/>
    <mergeCell ref="L3:M3"/>
    <mergeCell ref="N3:O3"/>
    <mergeCell ref="D4:E4"/>
    <mergeCell ref="F4:G4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2"/>
  <sheetViews>
    <sheetView tabSelected="1" workbookViewId="0">
      <selection activeCell="D9" sqref="D9"/>
    </sheetView>
  </sheetViews>
  <sheetFormatPr baseColWidth="12" defaultRowHeight="17"/>
  <cols>
    <col min="1" max="1" width="12.83203125" style="3"/>
    <col min="2" max="2" width="5.33203125" style="3" bestFit="1" customWidth="1"/>
    <col min="3" max="3" width="13.83203125" style="3" bestFit="1" customWidth="1"/>
    <col min="4" max="4" width="10.83203125" style="3" bestFit="1" customWidth="1"/>
    <col min="5" max="5" width="13" style="3" bestFit="1" customWidth="1"/>
    <col min="6" max="6" width="10.5" style="3" customWidth="1"/>
    <col min="7" max="7" width="12.83203125" style="3" bestFit="1" customWidth="1"/>
    <col min="8" max="8" width="10.5" style="3" customWidth="1"/>
    <col min="9" max="9" width="12.1640625" style="3" bestFit="1" customWidth="1"/>
    <col min="10" max="10" width="12.83203125" style="3"/>
    <col min="11" max="11" width="14.33203125" customWidth="1"/>
    <col min="12" max="12" width="15" bestFit="1" customWidth="1"/>
    <col min="13" max="13" width="13.1640625" bestFit="1" customWidth="1"/>
    <col min="16" max="16" width="13.1640625" bestFit="1" customWidth="1"/>
  </cols>
  <sheetData>
    <row r="1" spans="1:16">
      <c r="A1" s="6" t="s">
        <v>915</v>
      </c>
    </row>
    <row r="2" spans="1:16" ht="18" thickBot="1">
      <c r="A2" s="2"/>
      <c r="B2" s="2"/>
      <c r="C2"/>
      <c r="D2"/>
      <c r="E2"/>
      <c r="F2"/>
      <c r="G2"/>
      <c r="H2"/>
      <c r="I2"/>
      <c r="J2"/>
      <c r="K2" s="1"/>
      <c r="L2" s="1"/>
      <c r="M2" s="1"/>
      <c r="N2" s="1"/>
      <c r="O2" s="1"/>
      <c r="P2" s="1"/>
    </row>
    <row r="3" spans="1:16">
      <c r="A3" s="7" t="s">
        <v>419</v>
      </c>
      <c r="B3" s="7" t="s">
        <v>421</v>
      </c>
      <c r="C3" s="39" t="s">
        <v>466</v>
      </c>
      <c r="D3" s="39" t="s">
        <v>467</v>
      </c>
      <c r="E3" s="39" t="s">
        <v>468</v>
      </c>
      <c r="F3" s="39" t="s">
        <v>467</v>
      </c>
      <c r="G3" s="39" t="s">
        <v>468</v>
      </c>
      <c r="H3" s="157" t="s">
        <v>471</v>
      </c>
      <c r="I3" s="157"/>
      <c r="J3" s="39" t="s">
        <v>19</v>
      </c>
      <c r="K3" s="37" t="s">
        <v>20</v>
      </c>
      <c r="L3" s="157" t="s">
        <v>708</v>
      </c>
      <c r="M3" s="158"/>
      <c r="N3" s="157" t="s">
        <v>53</v>
      </c>
      <c r="O3" s="157"/>
      <c r="P3" s="37" t="s">
        <v>475</v>
      </c>
    </row>
    <row r="4" spans="1:16" ht="18" thickBot="1">
      <c r="A4" s="4"/>
      <c r="B4" s="4"/>
      <c r="C4" s="40"/>
      <c r="D4" s="156" t="s">
        <v>212</v>
      </c>
      <c r="E4" s="156"/>
      <c r="F4" s="156" t="s">
        <v>47</v>
      </c>
      <c r="G4" s="156"/>
      <c r="H4" s="41" t="s">
        <v>472</v>
      </c>
      <c r="I4" s="41" t="s">
        <v>473</v>
      </c>
      <c r="J4" s="41" t="s">
        <v>424</v>
      </c>
      <c r="K4" s="41" t="s">
        <v>578</v>
      </c>
      <c r="L4" s="41" t="s">
        <v>219</v>
      </c>
      <c r="M4" s="41" t="s">
        <v>220</v>
      </c>
      <c r="N4" s="41" t="s">
        <v>221</v>
      </c>
      <c r="O4" s="41" t="s">
        <v>222</v>
      </c>
      <c r="P4" s="40"/>
    </row>
    <row r="5" spans="1:16" ht="18" thickTop="1">
      <c r="A5" s="11" t="s">
        <v>339</v>
      </c>
      <c r="B5" s="11" t="s">
        <v>593</v>
      </c>
      <c r="C5" s="11" t="s">
        <v>51</v>
      </c>
      <c r="D5" s="43">
        <v>39191</v>
      </c>
      <c r="E5" s="11" t="s">
        <v>295</v>
      </c>
      <c r="F5" s="43">
        <v>39191</v>
      </c>
      <c r="G5" s="11" t="s">
        <v>134</v>
      </c>
      <c r="H5" s="28" t="s">
        <v>140</v>
      </c>
      <c r="I5" s="28" t="s">
        <v>141</v>
      </c>
      <c r="J5" s="11" t="s">
        <v>340</v>
      </c>
      <c r="K5" s="23">
        <v>1562.6523638650037</v>
      </c>
      <c r="L5" s="67">
        <v>7.5326286717324393</v>
      </c>
      <c r="M5" s="71">
        <f>L5/1000*100</f>
        <v>0.75326286717324387</v>
      </c>
      <c r="N5" s="20" t="s">
        <v>2</v>
      </c>
      <c r="O5" s="20" t="s">
        <v>2</v>
      </c>
      <c r="P5" s="20" t="s">
        <v>3</v>
      </c>
    </row>
    <row r="6" spans="1:16">
      <c r="A6" s="64" t="s">
        <v>341</v>
      </c>
      <c r="B6" s="46"/>
      <c r="C6" s="46"/>
      <c r="D6" s="46"/>
      <c r="E6" s="46" t="s">
        <v>296</v>
      </c>
      <c r="F6" s="46"/>
      <c r="G6" s="46"/>
      <c r="H6" s="46"/>
      <c r="I6" s="46"/>
      <c r="J6" s="64" t="s">
        <v>172</v>
      </c>
      <c r="K6" s="23">
        <v>1643.7504054460803</v>
      </c>
      <c r="L6" s="67">
        <v>14.755232862387025</v>
      </c>
      <c r="M6" s="71">
        <f t="shared" ref="M6" si="0">L6/1000*100</f>
        <v>1.4755232862387024</v>
      </c>
      <c r="N6" s="76">
        <v>48.844999999999999</v>
      </c>
      <c r="O6" s="76">
        <v>8.74</v>
      </c>
      <c r="P6" s="76">
        <f>N6/O6</f>
        <v>5.5886727688787179</v>
      </c>
    </row>
    <row r="7" spans="1:16">
      <c r="A7" s="46" t="s">
        <v>342</v>
      </c>
      <c r="B7" s="46"/>
      <c r="C7" s="46"/>
      <c r="D7" s="46"/>
      <c r="E7" s="46" t="s">
        <v>297</v>
      </c>
      <c r="F7" s="46"/>
      <c r="G7" s="46"/>
      <c r="H7" s="46"/>
      <c r="I7" s="46"/>
      <c r="J7" s="46" t="s">
        <v>332</v>
      </c>
      <c r="K7" s="23">
        <v>547.94018218341068</v>
      </c>
      <c r="L7" s="67">
        <v>6.0914678436245069</v>
      </c>
      <c r="M7" s="71">
        <f>L7/1000*50</f>
        <v>0.30457339218122537</v>
      </c>
      <c r="N7" s="76">
        <v>42.805</v>
      </c>
      <c r="O7" s="76">
        <v>8.6849999999999987</v>
      </c>
      <c r="P7" s="76">
        <f t="shared" ref="P7:P18" si="1">N7/O7</f>
        <v>4.9286125503742095</v>
      </c>
    </row>
    <row r="8" spans="1:16">
      <c r="A8" s="46" t="s">
        <v>343</v>
      </c>
      <c r="B8" s="46"/>
      <c r="C8" s="46"/>
      <c r="D8" s="46"/>
      <c r="E8" s="46" t="s">
        <v>126</v>
      </c>
      <c r="F8" s="46"/>
      <c r="G8" s="46"/>
      <c r="H8" s="46"/>
      <c r="I8" s="46"/>
      <c r="J8" s="46" t="s">
        <v>334</v>
      </c>
      <c r="K8" s="23">
        <v>971.13463509751125</v>
      </c>
      <c r="L8" s="67">
        <v>5.8045092784009249</v>
      </c>
      <c r="M8" s="71">
        <f t="shared" ref="M8:M10" si="2">L8/1000*50</f>
        <v>0.29022546392004622</v>
      </c>
      <c r="N8" s="76">
        <v>44.975000000000001</v>
      </c>
      <c r="O8" s="76">
        <v>9.6349999999999998</v>
      </c>
      <c r="P8" s="76">
        <f t="shared" si="1"/>
        <v>4.6678775298391288</v>
      </c>
    </row>
    <row r="9" spans="1:16">
      <c r="A9" s="64" t="s">
        <v>344</v>
      </c>
      <c r="B9" s="46"/>
      <c r="C9" s="46"/>
      <c r="D9" s="46"/>
      <c r="E9" s="46" t="s">
        <v>0</v>
      </c>
      <c r="F9" s="46"/>
      <c r="G9" s="46"/>
      <c r="H9" s="46"/>
      <c r="I9" s="46"/>
      <c r="J9" s="64" t="s">
        <v>336</v>
      </c>
      <c r="K9" s="23">
        <v>938.90593428197496</v>
      </c>
      <c r="L9" s="67">
        <v>13.115009236166884</v>
      </c>
      <c r="M9" s="71">
        <f t="shared" si="2"/>
        <v>0.65575046180834418</v>
      </c>
      <c r="N9" s="76">
        <v>44.91</v>
      </c>
      <c r="O9" s="76">
        <v>9.5500000000000007</v>
      </c>
      <c r="P9" s="76">
        <f t="shared" si="1"/>
        <v>4.7026178010471194</v>
      </c>
    </row>
    <row r="10" spans="1:16">
      <c r="A10" s="64" t="s">
        <v>345</v>
      </c>
      <c r="B10" s="46"/>
      <c r="C10" s="46"/>
      <c r="D10" s="46"/>
      <c r="E10" s="46" t="s">
        <v>1</v>
      </c>
      <c r="F10" s="46"/>
      <c r="G10" s="46"/>
      <c r="H10" s="8"/>
      <c r="I10" s="8"/>
      <c r="J10" s="64" t="s">
        <v>338</v>
      </c>
      <c r="K10" s="23">
        <v>472.72000341387343</v>
      </c>
      <c r="L10" s="67">
        <v>119.2140793556825</v>
      </c>
      <c r="M10" s="71">
        <f t="shared" si="2"/>
        <v>5.9607039677841245</v>
      </c>
      <c r="N10" s="76">
        <v>54.39</v>
      </c>
      <c r="O10" s="76">
        <v>8.4060000000000006</v>
      </c>
      <c r="P10" s="76">
        <f t="shared" si="1"/>
        <v>6.4703783012134188</v>
      </c>
    </row>
    <row r="11" spans="1:16">
      <c r="A11" s="69" t="s">
        <v>346</v>
      </c>
      <c r="B11" s="48"/>
      <c r="C11" s="48"/>
      <c r="D11" s="48"/>
      <c r="E11" s="75">
        <v>0.97083333333333333</v>
      </c>
      <c r="F11" s="48"/>
      <c r="G11" s="75">
        <v>0.51250000000000007</v>
      </c>
      <c r="H11" s="48" t="s">
        <v>142</v>
      </c>
      <c r="I11" s="48" t="s">
        <v>143</v>
      </c>
      <c r="J11" s="69">
        <v>0</v>
      </c>
      <c r="K11" s="14">
        <v>8.8454334523212914</v>
      </c>
      <c r="L11" s="70">
        <v>9722.856484486967</v>
      </c>
      <c r="M11" s="72">
        <f>L11/1000*1</f>
        <v>9.7228564844869663</v>
      </c>
      <c r="N11" s="77">
        <v>59.545000000000002</v>
      </c>
      <c r="O11" s="77">
        <v>7.21</v>
      </c>
      <c r="P11" s="77">
        <f t="shared" si="1"/>
        <v>8.2586685159500703</v>
      </c>
    </row>
    <row r="12" spans="1:16">
      <c r="A12" s="46" t="s">
        <v>347</v>
      </c>
      <c r="B12" s="46" t="s">
        <v>49</v>
      </c>
      <c r="C12" s="46" t="s">
        <v>52</v>
      </c>
      <c r="D12" s="68">
        <v>39193</v>
      </c>
      <c r="E12" s="46" t="s">
        <v>288</v>
      </c>
      <c r="F12" s="68">
        <v>39193</v>
      </c>
      <c r="G12" s="46" t="s">
        <v>135</v>
      </c>
      <c r="H12" s="85" t="s">
        <v>144</v>
      </c>
      <c r="I12" s="85" t="s">
        <v>145</v>
      </c>
      <c r="J12" s="46" t="s">
        <v>166</v>
      </c>
      <c r="K12" s="23">
        <v>2761.260553820523</v>
      </c>
      <c r="L12" s="67">
        <v>6.6378958605118825</v>
      </c>
      <c r="M12" s="71">
        <f>L12/1000*250</f>
        <v>1.6594739651279706</v>
      </c>
      <c r="N12" s="76">
        <v>52.8</v>
      </c>
      <c r="O12" s="76">
        <v>8.0399999999999991</v>
      </c>
      <c r="P12" s="78">
        <f>N12/O12</f>
        <v>6.5671641791044779</v>
      </c>
    </row>
    <row r="13" spans="1:16">
      <c r="A13" s="46" t="s">
        <v>492</v>
      </c>
      <c r="B13" s="46"/>
      <c r="C13" s="46"/>
      <c r="D13" s="46"/>
      <c r="E13" s="46" t="s">
        <v>291</v>
      </c>
      <c r="F13" s="46"/>
      <c r="G13" s="46"/>
      <c r="H13" s="46"/>
      <c r="I13" s="46"/>
      <c r="J13" s="46" t="s">
        <v>168</v>
      </c>
      <c r="K13" s="23">
        <v>2947.5957339822626</v>
      </c>
      <c r="L13" s="67">
        <v>4.041585439501687</v>
      </c>
      <c r="M13" s="71">
        <f t="shared" ref="M13" si="3">L13/1000*250</f>
        <v>1.0103963598754218</v>
      </c>
      <c r="N13" s="76">
        <v>51.775000000000006</v>
      </c>
      <c r="O13" s="76">
        <v>7.2149999999999999</v>
      </c>
      <c r="P13" s="78">
        <f t="shared" si="1"/>
        <v>7.176022176022177</v>
      </c>
    </row>
    <row r="14" spans="1:16">
      <c r="A14" s="46" t="s">
        <v>493</v>
      </c>
      <c r="B14" s="46"/>
      <c r="C14" s="46"/>
      <c r="D14" s="46"/>
      <c r="E14" s="46" t="s">
        <v>292</v>
      </c>
      <c r="F14" s="46"/>
      <c r="G14" s="46"/>
      <c r="H14" s="46"/>
      <c r="I14" s="46"/>
      <c r="J14" s="46" t="s">
        <v>170</v>
      </c>
      <c r="K14" s="23">
        <v>1893.8974354610775</v>
      </c>
      <c r="L14" s="67">
        <v>7.1231734873307246</v>
      </c>
      <c r="M14" s="71">
        <f>L14/1000*200</f>
        <v>1.4246346974661448</v>
      </c>
      <c r="N14" s="76">
        <v>49.879999999999995</v>
      </c>
      <c r="O14" s="76">
        <v>8.5450000000000017</v>
      </c>
      <c r="P14" s="78">
        <f t="shared" si="1"/>
        <v>5.8373317729666452</v>
      </c>
    </row>
    <row r="15" spans="1:16">
      <c r="A15" s="64" t="s">
        <v>747</v>
      </c>
      <c r="B15" s="46"/>
      <c r="C15" s="46"/>
      <c r="D15" s="46"/>
      <c r="E15" s="46" t="s">
        <v>289</v>
      </c>
      <c r="F15" s="46"/>
      <c r="G15" s="46"/>
      <c r="H15" s="46"/>
      <c r="I15" s="46"/>
      <c r="J15" s="64" t="s">
        <v>748</v>
      </c>
      <c r="K15" s="23">
        <v>760.67420767018587</v>
      </c>
      <c r="L15" s="67">
        <v>19.239143186967819</v>
      </c>
      <c r="M15" s="71">
        <f>L15/1000*100</f>
        <v>1.923914318696782</v>
      </c>
      <c r="N15" s="76">
        <v>47.96</v>
      </c>
      <c r="O15" s="76">
        <v>9.125</v>
      </c>
      <c r="P15" s="78">
        <f>N15/O15</f>
        <v>5.2558904109589042</v>
      </c>
    </row>
    <row r="16" spans="1:16">
      <c r="A16" s="64" t="s">
        <v>749</v>
      </c>
      <c r="B16" s="46"/>
      <c r="C16" s="46"/>
      <c r="D16" s="46"/>
      <c r="E16" s="46" t="s">
        <v>290</v>
      </c>
      <c r="F16" s="46"/>
      <c r="G16" s="46"/>
      <c r="H16" s="46"/>
      <c r="I16" s="46"/>
      <c r="J16" s="64" t="s">
        <v>750</v>
      </c>
      <c r="K16" s="23">
        <v>1105.3859388057497</v>
      </c>
      <c r="L16" s="67">
        <v>8.3175293598661231</v>
      </c>
      <c r="M16" s="71">
        <f>L16/1000*100</f>
        <v>0.83175293598661237</v>
      </c>
      <c r="N16" s="76">
        <v>46.46</v>
      </c>
      <c r="O16" s="76">
        <v>8.4649999999999999</v>
      </c>
      <c r="P16" s="78">
        <f t="shared" si="1"/>
        <v>5.4884819846426467</v>
      </c>
    </row>
    <row r="17" spans="1:16">
      <c r="A17" s="64" t="s">
        <v>751</v>
      </c>
      <c r="B17" s="46"/>
      <c r="C17" s="46"/>
      <c r="D17" s="46"/>
      <c r="E17" s="46" t="s">
        <v>293</v>
      </c>
      <c r="F17" s="46"/>
      <c r="G17" s="46"/>
      <c r="H17" s="46"/>
      <c r="I17" s="46"/>
      <c r="J17" s="64" t="s">
        <v>752</v>
      </c>
      <c r="K17" s="23">
        <v>548.73761771554416</v>
      </c>
      <c r="L17" s="67">
        <v>7.1063471395202251</v>
      </c>
      <c r="M17" s="71">
        <f>L17/1000*50</f>
        <v>0.35531735697601124</v>
      </c>
      <c r="N17" s="76">
        <v>39.715000000000003</v>
      </c>
      <c r="O17" s="76">
        <v>8.1750000000000007</v>
      </c>
      <c r="P17" s="78">
        <f t="shared" si="1"/>
        <v>4.858103975535168</v>
      </c>
    </row>
    <row r="18" spans="1:16">
      <c r="A18" s="69" t="s">
        <v>753</v>
      </c>
      <c r="B18" s="48"/>
      <c r="C18" s="48"/>
      <c r="D18" s="48"/>
      <c r="E18" s="48" t="s">
        <v>294</v>
      </c>
      <c r="F18" s="48"/>
      <c r="G18" s="48" t="s">
        <v>136</v>
      </c>
      <c r="H18" s="48" t="s">
        <v>59</v>
      </c>
      <c r="I18" s="48" t="s">
        <v>60</v>
      </c>
      <c r="J18" s="69" t="s">
        <v>338</v>
      </c>
      <c r="K18" s="14">
        <v>816.91790530868275</v>
      </c>
      <c r="L18" s="70">
        <v>15.361739433606974</v>
      </c>
      <c r="M18" s="72">
        <f>L18/1000*50</f>
        <v>0.76808697168034867</v>
      </c>
      <c r="N18" s="77">
        <v>46.2</v>
      </c>
      <c r="O18" s="77">
        <v>6.4749999999999996</v>
      </c>
      <c r="P18" s="77">
        <f t="shared" si="1"/>
        <v>7.135135135135136</v>
      </c>
    </row>
    <row r="19" spans="1:16">
      <c r="A19" s="46" t="s">
        <v>754</v>
      </c>
      <c r="B19" s="46" t="s">
        <v>49</v>
      </c>
      <c r="C19" s="46" t="s">
        <v>85</v>
      </c>
      <c r="D19" s="68">
        <v>39193</v>
      </c>
      <c r="E19" s="46" t="s">
        <v>280</v>
      </c>
      <c r="F19" s="68">
        <v>39193</v>
      </c>
      <c r="G19" s="46" t="s">
        <v>137</v>
      </c>
      <c r="H19" s="85" t="s">
        <v>61</v>
      </c>
      <c r="I19" s="85" t="s">
        <v>62</v>
      </c>
      <c r="J19" s="46" t="s">
        <v>166</v>
      </c>
      <c r="K19" s="23">
        <v>2868.9523884528917</v>
      </c>
      <c r="L19" s="67">
        <v>4.2404886358398226</v>
      </c>
      <c r="M19" s="71">
        <f>L19/1000*250</f>
        <v>1.0601221589599557</v>
      </c>
      <c r="N19" s="35">
        <v>51.94</v>
      </c>
      <c r="O19" s="35">
        <v>8.5500000000000007</v>
      </c>
      <c r="P19" s="35">
        <f t="shared" ref="P19:P26" si="4">N19/O19</f>
        <v>6.0748538011695903</v>
      </c>
    </row>
    <row r="20" spans="1:16">
      <c r="A20" s="64" t="s">
        <v>300</v>
      </c>
      <c r="B20" s="46"/>
      <c r="C20" s="46"/>
      <c r="D20" s="46"/>
      <c r="E20" s="46" t="s">
        <v>281</v>
      </c>
      <c r="F20" s="46"/>
      <c r="G20" s="46"/>
      <c r="H20" s="46"/>
      <c r="I20" s="46"/>
      <c r="J20" s="64" t="s">
        <v>168</v>
      </c>
      <c r="K20" s="23">
        <v>2839.9731687845592</v>
      </c>
      <c r="L20" s="67">
        <v>3.4076378278396842</v>
      </c>
      <c r="M20" s="71">
        <f>L20/1000*250</f>
        <v>0.85190945695992104</v>
      </c>
      <c r="N20" s="35">
        <v>48.655000000000001</v>
      </c>
      <c r="O20" s="35">
        <v>7.9749999999999996</v>
      </c>
      <c r="P20" s="35">
        <f t="shared" si="4"/>
        <v>6.1009404388714739</v>
      </c>
    </row>
    <row r="21" spans="1:16">
      <c r="A21" s="64" t="s">
        <v>301</v>
      </c>
      <c r="B21" s="46"/>
      <c r="C21" s="46"/>
      <c r="D21" s="46"/>
      <c r="E21" s="46" t="s">
        <v>282</v>
      </c>
      <c r="F21" s="46"/>
      <c r="G21" s="46"/>
      <c r="H21" s="46"/>
      <c r="I21" s="46"/>
      <c r="J21" s="64" t="s">
        <v>170</v>
      </c>
      <c r="K21" s="23">
        <v>2186.0081756773739</v>
      </c>
      <c r="L21" s="67">
        <v>6.7420058918275272</v>
      </c>
      <c r="M21" s="71">
        <f>L21/1000*200</f>
        <v>1.3484011783655054</v>
      </c>
      <c r="N21" s="35">
        <v>50.465000000000003</v>
      </c>
      <c r="O21" s="35">
        <v>8.4</v>
      </c>
      <c r="P21" s="35">
        <f t="shared" si="4"/>
        <v>6.0077380952380954</v>
      </c>
    </row>
    <row r="22" spans="1:16">
      <c r="A22" s="64" t="s">
        <v>302</v>
      </c>
      <c r="B22" s="46"/>
      <c r="C22" s="46"/>
      <c r="D22" s="46"/>
      <c r="E22" s="46" t="s">
        <v>283</v>
      </c>
      <c r="F22" s="46"/>
      <c r="G22" s="46"/>
      <c r="H22" s="46"/>
      <c r="I22" s="46"/>
      <c r="J22" s="64" t="s">
        <v>172</v>
      </c>
      <c r="K22" s="23">
        <v>986.99570595046362</v>
      </c>
      <c r="L22" s="67">
        <v>13.40747474403314</v>
      </c>
      <c r="M22" s="71">
        <f>L22/1000*100</f>
        <v>1.3407474744033139</v>
      </c>
      <c r="N22" s="35">
        <v>47.5</v>
      </c>
      <c r="O22" s="35">
        <v>9.0649999999999995</v>
      </c>
      <c r="P22" s="35">
        <f t="shared" si="4"/>
        <v>5.2399338113623832</v>
      </c>
    </row>
    <row r="23" spans="1:16">
      <c r="A23" s="64" t="s">
        <v>303</v>
      </c>
      <c r="B23" s="46"/>
      <c r="C23" s="46"/>
      <c r="D23" s="46"/>
      <c r="E23" s="46" t="s">
        <v>284</v>
      </c>
      <c r="F23" s="46"/>
      <c r="G23" s="46"/>
      <c r="H23" s="46"/>
      <c r="I23" s="46"/>
      <c r="J23" s="64" t="s">
        <v>332</v>
      </c>
      <c r="K23" s="23">
        <v>502.46176341624539</v>
      </c>
      <c r="L23" s="67">
        <v>10.774790032162196</v>
      </c>
      <c r="M23" s="71">
        <f>L23/1000*50</f>
        <v>0.53873950160810979</v>
      </c>
      <c r="N23" s="35">
        <v>43.614999999999995</v>
      </c>
      <c r="O23" s="35">
        <v>8.4349999999999987</v>
      </c>
      <c r="P23" s="35">
        <f t="shared" si="4"/>
        <v>5.1707172495554241</v>
      </c>
    </row>
    <row r="24" spans="1:16">
      <c r="A24" s="64" t="s">
        <v>304</v>
      </c>
      <c r="B24" s="46"/>
      <c r="C24" s="46"/>
      <c r="D24" s="46"/>
      <c r="E24" s="46" t="s">
        <v>285</v>
      </c>
      <c r="F24" s="46"/>
      <c r="G24" s="46"/>
      <c r="H24" s="46"/>
      <c r="I24" s="46"/>
      <c r="J24" s="64" t="s">
        <v>334</v>
      </c>
      <c r="K24" s="23">
        <v>571.46682980066703</v>
      </c>
      <c r="L24" s="67">
        <v>11.142693972668731</v>
      </c>
      <c r="M24" s="71">
        <f>L24/1000*50</f>
        <v>0.55713469863343656</v>
      </c>
      <c r="N24" s="35">
        <v>44.444999999999993</v>
      </c>
      <c r="O24" s="35">
        <v>9.44</v>
      </c>
      <c r="P24" s="35">
        <f t="shared" si="4"/>
        <v>4.7081567796610164</v>
      </c>
    </row>
    <row r="25" spans="1:16">
      <c r="A25" s="64" t="s">
        <v>305</v>
      </c>
      <c r="B25" s="46"/>
      <c r="C25" s="46"/>
      <c r="D25" s="46"/>
      <c r="E25" s="46" t="s">
        <v>286</v>
      </c>
      <c r="F25" s="46"/>
      <c r="G25" s="46"/>
      <c r="H25" s="46"/>
      <c r="I25" s="46"/>
      <c r="J25" s="64" t="s">
        <v>336</v>
      </c>
      <c r="K25" s="23">
        <v>557.14095450883963</v>
      </c>
      <c r="L25" s="67">
        <v>12.305683049353398</v>
      </c>
      <c r="M25" s="71">
        <f>L25/1000*50</f>
        <v>0.61528415246766988</v>
      </c>
      <c r="N25" s="35">
        <v>44.19</v>
      </c>
      <c r="O25" s="35">
        <v>10.094999999999999</v>
      </c>
      <c r="P25" s="35">
        <f t="shared" si="4"/>
        <v>4.3774145616641906</v>
      </c>
    </row>
    <row r="26" spans="1:16">
      <c r="A26" s="69" t="s">
        <v>557</v>
      </c>
      <c r="B26" s="48"/>
      <c r="C26" s="48"/>
      <c r="D26" s="48"/>
      <c r="E26" s="48" t="s">
        <v>287</v>
      </c>
      <c r="F26" s="48"/>
      <c r="G26" s="48" t="s">
        <v>63</v>
      </c>
      <c r="H26" s="48" t="s">
        <v>64</v>
      </c>
      <c r="I26" s="48" t="s">
        <v>65</v>
      </c>
      <c r="J26" s="69" t="s">
        <v>338</v>
      </c>
      <c r="K26" s="14">
        <v>550.70558602087112</v>
      </c>
      <c r="L26" s="70">
        <v>238.03993154889088</v>
      </c>
      <c r="M26" s="72">
        <f>L26/1000*50</f>
        <v>11.901996577444544</v>
      </c>
      <c r="N26" s="36">
        <v>54.69</v>
      </c>
      <c r="O26" s="36">
        <v>8.3650000000000002</v>
      </c>
      <c r="P26" s="36">
        <f t="shared" si="4"/>
        <v>6.5379557680812903</v>
      </c>
    </row>
    <row r="27" spans="1:16">
      <c r="A27" s="46" t="s">
        <v>595</v>
      </c>
      <c r="B27" s="46" t="s">
        <v>49</v>
      </c>
      <c r="C27" s="46" t="s">
        <v>48</v>
      </c>
      <c r="D27" s="68">
        <v>39194</v>
      </c>
      <c r="E27" s="46" t="s">
        <v>364</v>
      </c>
      <c r="F27" s="68">
        <v>39194</v>
      </c>
      <c r="G27" s="46" t="s">
        <v>138</v>
      </c>
      <c r="H27" s="85" t="s">
        <v>66</v>
      </c>
      <c r="I27" s="85" t="s">
        <v>67</v>
      </c>
      <c r="J27" s="46" t="s">
        <v>166</v>
      </c>
      <c r="K27" s="23">
        <v>2992.4684846421123</v>
      </c>
      <c r="L27" s="67">
        <v>4.713914305997128</v>
      </c>
      <c r="M27" s="71">
        <f>L27/1000*250</f>
        <v>1.178478576499282</v>
      </c>
      <c r="N27" s="35">
        <v>52.834999999999994</v>
      </c>
      <c r="O27" s="35">
        <v>7.9249999999999998</v>
      </c>
      <c r="P27" s="35">
        <f t="shared" ref="P27:P34" si="5">N27/O27</f>
        <v>6.6668769716088319</v>
      </c>
    </row>
    <row r="28" spans="1:16">
      <c r="A28" s="46" t="s">
        <v>558</v>
      </c>
      <c r="B28" s="46"/>
      <c r="C28" s="46"/>
      <c r="D28" s="46"/>
      <c r="E28" s="46" t="s">
        <v>365</v>
      </c>
      <c r="F28" s="46"/>
      <c r="G28" s="46"/>
      <c r="H28" s="46"/>
      <c r="I28" s="46"/>
      <c r="J28" s="46" t="s">
        <v>168</v>
      </c>
      <c r="K28" s="23">
        <v>1966.4612684846734</v>
      </c>
      <c r="L28" s="67">
        <v>3.9717232803768656</v>
      </c>
      <c r="M28" s="71">
        <f>L28/1000*250</f>
        <v>0.9929308200942164</v>
      </c>
      <c r="N28" s="35">
        <v>52.46</v>
      </c>
      <c r="O28" s="35">
        <v>7.6549999999999994</v>
      </c>
      <c r="P28" s="35">
        <f t="shared" si="5"/>
        <v>6.8530372305682565</v>
      </c>
    </row>
    <row r="29" spans="1:16">
      <c r="A29" s="46" t="s">
        <v>559</v>
      </c>
      <c r="B29" s="46"/>
      <c r="C29" s="46"/>
      <c r="D29" s="46"/>
      <c r="E29" s="46" t="s">
        <v>366</v>
      </c>
      <c r="F29" s="46"/>
      <c r="G29" s="46"/>
      <c r="H29" s="46"/>
      <c r="I29" s="46"/>
      <c r="J29" s="46" t="s">
        <v>170</v>
      </c>
      <c r="K29" s="23">
        <v>1375.4719583265733</v>
      </c>
      <c r="L29" s="67">
        <v>8.366117484503345</v>
      </c>
      <c r="M29" s="71">
        <f>L29/1000*200</f>
        <v>1.673223496900669</v>
      </c>
      <c r="N29" s="35">
        <v>49.93</v>
      </c>
      <c r="O29" s="35">
        <v>8.7899999999999991</v>
      </c>
      <c r="P29" s="35">
        <f t="shared" si="5"/>
        <v>5.680318543799773</v>
      </c>
    </row>
    <row r="30" spans="1:16">
      <c r="A30" s="64" t="s">
        <v>560</v>
      </c>
      <c r="B30" s="46"/>
      <c r="C30" s="46"/>
      <c r="D30" s="46"/>
      <c r="E30" s="46" t="s">
        <v>367</v>
      </c>
      <c r="F30" s="46"/>
      <c r="G30" s="46"/>
      <c r="H30" s="46"/>
      <c r="I30" s="46"/>
      <c r="J30" s="64" t="s">
        <v>172</v>
      </c>
      <c r="K30" s="23">
        <v>1440.5173723552807</v>
      </c>
      <c r="L30" s="67">
        <v>13.4070719108528</v>
      </c>
      <c r="M30" s="71">
        <f>L30/1000*100</f>
        <v>1.3407071910852799</v>
      </c>
      <c r="N30" s="35">
        <v>46.984999999999999</v>
      </c>
      <c r="O30" s="35">
        <v>9.36</v>
      </c>
      <c r="P30" s="35">
        <f t="shared" si="5"/>
        <v>5.0197649572649574</v>
      </c>
    </row>
    <row r="31" spans="1:16">
      <c r="A31" s="64" t="s">
        <v>561</v>
      </c>
      <c r="B31" s="46"/>
      <c r="C31" s="46"/>
      <c r="D31" s="46"/>
      <c r="E31" s="46" t="s">
        <v>368</v>
      </c>
      <c r="F31" s="46"/>
      <c r="G31" s="46"/>
      <c r="H31" s="46"/>
      <c r="I31" s="46"/>
      <c r="J31" s="64" t="s">
        <v>332</v>
      </c>
      <c r="K31" s="23">
        <v>603.4046719053523</v>
      </c>
      <c r="L31" s="67">
        <v>9.6070850457539851</v>
      </c>
      <c r="M31" s="71">
        <f>L31/1000*50</f>
        <v>0.48035425228769923</v>
      </c>
      <c r="N31" s="35">
        <v>41.394999999999996</v>
      </c>
      <c r="O31" s="35">
        <v>8.254999999999999</v>
      </c>
      <c r="P31" s="35">
        <f t="shared" si="5"/>
        <v>5.0145366444579045</v>
      </c>
    </row>
    <row r="32" spans="1:16">
      <c r="A32" s="46" t="s">
        <v>562</v>
      </c>
      <c r="B32" s="46"/>
      <c r="C32" s="46"/>
      <c r="D32" s="46"/>
      <c r="E32" s="46" t="s">
        <v>369</v>
      </c>
      <c r="F32" s="46"/>
      <c r="G32" s="46"/>
      <c r="H32" s="46"/>
      <c r="I32" s="46"/>
      <c r="J32" s="46" t="s">
        <v>334</v>
      </c>
      <c r="K32" s="23">
        <v>617.57257450606437</v>
      </c>
      <c r="L32" s="67">
        <v>1.9662790255399787</v>
      </c>
      <c r="M32" s="71">
        <f>L32/1000*50</f>
        <v>9.8313951276998934E-2</v>
      </c>
      <c r="N32" s="35">
        <v>44.86</v>
      </c>
      <c r="O32" s="35">
        <v>9.9499999999999993</v>
      </c>
      <c r="P32" s="35">
        <f t="shared" si="5"/>
        <v>4.5085427135678398</v>
      </c>
    </row>
    <row r="33" spans="1:16">
      <c r="A33" s="64" t="s">
        <v>563</v>
      </c>
      <c r="B33" s="46"/>
      <c r="C33" s="46"/>
      <c r="D33" s="46"/>
      <c r="E33" s="46" t="s">
        <v>278</v>
      </c>
      <c r="F33" s="46"/>
      <c r="G33" s="46"/>
      <c r="H33" s="46"/>
      <c r="I33" s="46"/>
      <c r="J33" s="64" t="s">
        <v>596</v>
      </c>
      <c r="K33" s="23">
        <v>759.89976167237694</v>
      </c>
      <c r="L33" s="67">
        <v>5.7622336798255782</v>
      </c>
      <c r="M33" s="71">
        <f>L33/1000*50</f>
        <v>0.2881116839912789</v>
      </c>
      <c r="N33" s="35">
        <v>43.3</v>
      </c>
      <c r="O33" s="35">
        <v>8.7050000000000001</v>
      </c>
      <c r="P33" s="35">
        <f t="shared" si="5"/>
        <v>4.9741527857553125</v>
      </c>
    </row>
    <row r="34" spans="1:16" ht="18" thickBot="1">
      <c r="A34" s="65" t="s">
        <v>564</v>
      </c>
      <c r="B34" s="47"/>
      <c r="C34" s="47"/>
      <c r="D34" s="47"/>
      <c r="E34" s="47" t="s">
        <v>279</v>
      </c>
      <c r="F34" s="47"/>
      <c r="G34" s="47" t="s">
        <v>139</v>
      </c>
      <c r="H34" s="47" t="s">
        <v>68</v>
      </c>
      <c r="I34" s="47" t="s">
        <v>69</v>
      </c>
      <c r="J34" s="65" t="s">
        <v>597</v>
      </c>
      <c r="K34" s="26">
        <v>753.82148660852795</v>
      </c>
      <c r="L34" s="73">
        <v>246.24355142107729</v>
      </c>
      <c r="M34" s="74">
        <f>L34/1000*50</f>
        <v>12.312177571053864</v>
      </c>
      <c r="N34" s="34">
        <v>58.685000000000002</v>
      </c>
      <c r="O34" s="34">
        <v>6.9649999999999999</v>
      </c>
      <c r="P34" s="34">
        <f t="shared" si="5"/>
        <v>8.4256999282124916</v>
      </c>
    </row>
    <row r="35" spans="1:16">
      <c r="L35" s="3"/>
    </row>
    <row r="36" spans="1:16">
      <c r="L36" s="3"/>
    </row>
    <row r="37" spans="1:16" ht="18" thickBot="1">
      <c r="A37" s="2"/>
      <c r="B37" s="2"/>
      <c r="C37" s="2"/>
      <c r="D37"/>
      <c r="E37"/>
      <c r="F37"/>
      <c r="G37"/>
      <c r="H37"/>
      <c r="I37"/>
      <c r="J37"/>
      <c r="K37" s="1"/>
      <c r="L37" s="1"/>
      <c r="M37" s="1"/>
      <c r="N37" s="1"/>
      <c r="O37" s="1"/>
      <c r="P37" s="1"/>
    </row>
    <row r="38" spans="1:16">
      <c r="A38" s="7" t="s">
        <v>598</v>
      </c>
      <c r="B38" s="7" t="s">
        <v>599</v>
      </c>
      <c r="C38" s="39" t="s">
        <v>466</v>
      </c>
      <c r="D38" s="39" t="s">
        <v>467</v>
      </c>
      <c r="E38" s="39" t="s">
        <v>468</v>
      </c>
      <c r="F38" s="39" t="s">
        <v>467</v>
      </c>
      <c r="G38" s="39" t="s">
        <v>468</v>
      </c>
      <c r="H38" s="157" t="s">
        <v>471</v>
      </c>
      <c r="I38" s="157"/>
      <c r="J38" s="39" t="s">
        <v>19</v>
      </c>
      <c r="K38" s="37" t="s">
        <v>20</v>
      </c>
      <c r="L38" s="157" t="s">
        <v>707</v>
      </c>
      <c r="M38" s="158"/>
      <c r="N38" s="157" t="s">
        <v>53</v>
      </c>
      <c r="O38" s="157"/>
      <c r="P38" s="37" t="s">
        <v>475</v>
      </c>
    </row>
    <row r="39" spans="1:16" ht="18" thickBot="1">
      <c r="A39" s="4"/>
      <c r="B39" s="4"/>
      <c r="C39" s="4"/>
      <c r="D39" s="156" t="s">
        <v>212</v>
      </c>
      <c r="E39" s="156"/>
      <c r="F39" s="156" t="s">
        <v>47</v>
      </c>
      <c r="G39" s="156"/>
      <c r="H39" s="41" t="s">
        <v>472</v>
      </c>
      <c r="I39" s="41" t="s">
        <v>473</v>
      </c>
      <c r="J39" s="41" t="s">
        <v>424</v>
      </c>
      <c r="K39" s="41" t="s">
        <v>578</v>
      </c>
      <c r="L39" s="41" t="s">
        <v>219</v>
      </c>
      <c r="M39" s="41" t="s">
        <v>220</v>
      </c>
      <c r="N39" s="41" t="s">
        <v>221</v>
      </c>
      <c r="O39" s="41" t="s">
        <v>222</v>
      </c>
      <c r="P39" s="40"/>
    </row>
    <row r="40" spans="1:16" ht="18" thickTop="1">
      <c r="A40" s="11" t="s">
        <v>600</v>
      </c>
      <c r="B40" s="11" t="s">
        <v>50</v>
      </c>
      <c r="C40" s="11" t="s">
        <v>85</v>
      </c>
      <c r="D40" s="43">
        <v>39201</v>
      </c>
      <c r="E40" s="11" t="s">
        <v>223</v>
      </c>
      <c r="F40" s="43">
        <v>39201</v>
      </c>
      <c r="G40" s="11" t="s">
        <v>224</v>
      </c>
      <c r="H40" s="28" t="s">
        <v>70</v>
      </c>
      <c r="I40" s="28" t="s">
        <v>71</v>
      </c>
      <c r="J40" s="11" t="s">
        <v>661</v>
      </c>
      <c r="K40" s="23">
        <v>3085.6165506720095</v>
      </c>
      <c r="L40" s="67">
        <v>0.75026820798449911</v>
      </c>
      <c r="M40" s="82">
        <f>L40/1000*250</f>
        <v>0.18756705199612478</v>
      </c>
      <c r="N40" s="35">
        <v>48.664999999999999</v>
      </c>
      <c r="O40" s="35">
        <v>7.96</v>
      </c>
      <c r="P40" s="35">
        <f t="shared" ref="P40:P47" si="6">N40/O40</f>
        <v>6.1136934673366836</v>
      </c>
    </row>
    <row r="41" spans="1:16">
      <c r="A41" s="46" t="s">
        <v>329</v>
      </c>
      <c r="B41" s="46"/>
      <c r="C41" s="46"/>
      <c r="D41" s="46"/>
      <c r="E41" s="46" t="s">
        <v>225</v>
      </c>
      <c r="F41" s="46"/>
      <c r="G41" s="46"/>
      <c r="H41" s="46"/>
      <c r="I41" s="46"/>
      <c r="J41" s="46" t="s">
        <v>846</v>
      </c>
      <c r="K41" s="23">
        <v>2662.4247937182922</v>
      </c>
      <c r="L41" s="67">
        <v>1.2639605850801237</v>
      </c>
      <c r="M41" s="82">
        <f t="shared" ref="M41" si="7">L41/1000*250</f>
        <v>0.31599014627003091</v>
      </c>
      <c r="N41" s="35">
        <v>47.244999999999997</v>
      </c>
      <c r="O41" s="35">
        <v>8.27</v>
      </c>
      <c r="P41" s="35">
        <f t="shared" si="6"/>
        <v>5.7128174123337363</v>
      </c>
    </row>
    <row r="42" spans="1:16">
      <c r="A42" s="46" t="s">
        <v>677</v>
      </c>
      <c r="B42" s="46"/>
      <c r="C42" s="46"/>
      <c r="D42" s="46"/>
      <c r="E42" s="46" t="s">
        <v>226</v>
      </c>
      <c r="F42" s="46"/>
      <c r="G42" s="46"/>
      <c r="H42" s="46"/>
      <c r="I42" s="46"/>
      <c r="J42" s="46" t="s">
        <v>847</v>
      </c>
      <c r="K42" s="23">
        <v>2154.6443443107942</v>
      </c>
      <c r="L42" s="67">
        <v>1.0608897036931502</v>
      </c>
      <c r="M42" s="82">
        <f>L42/1000*200</f>
        <v>0.21217794073863003</v>
      </c>
      <c r="N42" s="35">
        <v>42.61</v>
      </c>
      <c r="O42" s="35">
        <v>9.56</v>
      </c>
      <c r="P42" s="35">
        <f t="shared" si="6"/>
        <v>4.4571129707112966</v>
      </c>
    </row>
    <row r="43" spans="1:16">
      <c r="A43" s="46" t="s">
        <v>678</v>
      </c>
      <c r="B43" s="46"/>
      <c r="C43" s="46"/>
      <c r="D43" s="46"/>
      <c r="E43" s="46" t="s">
        <v>227</v>
      </c>
      <c r="F43" s="46"/>
      <c r="G43" s="46"/>
      <c r="H43" s="46"/>
      <c r="I43" s="46"/>
      <c r="J43" s="46" t="s">
        <v>172</v>
      </c>
      <c r="K43" s="23">
        <v>1043.2017385900945</v>
      </c>
      <c r="L43" s="67">
        <v>1.271930395546792</v>
      </c>
      <c r="M43" s="82">
        <f>L43/1000*100</f>
        <v>0.1271930395546792</v>
      </c>
      <c r="N43" s="35">
        <v>39.924999999999997</v>
      </c>
      <c r="O43" s="35">
        <v>8.5650000000000013</v>
      </c>
      <c r="P43" s="35">
        <f t="shared" si="6"/>
        <v>4.6614127262113243</v>
      </c>
    </row>
    <row r="44" spans="1:16">
      <c r="A44" s="46" t="s">
        <v>488</v>
      </c>
      <c r="B44" s="46"/>
      <c r="C44" s="46"/>
      <c r="D44" s="46"/>
      <c r="E44" s="46" t="s">
        <v>228</v>
      </c>
      <c r="F44" s="46"/>
      <c r="G44" s="46"/>
      <c r="H44" s="46"/>
      <c r="I44" s="46"/>
      <c r="J44" s="46" t="s">
        <v>848</v>
      </c>
      <c r="K44" s="23">
        <v>789.04578099411754</v>
      </c>
      <c r="L44" s="67">
        <v>1.5364380992856965</v>
      </c>
      <c r="M44" s="82">
        <f>L44/1000*50</f>
        <v>7.6821904964284829E-2</v>
      </c>
      <c r="N44" s="35">
        <v>42.15</v>
      </c>
      <c r="O44" s="35">
        <v>9.5150000000000006</v>
      </c>
      <c r="P44" s="35">
        <f t="shared" si="6"/>
        <v>4.4298476090383598</v>
      </c>
    </row>
    <row r="45" spans="1:16">
      <c r="A45" s="46" t="s">
        <v>486</v>
      </c>
      <c r="B45" s="46"/>
      <c r="C45" s="46"/>
      <c r="D45" s="46"/>
      <c r="E45" s="46" t="s">
        <v>229</v>
      </c>
      <c r="F45" s="46"/>
      <c r="G45" s="46"/>
      <c r="H45" s="46"/>
      <c r="I45" s="46"/>
      <c r="J45" s="46" t="s">
        <v>849</v>
      </c>
      <c r="K45" s="23">
        <v>656.21349656744246</v>
      </c>
      <c r="L45" s="67">
        <v>2.6374343244281704</v>
      </c>
      <c r="M45" s="82">
        <f t="shared" ref="M45:M47" si="8">L45/1000*50</f>
        <v>0.1318717162214085</v>
      </c>
      <c r="N45" s="35">
        <v>42.064999999999998</v>
      </c>
      <c r="O45" s="35">
        <v>9.8550000000000004</v>
      </c>
      <c r="P45" s="35">
        <f t="shared" si="6"/>
        <v>4.2683916793505832</v>
      </c>
    </row>
    <row r="46" spans="1:16">
      <c r="A46" s="46" t="s">
        <v>487</v>
      </c>
      <c r="B46" s="46"/>
      <c r="C46" s="46"/>
      <c r="D46" s="46"/>
      <c r="E46" s="46" t="s">
        <v>146</v>
      </c>
      <c r="F46" s="46"/>
      <c r="G46" s="46"/>
      <c r="H46" s="46"/>
      <c r="I46" s="46"/>
      <c r="J46" s="46" t="s">
        <v>850</v>
      </c>
      <c r="K46" s="23">
        <v>831.58543890437181</v>
      </c>
      <c r="L46" s="67">
        <v>2.3948471279437764</v>
      </c>
      <c r="M46" s="82">
        <f t="shared" si="8"/>
        <v>0.11974235639718883</v>
      </c>
      <c r="N46" s="35">
        <v>41.305</v>
      </c>
      <c r="O46" s="35">
        <v>9.51</v>
      </c>
      <c r="P46" s="35">
        <f t="shared" si="6"/>
        <v>4.3433228180862251</v>
      </c>
    </row>
    <row r="47" spans="1:16">
      <c r="A47" s="69" t="s">
        <v>299</v>
      </c>
      <c r="B47" s="48"/>
      <c r="C47" s="48"/>
      <c r="D47" s="48"/>
      <c r="E47" s="48" t="s">
        <v>147</v>
      </c>
      <c r="F47" s="48"/>
      <c r="G47" s="48" t="s">
        <v>4</v>
      </c>
      <c r="H47" s="48" t="s">
        <v>72</v>
      </c>
      <c r="I47" s="48" t="s">
        <v>6</v>
      </c>
      <c r="J47" s="69" t="s">
        <v>851</v>
      </c>
      <c r="K47" s="14">
        <v>886.47520058045939</v>
      </c>
      <c r="L47" s="70">
        <v>10.186680906681929</v>
      </c>
      <c r="M47" s="84">
        <f t="shared" si="8"/>
        <v>0.50933404533409643</v>
      </c>
      <c r="N47" s="36">
        <v>38.484999999999999</v>
      </c>
      <c r="O47" s="36">
        <v>8.48</v>
      </c>
      <c r="P47" s="36">
        <f t="shared" si="6"/>
        <v>4.538325471698113</v>
      </c>
    </row>
    <row r="48" spans="1:16">
      <c r="A48" s="46" t="s">
        <v>852</v>
      </c>
      <c r="B48" s="46" t="s">
        <v>50</v>
      </c>
      <c r="C48" s="46" t="s">
        <v>48</v>
      </c>
      <c r="D48" s="68">
        <v>39202</v>
      </c>
      <c r="E48" s="46" t="s">
        <v>148</v>
      </c>
      <c r="F48" s="68">
        <v>39202</v>
      </c>
      <c r="G48" s="46" t="s">
        <v>149</v>
      </c>
      <c r="H48" s="85" t="s">
        <v>7</v>
      </c>
      <c r="I48" s="85" t="s">
        <v>8</v>
      </c>
      <c r="J48" s="46" t="s">
        <v>166</v>
      </c>
      <c r="K48" s="23">
        <v>2749.4703718428441</v>
      </c>
      <c r="L48" s="67">
        <v>0.76096110051830357</v>
      </c>
      <c r="M48" s="82">
        <f>L48/1000*250</f>
        <v>0.19024027512957589</v>
      </c>
      <c r="N48" s="35">
        <v>45.585000000000001</v>
      </c>
      <c r="O48" s="35">
        <v>7.2750000000000004</v>
      </c>
      <c r="P48" s="35">
        <f t="shared" ref="P48:P71" si="9">N48/O48</f>
        <v>6.2659793814432989</v>
      </c>
    </row>
    <row r="49" spans="1:16">
      <c r="A49" s="64" t="s">
        <v>650</v>
      </c>
      <c r="B49" s="46"/>
      <c r="C49" s="46"/>
      <c r="D49" s="46"/>
      <c r="E49" s="46" t="s">
        <v>150</v>
      </c>
      <c r="F49" s="46"/>
      <c r="G49" s="46"/>
      <c r="H49" s="46"/>
      <c r="I49" s="46"/>
      <c r="J49" s="64" t="s">
        <v>612</v>
      </c>
      <c r="K49" s="23">
        <v>2032.0916974623774</v>
      </c>
      <c r="L49" s="67">
        <v>2.9261671643191636</v>
      </c>
      <c r="M49" s="82">
        <f t="shared" ref="M49" si="10">L49/1000*250</f>
        <v>0.73154179107979089</v>
      </c>
      <c r="N49" s="35">
        <v>43.204999999999998</v>
      </c>
      <c r="O49" s="35">
        <v>8.4849999999999994</v>
      </c>
      <c r="P49" s="35">
        <f t="shared" si="9"/>
        <v>5.0919269298762524</v>
      </c>
    </row>
    <row r="50" spans="1:16">
      <c r="A50" s="46" t="s">
        <v>323</v>
      </c>
      <c r="B50" s="46"/>
      <c r="C50" s="46"/>
      <c r="D50" s="46"/>
      <c r="E50" s="46" t="s">
        <v>25</v>
      </c>
      <c r="F50" s="46"/>
      <c r="G50" s="46"/>
      <c r="H50" s="46"/>
      <c r="I50" s="46"/>
      <c r="J50" s="46" t="s">
        <v>426</v>
      </c>
      <c r="K50" s="23">
        <v>1611.7837093399551</v>
      </c>
      <c r="L50" s="67">
        <v>6.7034304524796093</v>
      </c>
      <c r="M50" s="82">
        <f>L50/1000*200</f>
        <v>1.3406860904959219</v>
      </c>
      <c r="N50" s="35">
        <v>42.524999999999999</v>
      </c>
      <c r="O50" s="35">
        <v>9.9350000000000005</v>
      </c>
      <c r="P50" s="35">
        <f t="shared" si="9"/>
        <v>4.2803220936084543</v>
      </c>
    </row>
    <row r="51" spans="1:16">
      <c r="A51" s="46" t="s">
        <v>324</v>
      </c>
      <c r="B51" s="46"/>
      <c r="C51" s="46"/>
      <c r="D51" s="46"/>
      <c r="E51" s="46" t="s">
        <v>26</v>
      </c>
      <c r="F51" s="46"/>
      <c r="G51" s="46"/>
      <c r="H51" s="46"/>
      <c r="I51" s="46"/>
      <c r="J51" s="46" t="s">
        <v>654</v>
      </c>
      <c r="K51" s="23">
        <v>978.07827007726951</v>
      </c>
      <c r="L51" s="67">
        <v>2.5964384218446797</v>
      </c>
      <c r="M51" s="82">
        <f>L51/1000*100</f>
        <v>0.25964384218446795</v>
      </c>
      <c r="N51" s="35">
        <v>45.614999999999995</v>
      </c>
      <c r="O51" s="35">
        <v>8.0599999999999987</v>
      </c>
      <c r="P51" s="35">
        <f t="shared" si="9"/>
        <v>5.6594292803970223</v>
      </c>
    </row>
    <row r="52" spans="1:16">
      <c r="A52" s="46" t="s">
        <v>325</v>
      </c>
      <c r="B52" s="46"/>
      <c r="C52" s="46"/>
      <c r="D52" s="46"/>
      <c r="E52" s="46" t="s">
        <v>27</v>
      </c>
      <c r="F52" s="46"/>
      <c r="G52" s="46"/>
      <c r="H52" s="46"/>
      <c r="I52" s="46"/>
      <c r="J52" s="46" t="s">
        <v>655</v>
      </c>
      <c r="K52" s="23">
        <v>750.85908949456723</v>
      </c>
      <c r="L52" s="67">
        <v>2.7263704051022364</v>
      </c>
      <c r="M52" s="82">
        <f>L52/1000*50</f>
        <v>0.13631852025511182</v>
      </c>
      <c r="N52" s="35">
        <v>41.73</v>
      </c>
      <c r="O52" s="35">
        <v>7.7750000000000004</v>
      </c>
      <c r="P52" s="35">
        <f t="shared" si="9"/>
        <v>5.3672025723472663</v>
      </c>
    </row>
    <row r="53" spans="1:16">
      <c r="A53" s="46" t="s">
        <v>326</v>
      </c>
      <c r="B53" s="46"/>
      <c r="C53" s="46"/>
      <c r="D53" s="46"/>
      <c r="E53" s="46" t="s">
        <v>28</v>
      </c>
      <c r="F53" s="46"/>
      <c r="G53" s="46"/>
      <c r="H53" s="46"/>
      <c r="I53" s="46"/>
      <c r="J53" s="46" t="s">
        <v>656</v>
      </c>
      <c r="K53" s="23">
        <v>600.71748418959282</v>
      </c>
      <c r="L53" s="67">
        <v>3.3711687328895037</v>
      </c>
      <c r="M53" s="82">
        <f t="shared" ref="M53:M55" si="11">L53/1000*50</f>
        <v>0.1685584366444752</v>
      </c>
      <c r="N53" s="35">
        <v>44.81</v>
      </c>
      <c r="O53" s="35">
        <v>8.74</v>
      </c>
      <c r="P53" s="35">
        <f t="shared" si="9"/>
        <v>5.1270022883295194</v>
      </c>
    </row>
    <row r="54" spans="1:16">
      <c r="A54" s="46" t="s">
        <v>327</v>
      </c>
      <c r="B54" s="46"/>
      <c r="C54" s="46"/>
      <c r="D54" s="46"/>
      <c r="E54" s="46" t="s">
        <v>29</v>
      </c>
      <c r="F54" s="46"/>
      <c r="G54" s="46"/>
      <c r="H54" s="46"/>
      <c r="I54" s="46"/>
      <c r="J54" s="46" t="s">
        <v>336</v>
      </c>
      <c r="K54" s="23">
        <v>208.77065065917324</v>
      </c>
      <c r="L54" s="67">
        <v>7.0205270490476339</v>
      </c>
      <c r="M54" s="82">
        <f t="shared" si="11"/>
        <v>0.35102635245238167</v>
      </c>
      <c r="N54" s="35">
        <v>37.700000000000003</v>
      </c>
      <c r="O54" s="35">
        <v>7.79</v>
      </c>
      <c r="P54" s="35">
        <f t="shared" si="9"/>
        <v>4.8395378690629016</v>
      </c>
    </row>
    <row r="55" spans="1:16">
      <c r="A55" s="69" t="s">
        <v>328</v>
      </c>
      <c r="B55" s="48"/>
      <c r="C55" s="48"/>
      <c r="D55" s="48"/>
      <c r="E55" s="48" t="s">
        <v>30</v>
      </c>
      <c r="F55" s="48"/>
      <c r="G55" s="48" t="s">
        <v>5</v>
      </c>
      <c r="H55" s="48" t="s">
        <v>9</v>
      </c>
      <c r="I55" s="48" t="s">
        <v>10</v>
      </c>
      <c r="J55" s="69" t="s">
        <v>657</v>
      </c>
      <c r="K55" s="14">
        <v>403.38043049236842</v>
      </c>
      <c r="L55" s="70">
        <v>6.2593021602910106</v>
      </c>
      <c r="M55" s="84">
        <f t="shared" si="11"/>
        <v>0.31296510801455057</v>
      </c>
      <c r="N55" s="36">
        <v>39.35</v>
      </c>
      <c r="O55" s="36">
        <v>8.3850000000000016</v>
      </c>
      <c r="P55" s="36">
        <f t="shared" si="9"/>
        <v>4.6929039952295764</v>
      </c>
    </row>
    <row r="56" spans="1:16">
      <c r="A56" s="46" t="s">
        <v>658</v>
      </c>
      <c r="B56" s="46" t="s">
        <v>50</v>
      </c>
      <c r="C56" s="46" t="s">
        <v>85</v>
      </c>
      <c r="D56" s="68">
        <v>39202</v>
      </c>
      <c r="E56" s="46" t="s">
        <v>31</v>
      </c>
      <c r="F56" s="55">
        <v>39202</v>
      </c>
      <c r="G56" s="46" t="s">
        <v>32</v>
      </c>
      <c r="H56" s="85" t="s">
        <v>11</v>
      </c>
      <c r="I56" s="85" t="s">
        <v>12</v>
      </c>
      <c r="J56" s="46" t="s">
        <v>659</v>
      </c>
      <c r="K56" s="23">
        <v>2536.26744944354</v>
      </c>
      <c r="L56" s="67">
        <v>0.71055597878504329</v>
      </c>
      <c r="M56" s="82">
        <f>L56/1000*250</f>
        <v>0.17763899469626082</v>
      </c>
      <c r="N56" s="79">
        <v>45.375</v>
      </c>
      <c r="O56" s="79">
        <v>7.26</v>
      </c>
      <c r="P56" s="33">
        <f>N56/O56</f>
        <v>6.25</v>
      </c>
    </row>
    <row r="57" spans="1:16">
      <c r="A57" s="46" t="s">
        <v>660</v>
      </c>
      <c r="B57" s="46"/>
      <c r="C57" s="46"/>
      <c r="D57" s="46"/>
      <c r="E57" s="46" t="s">
        <v>33</v>
      </c>
      <c r="F57" s="46"/>
      <c r="G57" s="46"/>
      <c r="H57" s="46"/>
      <c r="I57" s="46"/>
      <c r="J57" s="46" t="s">
        <v>433</v>
      </c>
      <c r="K57" s="23">
        <v>1375.3064631272748</v>
      </c>
      <c r="L57" s="67">
        <v>1.3852330742836729</v>
      </c>
      <c r="M57" s="82">
        <f>L57/1000*250</f>
        <v>0.34630826857091823</v>
      </c>
      <c r="N57" s="79">
        <v>45.84</v>
      </c>
      <c r="O57" s="79">
        <v>8.2850000000000001</v>
      </c>
      <c r="P57" s="33">
        <f t="shared" si="9"/>
        <v>5.5328907664453837</v>
      </c>
    </row>
    <row r="58" spans="1:16">
      <c r="A58" s="46" t="s">
        <v>434</v>
      </c>
      <c r="B58" s="46"/>
      <c r="C58" s="46"/>
      <c r="D58" s="46"/>
      <c r="E58" s="46" t="s">
        <v>34</v>
      </c>
      <c r="F58" s="46"/>
      <c r="G58" s="46"/>
      <c r="H58" s="46"/>
      <c r="I58" s="46"/>
      <c r="J58" s="46" t="s">
        <v>170</v>
      </c>
      <c r="K58" s="23">
        <v>1876.0260324946278</v>
      </c>
      <c r="L58" s="67">
        <v>1.1568709401724226</v>
      </c>
      <c r="M58" s="82">
        <f>L58/1000*200</f>
        <v>0.23137418803448453</v>
      </c>
      <c r="N58" s="79">
        <v>45.2</v>
      </c>
      <c r="O58" s="79">
        <v>8.8099999999999987</v>
      </c>
      <c r="P58" s="33">
        <f t="shared" si="9"/>
        <v>5.1305334846765049</v>
      </c>
    </row>
    <row r="59" spans="1:16">
      <c r="A59" s="46" t="s">
        <v>435</v>
      </c>
      <c r="B59" s="46"/>
      <c r="C59" s="46"/>
      <c r="D59" s="46"/>
      <c r="E59" s="46" t="s">
        <v>35</v>
      </c>
      <c r="F59" s="46"/>
      <c r="G59" s="46"/>
      <c r="H59" s="46"/>
      <c r="I59" s="46"/>
      <c r="J59" s="46" t="s">
        <v>436</v>
      </c>
      <c r="K59" s="23">
        <v>1094.4842996288041</v>
      </c>
      <c r="L59" s="67">
        <v>1.3011424654359858</v>
      </c>
      <c r="M59" s="82">
        <f>L59/1000*100</f>
        <v>0.13011424654359857</v>
      </c>
      <c r="N59" s="79">
        <v>38.61</v>
      </c>
      <c r="O59" s="79">
        <v>8.9</v>
      </c>
      <c r="P59" s="33">
        <f t="shared" si="9"/>
        <v>4.3382022471910107</v>
      </c>
    </row>
    <row r="60" spans="1:16">
      <c r="A60" s="46" t="s">
        <v>437</v>
      </c>
      <c r="B60" s="46"/>
      <c r="C60" s="46"/>
      <c r="D60" s="46"/>
      <c r="E60" s="46" t="s">
        <v>36</v>
      </c>
      <c r="F60" s="46"/>
      <c r="G60" s="46"/>
      <c r="H60" s="46"/>
      <c r="I60" s="46"/>
      <c r="J60" s="46" t="s">
        <v>332</v>
      </c>
      <c r="K60" s="23">
        <v>715.22999539459499</v>
      </c>
      <c r="L60" s="67">
        <v>1.7222991316525944</v>
      </c>
      <c r="M60" s="82">
        <f>L60/1000*50</f>
        <v>8.6114956582629729E-2</v>
      </c>
      <c r="N60" s="79">
        <v>33.945</v>
      </c>
      <c r="O60" s="79">
        <v>7.625</v>
      </c>
      <c r="P60" s="33">
        <f t="shared" si="9"/>
        <v>4.4518032786885247</v>
      </c>
    </row>
    <row r="61" spans="1:16">
      <c r="A61" s="46" t="s">
        <v>496</v>
      </c>
      <c r="B61" s="46"/>
      <c r="C61" s="46"/>
      <c r="D61" s="46"/>
      <c r="E61" s="46" t="s">
        <v>37</v>
      </c>
      <c r="F61" s="46"/>
      <c r="G61" s="46"/>
      <c r="H61" s="46"/>
      <c r="I61" s="46"/>
      <c r="J61" s="46" t="s">
        <v>334</v>
      </c>
      <c r="K61" s="23">
        <v>783.68415545126641</v>
      </c>
      <c r="L61" s="67">
        <v>2.4802849291762583</v>
      </c>
      <c r="M61" s="82">
        <f t="shared" ref="M61:M63" si="12">L61/1000*50</f>
        <v>0.12401424645881291</v>
      </c>
      <c r="N61" s="79">
        <v>34.075000000000003</v>
      </c>
      <c r="O61" s="79">
        <v>7.7100000000000009</v>
      </c>
      <c r="P61" s="33">
        <f>N61/O61</f>
        <v>4.4195849546044101</v>
      </c>
    </row>
    <row r="62" spans="1:16">
      <c r="A62" s="64" t="s">
        <v>497</v>
      </c>
      <c r="B62" s="46"/>
      <c r="C62" s="46"/>
      <c r="D62" s="46"/>
      <c r="E62" s="46" t="s">
        <v>39</v>
      </c>
      <c r="F62" s="46"/>
      <c r="G62" s="46"/>
      <c r="H62" s="46"/>
      <c r="I62" s="46"/>
      <c r="J62" s="64" t="s">
        <v>336</v>
      </c>
      <c r="K62" s="23">
        <v>830.16168166511318</v>
      </c>
      <c r="L62" s="67">
        <v>4.6478656931753077</v>
      </c>
      <c r="M62" s="82">
        <f>L62/1000*50</f>
        <v>0.23239328465876541</v>
      </c>
      <c r="N62" s="79">
        <v>38.07</v>
      </c>
      <c r="O62" s="79">
        <v>8.745000000000001</v>
      </c>
      <c r="P62" s="33">
        <f t="shared" si="9"/>
        <v>4.3533447684391078</v>
      </c>
    </row>
    <row r="63" spans="1:16">
      <c r="A63" s="69" t="s">
        <v>498</v>
      </c>
      <c r="B63" s="48"/>
      <c r="C63" s="48"/>
      <c r="D63" s="48"/>
      <c r="E63" s="48" t="s">
        <v>146</v>
      </c>
      <c r="F63" s="48"/>
      <c r="G63" s="48" t="s">
        <v>132</v>
      </c>
      <c r="H63" s="48" t="s">
        <v>13</v>
      </c>
      <c r="I63" s="48" t="s">
        <v>14</v>
      </c>
      <c r="J63" s="69" t="s">
        <v>499</v>
      </c>
      <c r="K63" s="14">
        <v>842.74879203861428</v>
      </c>
      <c r="L63" s="70">
        <v>21.053201342574031</v>
      </c>
      <c r="M63" s="84">
        <f t="shared" si="12"/>
        <v>1.0526600671287016</v>
      </c>
      <c r="N63" s="80">
        <v>37.64</v>
      </c>
      <c r="O63" s="80">
        <v>8.5749999999999993</v>
      </c>
      <c r="P63" s="36">
        <f t="shared" si="9"/>
        <v>4.3895043731778429</v>
      </c>
    </row>
    <row r="64" spans="1:16">
      <c r="A64" s="46" t="s">
        <v>500</v>
      </c>
      <c r="B64" s="46" t="s">
        <v>50</v>
      </c>
      <c r="C64" s="46" t="s">
        <v>48</v>
      </c>
      <c r="D64" s="68">
        <v>39203</v>
      </c>
      <c r="E64" s="46" t="s">
        <v>40</v>
      </c>
      <c r="F64" s="68">
        <v>39203</v>
      </c>
      <c r="G64" s="46" t="s">
        <v>41</v>
      </c>
      <c r="H64" s="85" t="s">
        <v>15</v>
      </c>
      <c r="I64" s="85" t="s">
        <v>16</v>
      </c>
      <c r="J64" s="46" t="s">
        <v>166</v>
      </c>
      <c r="K64" s="23">
        <v>2724.2163440766417</v>
      </c>
      <c r="L64" s="67">
        <v>0.54991227229706907</v>
      </c>
      <c r="M64" s="82">
        <f>L64/1000*250</f>
        <v>0.13747806807426727</v>
      </c>
      <c r="N64" s="79">
        <v>43.855000000000004</v>
      </c>
      <c r="O64" s="79">
        <v>8.18</v>
      </c>
      <c r="P64" s="33">
        <f t="shared" si="9"/>
        <v>5.3612469437652814</v>
      </c>
    </row>
    <row r="65" spans="1:16">
      <c r="A65" s="64" t="s">
        <v>501</v>
      </c>
      <c r="B65" s="46"/>
      <c r="C65" s="46"/>
      <c r="D65" s="46"/>
      <c r="E65" s="46" t="s">
        <v>42</v>
      </c>
      <c r="F65" s="46"/>
      <c r="G65" s="46"/>
      <c r="H65" s="46"/>
      <c r="I65" s="46"/>
      <c r="J65" s="64" t="s">
        <v>168</v>
      </c>
      <c r="K65" s="23">
        <v>3090.9251188076419</v>
      </c>
      <c r="L65" s="67">
        <v>4.0605577675209545</v>
      </c>
      <c r="M65" s="82">
        <f t="shared" ref="M65" si="13">L65/1000*250</f>
        <v>1.0151394418802386</v>
      </c>
      <c r="N65" s="79">
        <v>40.924999999999997</v>
      </c>
      <c r="O65" s="79">
        <v>9.1649999999999991</v>
      </c>
      <c r="P65" s="33">
        <f t="shared" si="9"/>
        <v>4.4653573376977631</v>
      </c>
    </row>
    <row r="66" spans="1:16">
      <c r="A66" s="46" t="s">
        <v>502</v>
      </c>
      <c r="B66" s="46"/>
      <c r="C66" s="46"/>
      <c r="D66" s="46"/>
      <c r="E66" s="46" t="s">
        <v>43</v>
      </c>
      <c r="F66" s="46"/>
      <c r="G66" s="46"/>
      <c r="H66" s="46"/>
      <c r="I66" s="46"/>
      <c r="J66" s="46" t="s">
        <v>170</v>
      </c>
      <c r="K66" s="23">
        <v>1615.3049145526566</v>
      </c>
      <c r="L66" s="67">
        <v>3.967845291781948</v>
      </c>
      <c r="M66" s="82">
        <f>L66/1000*200</f>
        <v>0.79356905835638958</v>
      </c>
      <c r="N66" s="79">
        <v>39.33</v>
      </c>
      <c r="O66" s="79">
        <v>9.2149999999999999</v>
      </c>
      <c r="P66" s="33">
        <f t="shared" si="9"/>
        <v>4.268041237113402</v>
      </c>
    </row>
    <row r="67" spans="1:16">
      <c r="A67" s="46" t="s">
        <v>503</v>
      </c>
      <c r="B67" s="46"/>
      <c r="C67" s="46"/>
      <c r="D67" s="46"/>
      <c r="E67" s="46" t="s">
        <v>44</v>
      </c>
      <c r="F67" s="46"/>
      <c r="G67" s="46"/>
      <c r="H67" s="46"/>
      <c r="I67" s="46"/>
      <c r="J67" s="46" t="s">
        <v>172</v>
      </c>
      <c r="K67" s="23">
        <v>1429.3976914255063</v>
      </c>
      <c r="L67" s="67">
        <v>1.207781438543041</v>
      </c>
      <c r="M67" s="82">
        <f>L67/1000*100</f>
        <v>0.1207781438543041</v>
      </c>
      <c r="N67" s="79">
        <v>38.435000000000002</v>
      </c>
      <c r="O67" s="79">
        <v>8.7799999999999994</v>
      </c>
      <c r="P67" s="33">
        <f t="shared" si="9"/>
        <v>4.3775626423690213</v>
      </c>
    </row>
    <row r="68" spans="1:16">
      <c r="A68" s="46" t="s">
        <v>504</v>
      </c>
      <c r="B68" s="46"/>
      <c r="C68" s="46"/>
      <c r="D68" s="46"/>
      <c r="E68" s="46" t="s">
        <v>178</v>
      </c>
      <c r="F68" s="46"/>
      <c r="G68" s="46"/>
      <c r="H68" s="46"/>
      <c r="I68" s="46"/>
      <c r="J68" s="46" t="s">
        <v>332</v>
      </c>
      <c r="K68" s="23">
        <v>716.17808652127405</v>
      </c>
      <c r="L68" s="67">
        <v>1.3325177326151714</v>
      </c>
      <c r="M68" s="82">
        <f>L68/1000*50</f>
        <v>6.6625886630758566E-2</v>
      </c>
      <c r="N68" s="79">
        <v>35.145000000000003</v>
      </c>
      <c r="O68" s="79">
        <v>7.68</v>
      </c>
      <c r="P68" s="33">
        <f t="shared" si="9"/>
        <v>4.5761718750000009</v>
      </c>
    </row>
    <row r="69" spans="1:16">
      <c r="A69" s="46" t="s">
        <v>505</v>
      </c>
      <c r="B69" s="46"/>
      <c r="C69" s="46"/>
      <c r="D69" s="46"/>
      <c r="E69" s="46" t="s">
        <v>179</v>
      </c>
      <c r="F69" s="46"/>
      <c r="G69" s="46"/>
      <c r="H69" s="46"/>
      <c r="I69" s="46"/>
      <c r="J69" s="46" t="s">
        <v>506</v>
      </c>
      <c r="K69" s="23">
        <v>625.68840270214298</v>
      </c>
      <c r="L69" s="67">
        <v>1.3501928377633114</v>
      </c>
      <c r="M69" s="82">
        <f t="shared" ref="M69:M71" si="14">L69/1000*50</f>
        <v>6.7509641888165578E-2</v>
      </c>
      <c r="N69" s="79">
        <v>37.375</v>
      </c>
      <c r="O69" s="79">
        <v>8.4749999999999996</v>
      </c>
      <c r="P69" s="33">
        <f t="shared" si="9"/>
        <v>4.4100294985250743</v>
      </c>
    </row>
    <row r="70" spans="1:16">
      <c r="A70" s="46" t="s">
        <v>507</v>
      </c>
      <c r="B70" s="46"/>
      <c r="C70" s="46"/>
      <c r="D70" s="46"/>
      <c r="E70" s="46" t="s">
        <v>362</v>
      </c>
      <c r="F70" s="46"/>
      <c r="G70" s="46"/>
      <c r="H70" s="46"/>
      <c r="I70" s="46"/>
      <c r="J70" s="46" t="s">
        <v>669</v>
      </c>
      <c r="K70" s="23">
        <v>433.56254391573282</v>
      </c>
      <c r="L70" s="67">
        <v>3.2908746846851993</v>
      </c>
      <c r="M70" s="82">
        <f t="shared" si="14"/>
        <v>0.16454373423425997</v>
      </c>
      <c r="N70" s="79">
        <v>40.075000000000003</v>
      </c>
      <c r="O70" s="79">
        <v>8.995000000000001</v>
      </c>
      <c r="P70" s="33">
        <f t="shared" si="9"/>
        <v>4.4552529182879379</v>
      </c>
    </row>
    <row r="71" spans="1:16" ht="18" thickBot="1">
      <c r="A71" s="47" t="s">
        <v>670</v>
      </c>
      <c r="B71" s="47"/>
      <c r="C71" s="47"/>
      <c r="D71" s="47"/>
      <c r="E71" s="47" t="s">
        <v>363</v>
      </c>
      <c r="F71" s="47"/>
      <c r="G71" s="47" t="s">
        <v>133</v>
      </c>
      <c r="H71" s="47" t="s">
        <v>17</v>
      </c>
      <c r="I71" s="47" t="s">
        <v>18</v>
      </c>
      <c r="J71" s="47" t="s">
        <v>499</v>
      </c>
      <c r="K71" s="26">
        <v>427.40726116714512</v>
      </c>
      <c r="L71" s="73">
        <v>9.9360033996690689</v>
      </c>
      <c r="M71" s="83">
        <f t="shared" si="14"/>
        <v>0.49680016998345344</v>
      </c>
      <c r="N71" s="81">
        <v>37.840000000000003</v>
      </c>
      <c r="O71" s="81">
        <v>8.1950000000000003</v>
      </c>
      <c r="P71" s="34">
        <f t="shared" si="9"/>
        <v>4.6174496644295306</v>
      </c>
    </row>
    <row r="72" spans="1:16">
      <c r="A72" s="66"/>
      <c r="B72" s="66"/>
      <c r="C72" s="66"/>
      <c r="D72" s="66"/>
      <c r="E72" s="66"/>
      <c r="F72" s="66"/>
      <c r="G72" s="66"/>
      <c r="H72" s="66"/>
      <c r="I72" s="66"/>
      <c r="J72" s="66"/>
      <c r="L72" s="3"/>
      <c r="P72" s="18"/>
    </row>
  </sheetData>
  <mergeCells count="10">
    <mergeCell ref="D39:E39"/>
    <mergeCell ref="F39:G39"/>
    <mergeCell ref="H3:I3"/>
    <mergeCell ref="D4:E4"/>
    <mergeCell ref="F4:G4"/>
    <mergeCell ref="L3:M3"/>
    <mergeCell ref="N3:O3"/>
    <mergeCell ref="H38:I38"/>
    <mergeCell ref="L38:M38"/>
    <mergeCell ref="N38:O38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4"/>
  <sheetViews>
    <sheetView workbookViewId="0"/>
  </sheetViews>
  <sheetFormatPr baseColWidth="12" defaultRowHeight="17"/>
  <cols>
    <col min="2" max="2" width="5.33203125" bestFit="1" customWidth="1"/>
    <col min="3" max="3" width="13.83203125" bestFit="1" customWidth="1"/>
    <col min="11" max="11" width="13.6640625" bestFit="1" customWidth="1"/>
    <col min="12" max="12" width="13.1640625" style="3" bestFit="1" customWidth="1"/>
  </cols>
  <sheetData>
    <row r="1" spans="1:16">
      <c r="A1" s="6" t="s">
        <v>914</v>
      </c>
      <c r="B1" s="16"/>
      <c r="C1" s="16"/>
      <c r="D1" s="16"/>
      <c r="E1" s="16"/>
      <c r="F1" s="16"/>
      <c r="G1" s="16"/>
      <c r="H1" s="16"/>
      <c r="I1" s="16"/>
      <c r="J1" s="16"/>
    </row>
    <row r="2" spans="1:16" ht="18" thickBot="1">
      <c r="A2" s="2"/>
      <c r="B2" s="2"/>
      <c r="K2" s="1"/>
      <c r="L2" s="1"/>
      <c r="M2" s="1"/>
      <c r="N2" s="1"/>
      <c r="O2" s="1"/>
      <c r="P2" s="1"/>
    </row>
    <row r="3" spans="1:16">
      <c r="A3" s="7" t="s">
        <v>420</v>
      </c>
      <c r="B3" s="7" t="s">
        <v>422</v>
      </c>
      <c r="C3" s="39" t="s">
        <v>466</v>
      </c>
      <c r="D3" s="39" t="s">
        <v>467</v>
      </c>
      <c r="E3" s="39" t="s">
        <v>468</v>
      </c>
      <c r="F3" s="39" t="s">
        <v>467</v>
      </c>
      <c r="G3" s="39" t="s">
        <v>468</v>
      </c>
      <c r="H3" s="157" t="s">
        <v>471</v>
      </c>
      <c r="I3" s="157"/>
      <c r="J3" s="39" t="s">
        <v>19</v>
      </c>
      <c r="K3" s="37" t="s">
        <v>20</v>
      </c>
      <c r="L3" s="157" t="s">
        <v>707</v>
      </c>
      <c r="M3" s="158"/>
      <c r="N3" s="157" t="s">
        <v>53</v>
      </c>
      <c r="O3" s="157"/>
      <c r="P3" s="37" t="s">
        <v>475</v>
      </c>
    </row>
    <row r="4" spans="1:16" ht="18" thickBot="1">
      <c r="A4" s="4"/>
      <c r="B4" s="4"/>
      <c r="C4" s="40"/>
      <c r="D4" s="156" t="s">
        <v>212</v>
      </c>
      <c r="E4" s="156"/>
      <c r="F4" s="156" t="s">
        <v>47</v>
      </c>
      <c r="G4" s="156"/>
      <c r="H4" s="41" t="s">
        <v>472</v>
      </c>
      <c r="I4" s="41" t="s">
        <v>473</v>
      </c>
      <c r="J4" s="41" t="s">
        <v>424</v>
      </c>
      <c r="K4" s="41" t="s">
        <v>578</v>
      </c>
      <c r="L4" s="41" t="s">
        <v>219</v>
      </c>
      <c r="M4" s="41" t="s">
        <v>220</v>
      </c>
      <c r="N4" s="41" t="s">
        <v>221</v>
      </c>
      <c r="O4" s="41" t="s">
        <v>222</v>
      </c>
      <c r="P4" s="40"/>
    </row>
    <row r="5" spans="1:16" ht="18" thickTop="1">
      <c r="A5" s="5" t="s">
        <v>399</v>
      </c>
      <c r="B5" s="5" t="s">
        <v>579</v>
      </c>
      <c r="C5" s="5" t="s">
        <v>580</v>
      </c>
      <c r="D5" s="55">
        <v>39264</v>
      </c>
      <c r="E5" s="37" t="s">
        <v>201</v>
      </c>
      <c r="F5" s="55">
        <v>39264</v>
      </c>
      <c r="G5" s="37" t="s">
        <v>629</v>
      </c>
      <c r="H5" s="37" t="s">
        <v>715</v>
      </c>
      <c r="I5" s="37" t="s">
        <v>716</v>
      </c>
      <c r="J5" s="5" t="s">
        <v>166</v>
      </c>
      <c r="K5" s="28">
        <v>2673.3</v>
      </c>
      <c r="L5" s="86">
        <v>7.4886918789511103</v>
      </c>
      <c r="M5" s="88">
        <f>L5/1000*250</f>
        <v>1.8721729697377776</v>
      </c>
      <c r="N5" s="35">
        <v>58.42</v>
      </c>
      <c r="O5" s="35">
        <v>7.32</v>
      </c>
      <c r="P5" s="35">
        <f t="shared" ref="P5:P36" si="0">N5/O5</f>
        <v>7.9808743169398904</v>
      </c>
    </row>
    <row r="6" spans="1:16" ht="18" thickTop="1">
      <c r="A6" s="24" t="s">
        <v>565</v>
      </c>
      <c r="C6" s="37"/>
      <c r="D6" s="37"/>
      <c r="E6" s="37" t="s">
        <v>202</v>
      </c>
      <c r="F6" s="37"/>
      <c r="G6" s="37"/>
      <c r="H6" s="37"/>
      <c r="I6" s="37"/>
      <c r="J6" s="24" t="s">
        <v>168</v>
      </c>
      <c r="K6" s="8">
        <v>2846.7</v>
      </c>
      <c r="L6" s="87">
        <v>7.4104050303860607</v>
      </c>
      <c r="M6" s="88">
        <f t="shared" ref="M6" si="1">L6/1000*250</f>
        <v>1.8526012575965152</v>
      </c>
      <c r="N6" s="35">
        <v>54.715000000000003</v>
      </c>
      <c r="O6" s="35">
        <v>7.73</v>
      </c>
      <c r="P6" s="35">
        <f t="shared" si="0"/>
        <v>7.0782664941785249</v>
      </c>
    </row>
    <row r="7" spans="1:16" ht="18" thickTop="1">
      <c r="A7" s="24" t="s">
        <v>566</v>
      </c>
      <c r="B7" s="5"/>
      <c r="C7" s="37"/>
      <c r="D7" s="37"/>
      <c r="E7" s="37" t="s">
        <v>203</v>
      </c>
      <c r="F7" s="37"/>
      <c r="G7" s="37"/>
      <c r="H7" s="37"/>
      <c r="I7" s="37"/>
      <c r="J7" s="24" t="s">
        <v>170</v>
      </c>
      <c r="K7" s="8">
        <v>1696.3</v>
      </c>
      <c r="L7" s="87">
        <v>9.0440606024877681</v>
      </c>
      <c r="M7" s="88">
        <f>L7/1000*200</f>
        <v>1.8088121204975536</v>
      </c>
      <c r="N7" s="35">
        <v>54.625</v>
      </c>
      <c r="O7" s="35">
        <v>7.3100000000000005</v>
      </c>
      <c r="P7" s="35">
        <f t="shared" si="0"/>
        <v>7.4726402188782481</v>
      </c>
    </row>
    <row r="8" spans="1:16" ht="18" thickTop="1">
      <c r="A8" s="24" t="s">
        <v>744</v>
      </c>
      <c r="B8" s="5"/>
      <c r="C8" s="37"/>
      <c r="D8" s="37"/>
      <c r="E8" s="37" t="s">
        <v>204</v>
      </c>
      <c r="F8" s="37"/>
      <c r="G8" s="37"/>
      <c r="H8" s="37"/>
      <c r="I8" s="37"/>
      <c r="J8" s="24" t="s">
        <v>172</v>
      </c>
      <c r="K8" s="8">
        <v>823.5</v>
      </c>
      <c r="L8" s="87">
        <v>38.659963570127509</v>
      </c>
      <c r="M8" s="88">
        <f>L8/1000*100</f>
        <v>3.8659963570127505</v>
      </c>
      <c r="N8" s="35">
        <v>44.974999999999994</v>
      </c>
      <c r="O8" s="35">
        <v>8.3699999999999992</v>
      </c>
      <c r="P8" s="35">
        <f t="shared" si="0"/>
        <v>5.3733572281959381</v>
      </c>
    </row>
    <row r="9" spans="1:16" ht="18" thickTop="1">
      <c r="A9" s="24" t="s">
        <v>745</v>
      </c>
      <c r="B9" s="5"/>
      <c r="C9" s="37"/>
      <c r="D9" s="37"/>
      <c r="E9" s="37" t="s">
        <v>205</v>
      </c>
      <c r="F9" s="37"/>
      <c r="G9" s="37"/>
      <c r="H9" s="37"/>
      <c r="I9" s="37"/>
      <c r="J9" s="24" t="s">
        <v>332</v>
      </c>
      <c r="K9" s="8">
        <v>546.70000000000005</v>
      </c>
      <c r="L9" s="87">
        <v>17.664386317907439</v>
      </c>
      <c r="M9" s="88">
        <f>L9/1000*50</f>
        <v>0.88321931589537206</v>
      </c>
      <c r="N9" s="35">
        <v>52.894999999999996</v>
      </c>
      <c r="O9" s="35">
        <v>7.4499999999999993</v>
      </c>
      <c r="P9" s="35">
        <f t="shared" si="0"/>
        <v>7.1000000000000005</v>
      </c>
    </row>
    <row r="10" spans="1:16" ht="18" thickTop="1">
      <c r="A10" s="24" t="s">
        <v>567</v>
      </c>
      <c r="B10" s="5"/>
      <c r="C10" s="37"/>
      <c r="D10" s="37"/>
      <c r="E10" s="37" t="s">
        <v>206</v>
      </c>
      <c r="F10" s="37"/>
      <c r="G10" s="37"/>
      <c r="H10" s="37"/>
      <c r="I10" s="37"/>
      <c r="J10" s="24" t="s">
        <v>334</v>
      </c>
      <c r="K10" s="8">
        <v>345.1</v>
      </c>
      <c r="L10" s="87">
        <v>5.1699797160243417</v>
      </c>
      <c r="M10" s="88">
        <f t="shared" ref="M10:M12" si="2">L10/1000*50</f>
        <v>0.25849898580121705</v>
      </c>
      <c r="N10" s="35">
        <v>45.775000000000006</v>
      </c>
      <c r="O10" s="35">
        <v>7.7350000000000003</v>
      </c>
      <c r="P10" s="35">
        <f t="shared" si="0"/>
        <v>5.917905623787977</v>
      </c>
    </row>
    <row r="11" spans="1:16" ht="18" thickTop="1">
      <c r="A11" s="5" t="s">
        <v>746</v>
      </c>
      <c r="B11" s="5"/>
      <c r="C11" s="37"/>
      <c r="D11" s="37"/>
      <c r="E11" s="37" t="s">
        <v>207</v>
      </c>
      <c r="F11" s="37"/>
      <c r="G11" s="37"/>
      <c r="H11" s="37"/>
      <c r="I11" s="37"/>
      <c r="J11" s="5" t="s">
        <v>336</v>
      </c>
      <c r="K11" s="8">
        <v>622.79999999999995</v>
      </c>
      <c r="L11" s="87">
        <v>5.7086705202312151</v>
      </c>
      <c r="M11" s="88">
        <f t="shared" si="2"/>
        <v>0.28543352601156075</v>
      </c>
      <c r="N11" s="35">
        <v>47.15</v>
      </c>
      <c r="O11" s="35">
        <v>10.065</v>
      </c>
      <c r="P11" s="35">
        <f t="shared" si="0"/>
        <v>4.6845504222553407</v>
      </c>
    </row>
    <row r="12" spans="1:16" ht="18" thickTop="1">
      <c r="A12" s="94" t="s">
        <v>243</v>
      </c>
      <c r="B12" s="13"/>
      <c r="C12" s="13"/>
      <c r="D12" s="13"/>
      <c r="E12" s="13" t="s">
        <v>208</v>
      </c>
      <c r="F12" s="13"/>
      <c r="G12" s="13" t="s">
        <v>630</v>
      </c>
      <c r="H12" s="13" t="s">
        <v>920</v>
      </c>
      <c r="I12" s="13" t="s">
        <v>921</v>
      </c>
      <c r="J12" s="94" t="s">
        <v>338</v>
      </c>
      <c r="K12" s="48">
        <v>724.3</v>
      </c>
      <c r="L12" s="91">
        <v>6.8404804638961743</v>
      </c>
      <c r="M12" s="92">
        <f t="shared" si="2"/>
        <v>0.34202402319480874</v>
      </c>
      <c r="N12" s="36">
        <v>45.53</v>
      </c>
      <c r="O12" s="36">
        <v>6.8550000000000004</v>
      </c>
      <c r="P12" s="36">
        <f t="shared" si="0"/>
        <v>6.6418672501823481</v>
      </c>
    </row>
    <row r="13" spans="1:16" ht="18" thickTop="1">
      <c r="A13" s="5" t="s">
        <v>244</v>
      </c>
      <c r="B13" s="5" t="s">
        <v>579</v>
      </c>
      <c r="C13" s="5" t="s">
        <v>251</v>
      </c>
      <c r="D13" s="55">
        <v>39264</v>
      </c>
      <c r="E13" s="37" t="s">
        <v>209</v>
      </c>
      <c r="F13" s="55">
        <v>39264</v>
      </c>
      <c r="G13" s="37" t="s">
        <v>631</v>
      </c>
      <c r="H13" s="37" t="s">
        <v>714</v>
      </c>
      <c r="I13" s="37" t="s">
        <v>717</v>
      </c>
      <c r="J13" s="5" t="s">
        <v>166</v>
      </c>
      <c r="K13" s="8">
        <v>2149.3000000000002</v>
      </c>
      <c r="L13" s="87">
        <v>4.7366491415809797</v>
      </c>
      <c r="M13" s="88">
        <f>L13/1000*250</f>
        <v>1.1841622853952449</v>
      </c>
      <c r="N13" s="35">
        <v>56.8</v>
      </c>
      <c r="O13" s="35">
        <v>8.0399999999999991</v>
      </c>
      <c r="P13" s="35">
        <f t="shared" si="0"/>
        <v>7.0646766169154231</v>
      </c>
    </row>
    <row r="14" spans="1:16" ht="18" thickTop="1">
      <c r="A14" s="5" t="s">
        <v>161</v>
      </c>
      <c r="C14" s="37"/>
      <c r="D14" s="37"/>
      <c r="E14" s="37" t="s">
        <v>210</v>
      </c>
      <c r="F14" s="37"/>
      <c r="G14" s="37"/>
      <c r="H14" s="37"/>
      <c r="I14" s="37"/>
      <c r="J14" s="5" t="s">
        <v>168</v>
      </c>
      <c r="K14" s="8">
        <v>2585.9</v>
      </c>
      <c r="L14" s="87">
        <v>5.7157353339262924</v>
      </c>
      <c r="M14" s="88">
        <f t="shared" ref="M14" si="3">L14/1000*250</f>
        <v>1.4289338334815731</v>
      </c>
      <c r="N14" s="35">
        <v>55.605000000000004</v>
      </c>
      <c r="O14" s="35">
        <v>8.2249999999999996</v>
      </c>
      <c r="P14" s="35">
        <f t="shared" si="0"/>
        <v>6.7604863221884504</v>
      </c>
    </row>
    <row r="15" spans="1:16" ht="18" thickTop="1">
      <c r="A15" s="5" t="s">
        <v>162</v>
      </c>
      <c r="B15" s="5"/>
      <c r="C15" s="37"/>
      <c r="D15" s="37"/>
      <c r="E15" s="37" t="s">
        <v>211</v>
      </c>
      <c r="F15" s="37"/>
      <c r="G15" s="37"/>
      <c r="H15" s="37"/>
      <c r="I15" s="37"/>
      <c r="J15" s="5" t="s">
        <v>170</v>
      </c>
      <c r="K15" s="8">
        <v>2235</v>
      </c>
      <c r="L15" s="87">
        <v>6.2387114093959726</v>
      </c>
      <c r="M15" s="88">
        <f>L15/1000*200</f>
        <v>1.2477422818791946</v>
      </c>
      <c r="N15" s="35">
        <v>54.875</v>
      </c>
      <c r="O15" s="35">
        <v>7.3100000000000005</v>
      </c>
      <c r="P15" s="35">
        <f t="shared" si="0"/>
        <v>7.5068399452804373</v>
      </c>
    </row>
    <row r="16" spans="1:16" ht="18" thickTop="1">
      <c r="A16" s="24" t="s">
        <v>245</v>
      </c>
      <c r="B16" s="5"/>
      <c r="C16" s="37"/>
      <c r="D16" s="55">
        <v>39265</v>
      </c>
      <c r="E16" s="37" t="s">
        <v>95</v>
      </c>
      <c r="F16" s="37"/>
      <c r="G16" s="37"/>
      <c r="H16" s="37"/>
      <c r="I16" s="37"/>
      <c r="J16" s="24" t="s">
        <v>172</v>
      </c>
      <c r="K16" s="8">
        <v>1006.6</v>
      </c>
      <c r="L16" s="87">
        <v>14.859686071925292</v>
      </c>
      <c r="M16" s="88">
        <f>L16/1000*100</f>
        <v>1.4859686071925293</v>
      </c>
      <c r="N16" s="35">
        <v>52.41</v>
      </c>
      <c r="O16" s="35">
        <v>7.585</v>
      </c>
      <c r="P16" s="35">
        <f t="shared" si="0"/>
        <v>6.9096901779828608</v>
      </c>
    </row>
    <row r="17" spans="1:16" ht="18" thickTop="1">
      <c r="A17" s="24" t="s">
        <v>163</v>
      </c>
      <c r="B17" s="5"/>
      <c r="C17" s="37"/>
      <c r="D17" s="37"/>
      <c r="E17" s="37" t="s">
        <v>96</v>
      </c>
      <c r="F17" s="37"/>
      <c r="G17" s="37"/>
      <c r="H17" s="37"/>
      <c r="I17" s="37"/>
      <c r="J17" s="24" t="s">
        <v>332</v>
      </c>
      <c r="K17" s="8">
        <v>608.29999999999995</v>
      </c>
      <c r="L17" s="87">
        <v>10.565839224067075</v>
      </c>
      <c r="M17" s="88">
        <f>L17/1000*50</f>
        <v>0.52829196120335375</v>
      </c>
      <c r="N17" s="35">
        <v>46.734999999999999</v>
      </c>
      <c r="O17" s="35">
        <v>7.3550000000000004</v>
      </c>
      <c r="P17" s="35">
        <f t="shared" si="0"/>
        <v>6.3541808293677766</v>
      </c>
    </row>
    <row r="18" spans="1:16" ht="18" thickTop="1">
      <c r="A18" s="5" t="s">
        <v>246</v>
      </c>
      <c r="B18" s="5"/>
      <c r="C18" s="37"/>
      <c r="D18" s="37"/>
      <c r="E18" s="37" t="s">
        <v>97</v>
      </c>
      <c r="F18" s="37"/>
      <c r="G18" s="37"/>
      <c r="H18" s="37"/>
      <c r="I18" s="37"/>
      <c r="J18" s="5" t="s">
        <v>334</v>
      </c>
      <c r="K18" s="8">
        <v>1109.0999999999999</v>
      </c>
      <c r="L18" s="87">
        <v>5.5152465963393755</v>
      </c>
      <c r="M18" s="88">
        <f t="shared" ref="M18:M20" si="4">L18/1000*50</f>
        <v>0.27576232981696874</v>
      </c>
      <c r="N18" s="35">
        <v>49.615000000000002</v>
      </c>
      <c r="O18" s="35">
        <v>7.7249999999999996</v>
      </c>
      <c r="P18" s="35">
        <f t="shared" si="0"/>
        <v>6.4226537216828481</v>
      </c>
    </row>
    <row r="19" spans="1:16" ht="18" thickTop="1">
      <c r="A19" s="5" t="s">
        <v>164</v>
      </c>
      <c r="B19" s="5"/>
      <c r="C19" s="37"/>
      <c r="D19" s="37"/>
      <c r="E19" s="37" t="s">
        <v>98</v>
      </c>
      <c r="F19" s="37"/>
      <c r="G19" s="37"/>
      <c r="H19" s="37"/>
      <c r="I19" s="37"/>
      <c r="J19" s="5" t="s">
        <v>336</v>
      </c>
      <c r="K19" s="8">
        <v>942.9</v>
      </c>
      <c r="L19" s="87">
        <v>10.124679181249336</v>
      </c>
      <c r="M19" s="88">
        <f t="shared" si="4"/>
        <v>0.50623395906246682</v>
      </c>
      <c r="N19" s="35">
        <v>47.825000000000003</v>
      </c>
      <c r="O19" s="35">
        <v>9.6750000000000007</v>
      </c>
      <c r="P19" s="35">
        <f t="shared" si="0"/>
        <v>4.9431524547803614</v>
      </c>
    </row>
    <row r="20" spans="1:16" ht="18" thickTop="1">
      <c r="A20" s="94" t="s">
        <v>831</v>
      </c>
      <c r="B20" s="13"/>
      <c r="C20" s="13"/>
      <c r="D20" s="13"/>
      <c r="E20" s="13" t="s">
        <v>99</v>
      </c>
      <c r="F20" s="13"/>
      <c r="G20" s="13" t="s">
        <v>632</v>
      </c>
      <c r="H20" s="13" t="s">
        <v>922</v>
      </c>
      <c r="I20" s="13" t="s">
        <v>923</v>
      </c>
      <c r="J20" s="94" t="s">
        <v>832</v>
      </c>
      <c r="K20" s="48">
        <v>911.4</v>
      </c>
      <c r="L20" s="91">
        <v>64.052666227781444</v>
      </c>
      <c r="M20" s="92">
        <f t="shared" si="4"/>
        <v>3.2026333113890719</v>
      </c>
      <c r="N20" s="36">
        <v>47.760000000000005</v>
      </c>
      <c r="O20" s="36">
        <v>9.14</v>
      </c>
      <c r="P20" s="36">
        <f t="shared" si="0"/>
        <v>5.2253829321663021</v>
      </c>
    </row>
    <row r="21" spans="1:16" ht="18" thickTop="1">
      <c r="A21" s="5" t="s">
        <v>592</v>
      </c>
      <c r="B21" s="5" t="s">
        <v>593</v>
      </c>
      <c r="C21" s="5" t="s">
        <v>854</v>
      </c>
      <c r="D21" s="55">
        <v>39265</v>
      </c>
      <c r="E21" s="37" t="s">
        <v>100</v>
      </c>
      <c r="F21" s="55">
        <v>39265</v>
      </c>
      <c r="G21" s="37" t="s">
        <v>633</v>
      </c>
      <c r="H21" s="37" t="s">
        <v>713</v>
      </c>
      <c r="I21" s="37" t="s">
        <v>718</v>
      </c>
      <c r="J21" s="5" t="s">
        <v>594</v>
      </c>
      <c r="K21" s="8">
        <v>2868.9</v>
      </c>
      <c r="L21" s="87">
        <v>4.6374289797483357</v>
      </c>
      <c r="M21" s="88">
        <f>L21/1000*250</f>
        <v>1.1593572449370839</v>
      </c>
      <c r="N21" s="89">
        <v>57.07</v>
      </c>
      <c r="O21" s="89">
        <v>7.4350000000000005</v>
      </c>
      <c r="P21" s="33">
        <f t="shared" si="0"/>
        <v>7.6758574310692662</v>
      </c>
    </row>
    <row r="22" spans="1:16" ht="18" thickTop="1">
      <c r="A22" s="5" t="s">
        <v>853</v>
      </c>
      <c r="C22" s="37"/>
      <c r="D22" s="37"/>
      <c r="E22" s="37" t="s">
        <v>54</v>
      </c>
      <c r="F22" s="37"/>
      <c r="G22" s="37"/>
      <c r="H22" s="37"/>
      <c r="I22" s="37"/>
      <c r="J22" s="5" t="s">
        <v>855</v>
      </c>
      <c r="K22" s="8">
        <v>3039.1</v>
      </c>
      <c r="L22" s="87">
        <v>4.1571781119410351</v>
      </c>
      <c r="M22" s="88">
        <f t="shared" ref="M22" si="5">L22/1000*250</f>
        <v>1.0392945279852588</v>
      </c>
      <c r="N22" s="89">
        <v>54.3</v>
      </c>
      <c r="O22" s="89">
        <v>8.02</v>
      </c>
      <c r="P22" s="33">
        <f t="shared" si="0"/>
        <v>6.7705735660847877</v>
      </c>
    </row>
    <row r="23" spans="1:16" ht="18" thickTop="1">
      <c r="A23" s="24" t="s">
        <v>856</v>
      </c>
      <c r="B23" s="5"/>
      <c r="C23" s="37"/>
      <c r="D23" s="37"/>
      <c r="E23" s="37" t="s">
        <v>55</v>
      </c>
      <c r="F23" s="37"/>
      <c r="G23" s="37"/>
      <c r="H23" s="37"/>
      <c r="I23" s="37"/>
      <c r="J23" s="24" t="s">
        <v>857</v>
      </c>
      <c r="K23" s="8">
        <v>1989</v>
      </c>
      <c r="L23" s="87">
        <v>8.120341880341881</v>
      </c>
      <c r="M23" s="88">
        <f>L23/1000*200</f>
        <v>1.6240683760683761</v>
      </c>
      <c r="N23" s="89">
        <v>55.725000000000001</v>
      </c>
      <c r="O23" s="89">
        <v>7.3049999999999997</v>
      </c>
      <c r="P23" s="33">
        <f t="shared" si="0"/>
        <v>7.628336755646818</v>
      </c>
    </row>
    <row r="24" spans="1:16" ht="18" thickTop="1">
      <c r="A24" s="24" t="s">
        <v>859</v>
      </c>
      <c r="B24" s="5"/>
      <c r="C24" s="37"/>
      <c r="D24" s="37"/>
      <c r="E24" s="37" t="s">
        <v>56</v>
      </c>
      <c r="F24" s="37"/>
      <c r="G24" s="37"/>
      <c r="H24" s="37"/>
      <c r="I24" s="37"/>
      <c r="J24" s="24" t="s">
        <v>860</v>
      </c>
      <c r="K24" s="8">
        <v>627.79999999999995</v>
      </c>
      <c r="L24" s="87">
        <v>22.47416374641606</v>
      </c>
      <c r="M24" s="88">
        <f>L24/1000*100</f>
        <v>2.247416374641606</v>
      </c>
      <c r="N24" s="89">
        <v>49.56</v>
      </c>
      <c r="O24" s="89">
        <v>8.4750000000000014</v>
      </c>
      <c r="P24" s="33">
        <f t="shared" si="0"/>
        <v>5.8477876106194682</v>
      </c>
    </row>
    <row r="25" spans="1:16" ht="18" thickTop="1">
      <c r="A25" s="24" t="s">
        <v>679</v>
      </c>
      <c r="B25" s="5"/>
      <c r="C25" s="37"/>
      <c r="D25" s="37"/>
      <c r="E25" s="37" t="s">
        <v>57</v>
      </c>
      <c r="F25" s="37"/>
      <c r="G25" s="37"/>
      <c r="H25" s="37"/>
      <c r="I25" s="37"/>
      <c r="J25" s="24" t="s">
        <v>680</v>
      </c>
      <c r="K25" s="8">
        <v>545.9</v>
      </c>
      <c r="L25" s="87">
        <v>12.171899615314162</v>
      </c>
      <c r="M25" s="88">
        <f>L25/1000*50</f>
        <v>0.60859498076570817</v>
      </c>
      <c r="N25" s="89">
        <v>46.650000000000006</v>
      </c>
      <c r="O25" s="89">
        <v>7.92</v>
      </c>
      <c r="P25" s="33">
        <f t="shared" si="0"/>
        <v>5.8901515151515156</v>
      </c>
    </row>
    <row r="26" spans="1:16" ht="18" thickTop="1">
      <c r="A26" s="24" t="s">
        <v>489</v>
      </c>
      <c r="B26" s="5"/>
      <c r="C26" s="37"/>
      <c r="D26" s="37"/>
      <c r="E26" s="37" t="s">
        <v>58</v>
      </c>
      <c r="F26" s="37"/>
      <c r="G26" s="37"/>
      <c r="H26" s="37"/>
      <c r="I26" s="37"/>
      <c r="J26" s="24" t="s">
        <v>490</v>
      </c>
      <c r="K26" s="8">
        <v>537.29999999999995</v>
      </c>
      <c r="L26" s="87">
        <v>11.591885352689374</v>
      </c>
      <c r="M26" s="88">
        <f>L26/1000*50</f>
        <v>0.57959426763446875</v>
      </c>
      <c r="N26" s="89">
        <v>48.284999999999997</v>
      </c>
      <c r="O26" s="89">
        <v>7.75</v>
      </c>
      <c r="P26" s="33">
        <f t="shared" si="0"/>
        <v>6.2303225806451605</v>
      </c>
    </row>
    <row r="27" spans="1:16" ht="18" thickTop="1">
      <c r="A27" s="5" t="s">
        <v>491</v>
      </c>
      <c r="B27" s="5"/>
      <c r="C27" s="37"/>
      <c r="D27" s="37"/>
      <c r="E27" s="37" t="s">
        <v>45</v>
      </c>
      <c r="F27" s="37"/>
      <c r="G27" s="37"/>
      <c r="H27" s="37"/>
      <c r="I27" s="37"/>
      <c r="J27" s="5" t="s">
        <v>440</v>
      </c>
      <c r="K27" s="8">
        <v>423.6</v>
      </c>
      <c r="L27" s="87">
        <v>6.3822474032105756</v>
      </c>
      <c r="M27" s="88">
        <f t="shared" ref="M27:M28" si="6">L27/1000*50</f>
        <v>0.31911237016052879</v>
      </c>
      <c r="N27" s="89">
        <v>44.594999999999999</v>
      </c>
      <c r="O27" s="89">
        <v>9.7100000000000009</v>
      </c>
      <c r="P27" s="33">
        <f t="shared" si="0"/>
        <v>4.5926879505664262</v>
      </c>
    </row>
    <row r="28" spans="1:16" ht="18" thickTop="1">
      <c r="A28" s="94" t="s">
        <v>758</v>
      </c>
      <c r="B28" s="13"/>
      <c r="C28" s="13"/>
      <c r="D28" s="13"/>
      <c r="E28" s="97" t="s">
        <v>821</v>
      </c>
      <c r="F28" s="13"/>
      <c r="G28" s="97" t="s">
        <v>822</v>
      </c>
      <c r="H28" s="13" t="s">
        <v>924</v>
      </c>
      <c r="I28" s="13" t="s">
        <v>925</v>
      </c>
      <c r="J28" s="94" t="s">
        <v>858</v>
      </c>
      <c r="K28" s="48">
        <v>976.7</v>
      </c>
      <c r="L28" s="91">
        <v>15.151264461963757</v>
      </c>
      <c r="M28" s="92">
        <f t="shared" si="6"/>
        <v>0.7575632230981878</v>
      </c>
      <c r="N28" s="95">
        <v>52.195</v>
      </c>
      <c r="O28" s="95">
        <v>7.3049999999999997</v>
      </c>
      <c r="P28" s="36">
        <f t="shared" si="0"/>
        <v>7.1451060917180014</v>
      </c>
    </row>
    <row r="29" spans="1:16" ht="18" thickTop="1">
      <c r="A29" s="5" t="s">
        <v>760</v>
      </c>
      <c r="B29" s="5" t="s">
        <v>579</v>
      </c>
      <c r="C29" s="5" t="s">
        <v>762</v>
      </c>
      <c r="D29" s="55">
        <v>39265</v>
      </c>
      <c r="E29" s="37" t="s">
        <v>798</v>
      </c>
      <c r="F29" s="55">
        <v>39265</v>
      </c>
      <c r="G29" s="37" t="s">
        <v>823</v>
      </c>
      <c r="H29" s="37" t="s">
        <v>712</v>
      </c>
      <c r="I29" s="37" t="s">
        <v>719</v>
      </c>
      <c r="J29" s="5" t="s">
        <v>166</v>
      </c>
      <c r="K29" s="8">
        <v>3525.5</v>
      </c>
      <c r="L29" s="87">
        <v>3.5130109204368174</v>
      </c>
      <c r="M29" s="88">
        <f>L29/1000*250</f>
        <v>0.87825273010920435</v>
      </c>
      <c r="N29" s="89">
        <v>54.105000000000004</v>
      </c>
      <c r="O29" s="89">
        <v>8.09</v>
      </c>
      <c r="P29" s="33">
        <f t="shared" si="0"/>
        <v>6.6878862793572313</v>
      </c>
    </row>
    <row r="30" spans="1:16" ht="18" thickTop="1">
      <c r="A30" s="5" t="s">
        <v>761</v>
      </c>
      <c r="C30" s="37"/>
      <c r="D30" s="37"/>
      <c r="E30" s="37" t="s">
        <v>799</v>
      </c>
      <c r="F30" s="37"/>
      <c r="G30" s="37"/>
      <c r="H30" s="37"/>
      <c r="I30" s="37"/>
      <c r="J30" s="5" t="s">
        <v>763</v>
      </c>
      <c r="K30" s="8">
        <v>3089.1</v>
      </c>
      <c r="L30" s="87">
        <v>4.8392088310511161</v>
      </c>
      <c r="M30" s="88">
        <f t="shared" ref="M30" si="7">L30/1000*250</f>
        <v>1.209802207762779</v>
      </c>
      <c r="N30" s="89">
        <v>53.129999999999995</v>
      </c>
      <c r="O30" s="89">
        <v>7.29</v>
      </c>
      <c r="P30" s="33">
        <f t="shared" si="0"/>
        <v>7.2880658436213981</v>
      </c>
    </row>
    <row r="31" spans="1:16" ht="18" thickTop="1">
      <c r="A31" s="5" t="s">
        <v>764</v>
      </c>
      <c r="B31" s="5"/>
      <c r="C31" s="37"/>
      <c r="D31" s="37"/>
      <c r="E31" s="37" t="s">
        <v>800</v>
      </c>
      <c r="F31" s="37"/>
      <c r="G31" s="37"/>
      <c r="H31" s="37"/>
      <c r="I31" s="37"/>
      <c r="J31" s="5" t="s">
        <v>765</v>
      </c>
      <c r="K31" s="8">
        <v>1856.5</v>
      </c>
      <c r="L31" s="87">
        <v>8.0074117963910592</v>
      </c>
      <c r="M31" s="88">
        <f>L31/1000*200</f>
        <v>1.6014823592782119</v>
      </c>
      <c r="N31" s="89">
        <v>56.7</v>
      </c>
      <c r="O31" s="89">
        <v>6.97</v>
      </c>
      <c r="P31" s="33">
        <f t="shared" si="0"/>
        <v>8.1348637015781922</v>
      </c>
    </row>
    <row r="32" spans="1:16" ht="18" thickTop="1">
      <c r="A32" s="24" t="s">
        <v>582</v>
      </c>
      <c r="B32" s="5"/>
      <c r="C32" s="37"/>
      <c r="D32" s="55">
        <v>39266</v>
      </c>
      <c r="E32" s="37" t="s">
        <v>801</v>
      </c>
      <c r="F32" s="37"/>
      <c r="G32" s="37"/>
      <c r="H32" s="37"/>
      <c r="I32" s="37"/>
      <c r="J32" s="24" t="s">
        <v>172</v>
      </c>
      <c r="K32" s="8">
        <v>936.3</v>
      </c>
      <c r="L32" s="87">
        <v>17.51831677881021</v>
      </c>
      <c r="M32" s="88">
        <f>L32/1000*100</f>
        <v>1.751831677881021</v>
      </c>
      <c r="N32" s="89">
        <v>54.620000000000005</v>
      </c>
      <c r="O32" s="89">
        <v>7.335</v>
      </c>
      <c r="P32" s="33">
        <f t="shared" si="0"/>
        <v>7.4464894342194965</v>
      </c>
    </row>
    <row r="33" spans="1:16" ht="18" thickTop="1">
      <c r="A33" s="5" t="s">
        <v>756</v>
      </c>
      <c r="B33" s="5"/>
      <c r="C33" s="37"/>
      <c r="D33" s="37"/>
      <c r="E33" s="37" t="s">
        <v>802</v>
      </c>
      <c r="F33" s="37"/>
      <c r="G33" s="37"/>
      <c r="H33" s="37"/>
      <c r="I33" s="37"/>
      <c r="J33" s="5" t="s">
        <v>757</v>
      </c>
      <c r="K33" s="8">
        <v>518.70000000000005</v>
      </c>
      <c r="L33" s="87">
        <v>8.9775207248891462</v>
      </c>
      <c r="M33" s="88">
        <f>L33/1000*50</f>
        <v>0.44887603624445732</v>
      </c>
      <c r="N33" s="89">
        <v>48.99</v>
      </c>
      <c r="O33" s="89">
        <v>7.12</v>
      </c>
      <c r="P33" s="33">
        <f t="shared" si="0"/>
        <v>6.8806179775280905</v>
      </c>
    </row>
    <row r="34" spans="1:16" ht="18" thickTop="1">
      <c r="A34" s="5" t="s">
        <v>361</v>
      </c>
      <c r="B34" s="5"/>
      <c r="C34" s="37"/>
      <c r="D34" s="37"/>
      <c r="E34" s="37" t="s">
        <v>803</v>
      </c>
      <c r="F34" s="37"/>
      <c r="G34" s="37"/>
      <c r="H34" s="37"/>
      <c r="I34" s="37"/>
      <c r="J34" s="5" t="s">
        <v>732</v>
      </c>
      <c r="K34" s="8">
        <v>816.6</v>
      </c>
      <c r="L34" s="87">
        <v>6.949791819740387</v>
      </c>
      <c r="M34" s="88">
        <f t="shared" ref="M34:M36" si="8">L34/1000*50</f>
        <v>0.34748959098701937</v>
      </c>
      <c r="N34" s="89">
        <v>45.71</v>
      </c>
      <c r="O34" s="89">
        <v>7.98</v>
      </c>
      <c r="P34" s="33">
        <f t="shared" si="0"/>
        <v>5.7280701754385959</v>
      </c>
    </row>
    <row r="35" spans="1:16" ht="18" thickTop="1">
      <c r="A35" s="5" t="s">
        <v>733</v>
      </c>
      <c r="B35" s="5"/>
      <c r="C35" s="37"/>
      <c r="D35" s="37"/>
      <c r="E35" s="37" t="s">
        <v>804</v>
      </c>
      <c r="F35" s="37"/>
      <c r="G35" s="37"/>
      <c r="H35" s="37"/>
      <c r="I35" s="37"/>
      <c r="J35" s="5" t="s">
        <v>734</v>
      </c>
      <c r="K35" s="8">
        <v>682.2</v>
      </c>
      <c r="L35" s="87">
        <v>4.4751685722661971</v>
      </c>
      <c r="M35" s="88">
        <f t="shared" si="8"/>
        <v>0.22375842861330986</v>
      </c>
      <c r="N35" s="89">
        <v>45.11</v>
      </c>
      <c r="O35" s="89">
        <v>8.36</v>
      </c>
      <c r="P35" s="33">
        <f t="shared" si="0"/>
        <v>5.3959330143540676</v>
      </c>
    </row>
    <row r="36" spans="1:16" ht="18" thickTop="1">
      <c r="A36" s="94" t="s">
        <v>735</v>
      </c>
      <c r="B36" s="13"/>
      <c r="C36" s="13"/>
      <c r="D36" s="13"/>
      <c r="E36" s="13" t="s">
        <v>613</v>
      </c>
      <c r="F36" s="13"/>
      <c r="G36" s="13" t="s">
        <v>824</v>
      </c>
      <c r="H36" s="13" t="s">
        <v>926</v>
      </c>
      <c r="I36" s="13" t="s">
        <v>927</v>
      </c>
      <c r="J36" s="94" t="s">
        <v>736</v>
      </c>
      <c r="K36" s="48">
        <v>661.3</v>
      </c>
      <c r="L36" s="91">
        <v>55.982821714804174</v>
      </c>
      <c r="M36" s="92">
        <f t="shared" si="8"/>
        <v>2.7991410857402088</v>
      </c>
      <c r="N36" s="95">
        <v>46.989999999999995</v>
      </c>
      <c r="O36" s="95">
        <v>9.4049999999999994</v>
      </c>
      <c r="P36" s="36">
        <f t="shared" si="0"/>
        <v>4.9962785752259435</v>
      </c>
    </row>
    <row r="37" spans="1:16" ht="18" thickTop="1">
      <c r="A37" s="25" t="s">
        <v>738</v>
      </c>
      <c r="B37" s="5" t="s">
        <v>739</v>
      </c>
      <c r="C37" s="5" t="s">
        <v>580</v>
      </c>
      <c r="D37" s="55">
        <v>39269</v>
      </c>
      <c r="E37" s="37" t="s">
        <v>614</v>
      </c>
      <c r="F37" s="55">
        <v>39269</v>
      </c>
      <c r="G37" s="37" t="s">
        <v>825</v>
      </c>
      <c r="H37" s="37" t="s">
        <v>940</v>
      </c>
      <c r="I37" s="37" t="s">
        <v>720</v>
      </c>
      <c r="J37" s="25" t="s">
        <v>737</v>
      </c>
      <c r="K37" s="8">
        <v>377.2</v>
      </c>
      <c r="L37" s="87">
        <v>7.087274655355249</v>
      </c>
      <c r="M37" s="88">
        <f>L37/1000*25</f>
        <v>0.17718186638388123</v>
      </c>
      <c r="N37" s="20" t="s">
        <v>2</v>
      </c>
      <c r="O37" s="20" t="s">
        <v>2</v>
      </c>
      <c r="P37" s="20" t="s">
        <v>2</v>
      </c>
    </row>
    <row r="38" spans="1:16" ht="18" thickTop="1">
      <c r="A38" s="25" t="s">
        <v>583</v>
      </c>
      <c r="C38" s="37"/>
      <c r="D38" s="37"/>
      <c r="E38" s="37" t="s">
        <v>615</v>
      </c>
      <c r="F38" s="37"/>
      <c r="G38" s="37"/>
      <c r="H38" s="37"/>
      <c r="I38" s="37"/>
      <c r="J38" s="25" t="s">
        <v>740</v>
      </c>
      <c r="K38" s="8">
        <v>440.4</v>
      </c>
      <c r="L38" s="87">
        <v>8.2461398728428712</v>
      </c>
      <c r="M38" s="88">
        <f t="shared" ref="M38:M39" si="9">L38/1000*25</f>
        <v>0.20615349682107176</v>
      </c>
      <c r="N38" s="20" t="s">
        <v>2</v>
      </c>
      <c r="O38" s="20" t="s">
        <v>2</v>
      </c>
      <c r="P38" s="20" t="s">
        <v>2</v>
      </c>
    </row>
    <row r="39" spans="1:16" ht="18" thickTop="1">
      <c r="A39" s="25" t="s">
        <v>396</v>
      </c>
      <c r="B39" s="5"/>
      <c r="C39" s="37"/>
      <c r="D39" s="37"/>
      <c r="E39" s="37" t="s">
        <v>616</v>
      </c>
      <c r="F39" s="37"/>
      <c r="G39" s="37"/>
      <c r="H39" s="37"/>
      <c r="I39" s="37"/>
      <c r="J39" s="25" t="s">
        <v>759</v>
      </c>
      <c r="K39" s="8">
        <v>623.5</v>
      </c>
      <c r="L39" s="87">
        <v>6.0005132317562149</v>
      </c>
      <c r="M39" s="88">
        <f t="shared" si="9"/>
        <v>0.15001283079390537</v>
      </c>
      <c r="N39" s="20" t="s">
        <v>2</v>
      </c>
      <c r="O39" s="20" t="s">
        <v>2</v>
      </c>
      <c r="P39" s="20" t="s">
        <v>2</v>
      </c>
    </row>
    <row r="40" spans="1:16" ht="18" thickTop="1">
      <c r="A40" s="5" t="s">
        <v>398</v>
      </c>
      <c r="B40" s="5"/>
      <c r="C40" s="37"/>
      <c r="D40" s="37"/>
      <c r="E40" s="37" t="s">
        <v>617</v>
      </c>
      <c r="F40" s="37"/>
      <c r="G40" s="37"/>
      <c r="H40" s="37"/>
      <c r="I40" s="37"/>
      <c r="J40" s="5" t="s">
        <v>397</v>
      </c>
      <c r="K40" s="8">
        <v>151</v>
      </c>
      <c r="L40" s="87">
        <v>8.9965562913907284</v>
      </c>
      <c r="M40" s="88">
        <f>L40/1000*10</f>
        <v>8.9965562913907282E-2</v>
      </c>
      <c r="N40" s="20" t="s">
        <v>2</v>
      </c>
      <c r="O40" s="20" t="s">
        <v>2</v>
      </c>
      <c r="P40" s="20" t="s">
        <v>2</v>
      </c>
    </row>
    <row r="41" spans="1:16" ht="18" thickTop="1">
      <c r="A41" s="5" t="s">
        <v>427</v>
      </c>
      <c r="B41" s="5"/>
      <c r="C41" s="37"/>
      <c r="D41" s="37"/>
      <c r="E41" s="37" t="s">
        <v>618</v>
      </c>
      <c r="F41" s="37"/>
      <c r="G41" s="37"/>
      <c r="H41" s="37"/>
      <c r="I41" s="37"/>
      <c r="J41" s="5" t="s">
        <v>428</v>
      </c>
      <c r="K41" s="8">
        <v>125</v>
      </c>
      <c r="L41" s="87">
        <v>10.239359999999998</v>
      </c>
      <c r="M41" s="88">
        <f t="shared" ref="M41:M44" si="10">L41/1000*10</f>
        <v>0.10239359999999997</v>
      </c>
      <c r="N41" s="20" t="s">
        <v>2</v>
      </c>
      <c r="O41" s="20" t="s">
        <v>2</v>
      </c>
      <c r="P41" s="20" t="s">
        <v>2</v>
      </c>
    </row>
    <row r="42" spans="1:16" ht="18" thickTop="1">
      <c r="A42" s="5" t="s">
        <v>430</v>
      </c>
      <c r="B42" s="5"/>
      <c r="C42" s="37"/>
      <c r="D42" s="37"/>
      <c r="E42" s="37" t="s">
        <v>619</v>
      </c>
      <c r="F42" s="37"/>
      <c r="G42" s="37"/>
      <c r="H42" s="37"/>
      <c r="I42" s="37"/>
      <c r="J42" s="5" t="s">
        <v>429</v>
      </c>
      <c r="K42" s="8">
        <v>170.9</v>
      </c>
      <c r="L42" s="87">
        <v>14.102282036278524</v>
      </c>
      <c r="M42" s="88">
        <f t="shared" si="10"/>
        <v>0.14102282036278524</v>
      </c>
      <c r="N42" s="20" t="s">
        <v>2</v>
      </c>
      <c r="O42" s="20" t="s">
        <v>2</v>
      </c>
      <c r="P42" s="20" t="s">
        <v>2</v>
      </c>
    </row>
    <row r="43" spans="1:16" ht="18" thickTop="1">
      <c r="A43" s="5" t="s">
        <v>432</v>
      </c>
      <c r="B43" s="5"/>
      <c r="C43" s="37"/>
      <c r="D43" s="37"/>
      <c r="E43" s="37" t="s">
        <v>620</v>
      </c>
      <c r="F43" s="37"/>
      <c r="G43" s="37"/>
      <c r="H43" s="37"/>
      <c r="I43" s="37"/>
      <c r="J43" s="9" t="s">
        <v>431</v>
      </c>
      <c r="K43" s="8">
        <v>156.30000000000001</v>
      </c>
      <c r="L43" s="87">
        <v>15.686244401791425</v>
      </c>
      <c r="M43" s="88">
        <f t="shared" si="10"/>
        <v>0.15686244401791424</v>
      </c>
      <c r="N43" s="20" t="s">
        <v>2</v>
      </c>
      <c r="O43" s="20" t="s">
        <v>2</v>
      </c>
      <c r="P43" s="20" t="s">
        <v>2</v>
      </c>
    </row>
    <row r="44" spans="1:16" ht="18" thickTop="1">
      <c r="A44" s="13" t="s">
        <v>509</v>
      </c>
      <c r="B44" s="13"/>
      <c r="C44" s="13"/>
      <c r="D44" s="13"/>
      <c r="E44" s="13" t="s">
        <v>621</v>
      </c>
      <c r="F44" s="13"/>
      <c r="G44" s="13" t="s">
        <v>917</v>
      </c>
      <c r="H44" s="13" t="s">
        <v>928</v>
      </c>
      <c r="I44" s="13" t="s">
        <v>929</v>
      </c>
      <c r="J44" s="90" t="s">
        <v>508</v>
      </c>
      <c r="K44" s="48">
        <v>106</v>
      </c>
      <c r="L44" s="91">
        <v>9.3932075471698084</v>
      </c>
      <c r="M44" s="92">
        <f t="shared" si="10"/>
        <v>9.3932075471698087E-2</v>
      </c>
      <c r="N44" s="93" t="s">
        <v>2</v>
      </c>
      <c r="O44" s="93" t="s">
        <v>2</v>
      </c>
      <c r="P44" s="93" t="s">
        <v>2</v>
      </c>
    </row>
    <row r="45" spans="1:16" ht="18" thickTop="1">
      <c r="A45" s="5" t="s">
        <v>510</v>
      </c>
      <c r="B45" s="5" t="s">
        <v>511</v>
      </c>
      <c r="C45" s="5" t="s">
        <v>514</v>
      </c>
      <c r="D45" s="55">
        <v>39270</v>
      </c>
      <c r="E45" s="37" t="s">
        <v>622</v>
      </c>
      <c r="F45" s="55">
        <v>39270</v>
      </c>
      <c r="G45" s="37" t="s">
        <v>918</v>
      </c>
      <c r="H45" s="37" t="s">
        <v>939</v>
      </c>
      <c r="I45" s="37" t="s">
        <v>721</v>
      </c>
      <c r="J45" s="9" t="s">
        <v>512</v>
      </c>
      <c r="K45" s="8">
        <v>449.3</v>
      </c>
      <c r="L45" s="87">
        <v>5.1666147340307145</v>
      </c>
      <c r="M45" s="88">
        <f t="shared" ref="M45:M46" si="11">L45/1000*25</f>
        <v>0.12916536835076786</v>
      </c>
      <c r="N45" s="20" t="s">
        <v>2</v>
      </c>
      <c r="O45" s="20" t="s">
        <v>2</v>
      </c>
      <c r="P45" s="20" t="s">
        <v>2</v>
      </c>
    </row>
    <row r="46" spans="1:16" ht="18" thickTop="1">
      <c r="A46" s="5" t="s">
        <v>513</v>
      </c>
      <c r="C46" s="37"/>
      <c r="D46" s="37"/>
      <c r="E46" s="37" t="s">
        <v>623</v>
      </c>
      <c r="F46" s="37"/>
      <c r="G46" s="37"/>
      <c r="H46" s="37"/>
      <c r="I46" s="37"/>
      <c r="J46" s="9" t="s">
        <v>515</v>
      </c>
      <c r="K46" s="8">
        <v>402.1</v>
      </c>
      <c r="L46" s="87">
        <v>10.751156428749066</v>
      </c>
      <c r="M46" s="88">
        <f t="shared" si="11"/>
        <v>0.26877891071872667</v>
      </c>
      <c r="N46" s="20" t="s">
        <v>2</v>
      </c>
      <c r="O46" s="20" t="s">
        <v>2</v>
      </c>
      <c r="P46" s="20" t="s">
        <v>2</v>
      </c>
    </row>
    <row r="47" spans="1:16" ht="18" thickTop="1">
      <c r="A47" s="5" t="s">
        <v>516</v>
      </c>
      <c r="B47" s="5"/>
      <c r="C47" s="37"/>
      <c r="D47" s="55">
        <v>39271</v>
      </c>
      <c r="E47" s="37" t="s">
        <v>624</v>
      </c>
      <c r="F47" s="37"/>
      <c r="G47" s="37"/>
      <c r="H47" s="37"/>
      <c r="I47" s="37"/>
      <c r="J47" s="9" t="s">
        <v>397</v>
      </c>
      <c r="K47" s="8">
        <v>131.4</v>
      </c>
      <c r="L47" s="87">
        <v>52.468797564687975</v>
      </c>
      <c r="M47" s="88">
        <f>L47/1000*10</f>
        <v>0.52468797564687975</v>
      </c>
      <c r="N47" s="20" t="s">
        <v>2</v>
      </c>
      <c r="O47" s="20" t="s">
        <v>2</v>
      </c>
      <c r="P47" s="20" t="s">
        <v>2</v>
      </c>
    </row>
    <row r="48" spans="1:16" ht="18" thickTop="1">
      <c r="A48" s="24" t="s">
        <v>517</v>
      </c>
      <c r="B48" s="5"/>
      <c r="C48" s="37"/>
      <c r="D48" s="37"/>
      <c r="E48" s="37" t="s">
        <v>625</v>
      </c>
      <c r="F48" s="37"/>
      <c r="G48" s="37"/>
      <c r="H48" s="37"/>
      <c r="I48" s="37"/>
      <c r="J48" s="29" t="s">
        <v>518</v>
      </c>
      <c r="K48" s="8">
        <v>175.2</v>
      </c>
      <c r="L48" s="87">
        <v>90.06484018264841</v>
      </c>
      <c r="M48" s="88">
        <f t="shared" ref="M48:M51" si="12">L48/1000*10</f>
        <v>0.90064840182648398</v>
      </c>
      <c r="N48" s="20" t="s">
        <v>2</v>
      </c>
      <c r="O48" s="20" t="s">
        <v>2</v>
      </c>
      <c r="P48" s="20" t="s">
        <v>2</v>
      </c>
    </row>
    <row r="49" spans="1:16" ht="18" thickTop="1">
      <c r="A49" s="24" t="s">
        <v>519</v>
      </c>
      <c r="B49" s="5"/>
      <c r="C49" s="37"/>
      <c r="D49" s="37"/>
      <c r="E49" s="37" t="s">
        <v>626</v>
      </c>
      <c r="F49" s="37"/>
      <c r="G49" s="37"/>
      <c r="H49" s="37"/>
      <c r="I49" s="37"/>
      <c r="J49" s="29" t="s">
        <v>520</v>
      </c>
      <c r="K49" s="8">
        <v>110.9</v>
      </c>
      <c r="L49" s="87">
        <v>63.899008115419292</v>
      </c>
      <c r="M49" s="88">
        <f t="shared" si="12"/>
        <v>0.63899008115419287</v>
      </c>
      <c r="N49" s="20" t="s">
        <v>2</v>
      </c>
      <c r="O49" s="20" t="s">
        <v>2</v>
      </c>
      <c r="P49" s="20" t="s">
        <v>2</v>
      </c>
    </row>
    <row r="50" spans="1:16" ht="18" thickTop="1">
      <c r="A50" s="24" t="s">
        <v>784</v>
      </c>
      <c r="B50" s="5"/>
      <c r="C50" s="37"/>
      <c r="D50" s="37"/>
      <c r="E50" s="37" t="s">
        <v>627</v>
      </c>
      <c r="F50" s="37"/>
      <c r="G50" s="37"/>
      <c r="H50" s="37"/>
      <c r="I50" s="37"/>
      <c r="J50" s="29" t="s">
        <v>785</v>
      </c>
      <c r="K50" s="8">
        <v>160.4</v>
      </c>
      <c r="L50" s="87">
        <v>40.690274314214463</v>
      </c>
      <c r="M50" s="88">
        <f t="shared" si="12"/>
        <v>0.40690274314214464</v>
      </c>
      <c r="N50" s="20" t="s">
        <v>2</v>
      </c>
      <c r="O50" s="20" t="s">
        <v>2</v>
      </c>
      <c r="P50" s="20" t="s">
        <v>2</v>
      </c>
    </row>
    <row r="51" spans="1:16" ht="18" thickBot="1">
      <c r="A51" s="99" t="s">
        <v>786</v>
      </c>
      <c r="B51" s="2"/>
      <c r="C51" s="2"/>
      <c r="D51" s="2"/>
      <c r="E51" s="2" t="s">
        <v>628</v>
      </c>
      <c r="F51" s="2"/>
      <c r="G51" s="2" t="s">
        <v>919</v>
      </c>
      <c r="H51" s="2" t="s">
        <v>938</v>
      </c>
      <c r="I51" s="2" t="s">
        <v>930</v>
      </c>
      <c r="J51" s="100" t="s">
        <v>787</v>
      </c>
      <c r="K51" s="47">
        <v>70.8</v>
      </c>
      <c r="L51" s="83">
        <v>69.497175141242948</v>
      </c>
      <c r="M51" s="83">
        <f t="shared" si="12"/>
        <v>0.69497175141242939</v>
      </c>
      <c r="N51" s="101" t="s">
        <v>2</v>
      </c>
      <c r="O51" s="101" t="s">
        <v>2</v>
      </c>
      <c r="P51" s="101" t="s">
        <v>2</v>
      </c>
    </row>
    <row r="52" spans="1:16">
      <c r="A52" s="25"/>
      <c r="B52" s="11"/>
      <c r="C52" s="11"/>
      <c r="D52" s="11"/>
      <c r="E52" s="11"/>
      <c r="F52" s="11"/>
      <c r="G52" s="11"/>
      <c r="H52" s="11"/>
      <c r="I52" s="11"/>
      <c r="J52" s="30"/>
      <c r="K52" s="8"/>
      <c r="L52" s="87"/>
      <c r="M52" s="87"/>
      <c r="N52" s="98"/>
      <c r="O52" s="98"/>
      <c r="P52" s="98"/>
    </row>
    <row r="53" spans="1:16">
      <c r="A53" s="25"/>
      <c r="B53" s="11"/>
      <c r="C53" s="11"/>
      <c r="D53" s="11"/>
      <c r="E53" s="11"/>
      <c r="F53" s="11"/>
      <c r="G53" s="11"/>
      <c r="H53" s="11"/>
      <c r="I53" s="11"/>
      <c r="J53" s="30"/>
      <c r="K53" s="8"/>
      <c r="L53" s="87"/>
      <c r="M53" s="87"/>
      <c r="N53" s="98"/>
      <c r="O53" s="98"/>
      <c r="P53" s="98"/>
    </row>
    <row r="54" spans="1:16" ht="18" thickBot="1">
      <c r="A54" s="2"/>
      <c r="B54" s="2"/>
      <c r="K54" s="1"/>
      <c r="L54" s="1"/>
      <c r="M54" s="1"/>
      <c r="N54" s="1"/>
      <c r="O54" s="1"/>
      <c r="P54" s="1"/>
    </row>
    <row r="55" spans="1:16">
      <c r="A55" s="49" t="s">
        <v>419</v>
      </c>
      <c r="B55" s="49" t="s">
        <v>421</v>
      </c>
      <c r="C55" s="49" t="s">
        <v>466</v>
      </c>
      <c r="D55" s="49" t="s">
        <v>467</v>
      </c>
      <c r="E55" s="49" t="s">
        <v>468</v>
      </c>
      <c r="F55" s="49" t="s">
        <v>467</v>
      </c>
      <c r="G55" s="49" t="s">
        <v>468</v>
      </c>
      <c r="H55" s="157" t="s">
        <v>471</v>
      </c>
      <c r="I55" s="157"/>
      <c r="J55" s="49" t="s">
        <v>19</v>
      </c>
      <c r="K55" s="37" t="s">
        <v>20</v>
      </c>
      <c r="L55" s="157" t="s">
        <v>707</v>
      </c>
      <c r="M55" s="158"/>
      <c r="N55" s="157" t="s">
        <v>53</v>
      </c>
      <c r="O55" s="157"/>
      <c r="P55" s="37" t="s">
        <v>475</v>
      </c>
    </row>
    <row r="56" spans="1:16" ht="18" thickBot="1">
      <c r="A56" s="4"/>
      <c r="B56" s="4"/>
      <c r="C56" s="40"/>
      <c r="D56" s="156" t="s">
        <v>212</v>
      </c>
      <c r="E56" s="156"/>
      <c r="F56" s="156" t="s">
        <v>47</v>
      </c>
      <c r="G56" s="156"/>
      <c r="H56" s="50" t="s">
        <v>472</v>
      </c>
      <c r="I56" s="50" t="s">
        <v>473</v>
      </c>
      <c r="J56" s="50" t="s">
        <v>424</v>
      </c>
      <c r="K56" s="50" t="s">
        <v>578</v>
      </c>
      <c r="L56" s="50" t="s">
        <v>219</v>
      </c>
      <c r="M56" s="50" t="s">
        <v>220</v>
      </c>
      <c r="N56" s="50" t="s">
        <v>221</v>
      </c>
      <c r="O56" s="50" t="s">
        <v>222</v>
      </c>
      <c r="P56" s="40"/>
    </row>
    <row r="57" spans="1:16" ht="18" thickTop="1">
      <c r="A57" s="5" t="s">
        <v>788</v>
      </c>
      <c r="B57" s="5" t="s">
        <v>789</v>
      </c>
      <c r="C57" s="5" t="s">
        <v>514</v>
      </c>
      <c r="D57" s="55">
        <v>39288</v>
      </c>
      <c r="E57" s="37" t="s">
        <v>21</v>
      </c>
      <c r="F57" s="55">
        <v>39288</v>
      </c>
      <c r="G57" s="37" t="s">
        <v>22</v>
      </c>
      <c r="H57" s="37" t="s">
        <v>726</v>
      </c>
      <c r="I57" s="37" t="s">
        <v>727</v>
      </c>
      <c r="J57" s="9" t="s">
        <v>790</v>
      </c>
      <c r="K57" s="31">
        <v>3388.1622787405072</v>
      </c>
      <c r="L57" s="87">
        <v>0.30178011437518576</v>
      </c>
      <c r="M57" s="88">
        <f>L57/1000*250</f>
        <v>7.544502859379644E-2</v>
      </c>
      <c r="N57" s="35">
        <v>44.7</v>
      </c>
      <c r="O57" s="35">
        <v>7.8449999999999998</v>
      </c>
      <c r="P57" s="35">
        <f>N57/O57</f>
        <v>5.6978967495219894</v>
      </c>
    </row>
    <row r="58" spans="1:16">
      <c r="A58" s="5" t="s">
        <v>330</v>
      </c>
      <c r="C58" s="37"/>
      <c r="D58" s="37"/>
      <c r="E58" s="37" t="s">
        <v>23</v>
      </c>
      <c r="F58" s="37"/>
      <c r="G58" s="37"/>
      <c r="H58" s="37"/>
      <c r="I58" s="37"/>
      <c r="J58" s="9" t="s">
        <v>846</v>
      </c>
      <c r="K58" s="31">
        <v>2764.6541832416824</v>
      </c>
      <c r="L58" s="87">
        <v>0.58854377153678161</v>
      </c>
      <c r="M58" s="88">
        <f t="shared" ref="M58" si="13">L58/1000*250</f>
        <v>0.1471359428841954</v>
      </c>
      <c r="N58" s="35">
        <v>40.370000000000005</v>
      </c>
      <c r="O58" s="35">
        <v>7.85</v>
      </c>
      <c r="P58" s="35">
        <f t="shared" ref="P58:P64" si="14">N58/O58</f>
        <v>5.1426751592356696</v>
      </c>
    </row>
    <row r="59" spans="1:16">
      <c r="A59" s="5" t="s">
        <v>331</v>
      </c>
      <c r="B59" s="5"/>
      <c r="C59" s="37"/>
      <c r="D59" s="37"/>
      <c r="E59" s="37" t="s">
        <v>24</v>
      </c>
      <c r="F59" s="37"/>
      <c r="G59" s="37"/>
      <c r="H59" s="37"/>
      <c r="I59" s="37"/>
      <c r="J59" s="9" t="s">
        <v>791</v>
      </c>
      <c r="K59" s="31">
        <v>1733.4954690835925</v>
      </c>
      <c r="L59" s="87">
        <v>0.54133397908220815</v>
      </c>
      <c r="M59" s="88">
        <f>L59/1000*200</f>
        <v>0.10826679581644164</v>
      </c>
      <c r="N59" s="35">
        <v>41.68</v>
      </c>
      <c r="O59" s="35">
        <v>9.42</v>
      </c>
      <c r="P59" s="35">
        <f t="shared" si="14"/>
        <v>4.424628450106157</v>
      </c>
    </row>
    <row r="60" spans="1:16">
      <c r="A60" s="5" t="s">
        <v>151</v>
      </c>
      <c r="B60" s="5"/>
      <c r="C60" s="37"/>
      <c r="D60" s="37"/>
      <c r="E60" s="37" t="s">
        <v>94</v>
      </c>
      <c r="F60" s="37"/>
      <c r="G60" s="37"/>
      <c r="H60" s="37"/>
      <c r="I60" s="37"/>
      <c r="J60" s="9" t="s">
        <v>792</v>
      </c>
      <c r="K60" s="31">
        <v>1127.6949093269177</v>
      </c>
      <c r="L60" s="87">
        <v>0.60746926702797366</v>
      </c>
      <c r="M60" s="88">
        <f>L60/1000*100</f>
        <v>6.0746926702797362E-2</v>
      </c>
      <c r="N60" s="35">
        <v>39.555</v>
      </c>
      <c r="O60" s="35">
        <v>9.504999999999999</v>
      </c>
      <c r="P60" s="35">
        <f t="shared" si="14"/>
        <v>4.1614939505523409</v>
      </c>
    </row>
    <row r="61" spans="1:16">
      <c r="A61" s="5" t="s">
        <v>152</v>
      </c>
      <c r="B61" s="5"/>
      <c r="C61" s="37"/>
      <c r="D61" s="37"/>
      <c r="E61" s="37" t="s">
        <v>266</v>
      </c>
      <c r="F61" s="37"/>
      <c r="G61" s="37"/>
      <c r="H61" s="37"/>
      <c r="I61" s="37"/>
      <c r="J61" s="9" t="s">
        <v>793</v>
      </c>
      <c r="K61" s="31">
        <v>532.75073728451525</v>
      </c>
      <c r="L61" s="87">
        <v>0.5072541079481947</v>
      </c>
      <c r="M61" s="88">
        <f>L61/1000*50</f>
        <v>2.5362705397409736E-2</v>
      </c>
      <c r="N61" s="35">
        <v>37.674999999999997</v>
      </c>
      <c r="O61" s="35">
        <v>8.1750000000000007</v>
      </c>
      <c r="P61" s="35">
        <f t="shared" si="14"/>
        <v>4.6085626911314979</v>
      </c>
    </row>
    <row r="62" spans="1:16">
      <c r="A62" s="5" t="s">
        <v>153</v>
      </c>
      <c r="B62" s="5"/>
      <c r="C62" s="37"/>
      <c r="D62" s="37"/>
      <c r="E62" s="37" t="s">
        <v>38</v>
      </c>
      <c r="F62" s="37"/>
      <c r="G62" s="37"/>
      <c r="H62" s="37"/>
      <c r="I62" s="37"/>
      <c r="J62" s="9" t="s">
        <v>662</v>
      </c>
      <c r="K62" s="31">
        <v>722.20171362174608</v>
      </c>
      <c r="L62" s="87">
        <v>2.087394659367376</v>
      </c>
      <c r="M62" s="88">
        <f>L62/1000*50</f>
        <v>0.10436973296836879</v>
      </c>
      <c r="N62" s="35">
        <v>38.844999999999999</v>
      </c>
      <c r="O62" s="35">
        <v>9.5300000000000011</v>
      </c>
      <c r="P62" s="35">
        <f t="shared" si="14"/>
        <v>4.07607555089192</v>
      </c>
    </row>
    <row r="63" spans="1:16">
      <c r="A63" s="5" t="s">
        <v>154</v>
      </c>
      <c r="B63" s="5"/>
      <c r="C63" s="37"/>
      <c r="D63" s="37"/>
      <c r="E63" s="37" t="s">
        <v>267</v>
      </c>
      <c r="F63" s="37"/>
      <c r="G63" s="37"/>
      <c r="H63" s="37"/>
      <c r="I63" s="37"/>
      <c r="J63" s="9" t="s">
        <v>663</v>
      </c>
      <c r="K63" s="31">
        <v>225.69134633447791</v>
      </c>
      <c r="L63" s="87">
        <v>8.6762741762281763</v>
      </c>
      <c r="M63" s="88">
        <f t="shared" ref="M63:M64" si="15">L63/1000*50</f>
        <v>0.43381370881140879</v>
      </c>
      <c r="N63" s="35">
        <v>40.489999999999995</v>
      </c>
      <c r="O63" s="35">
        <v>9.58</v>
      </c>
      <c r="P63" s="35">
        <f t="shared" si="14"/>
        <v>4.226513569937369</v>
      </c>
    </row>
    <row r="64" spans="1:16">
      <c r="A64" s="13" t="s">
        <v>155</v>
      </c>
      <c r="B64" s="13"/>
      <c r="C64" s="13"/>
      <c r="D64" s="13"/>
      <c r="E64" s="13" t="s">
        <v>268</v>
      </c>
      <c r="F64" s="13"/>
      <c r="G64" s="13" t="s">
        <v>197</v>
      </c>
      <c r="H64" s="13" t="s">
        <v>931</v>
      </c>
      <c r="I64" s="13" t="s">
        <v>932</v>
      </c>
      <c r="J64" s="90" t="s">
        <v>736</v>
      </c>
      <c r="K64" s="96">
        <v>579.75477087778222</v>
      </c>
      <c r="L64" s="91">
        <v>4.4636803869364643</v>
      </c>
      <c r="M64" s="92">
        <f t="shared" si="15"/>
        <v>0.22318401934682319</v>
      </c>
      <c r="N64" s="36">
        <v>39.265000000000001</v>
      </c>
      <c r="O64" s="36">
        <v>9.1499999999999986</v>
      </c>
      <c r="P64" s="36">
        <f t="shared" si="14"/>
        <v>4.2912568306010934</v>
      </c>
    </row>
    <row r="65" spans="1:16">
      <c r="A65" s="5" t="s">
        <v>794</v>
      </c>
      <c r="B65" s="5" t="s">
        <v>795</v>
      </c>
      <c r="C65" s="5" t="s">
        <v>854</v>
      </c>
      <c r="D65" s="55">
        <v>39289</v>
      </c>
      <c r="E65" s="37" t="s">
        <v>269</v>
      </c>
      <c r="F65" s="55">
        <v>39289</v>
      </c>
      <c r="G65" s="37" t="s">
        <v>270</v>
      </c>
      <c r="H65" s="37" t="s">
        <v>725</v>
      </c>
      <c r="I65" s="37" t="s">
        <v>911</v>
      </c>
      <c r="J65" s="9" t="s">
        <v>796</v>
      </c>
      <c r="K65" s="31">
        <v>2744.0383722968409</v>
      </c>
      <c r="L65" s="87">
        <v>0.57911726601325175</v>
      </c>
      <c r="M65" s="88">
        <f>L65/1000*250</f>
        <v>0.14477931650331294</v>
      </c>
      <c r="N65" s="33">
        <v>44.4</v>
      </c>
      <c r="O65" s="33">
        <v>7.97</v>
      </c>
      <c r="P65" s="33">
        <f>N65/O65</f>
        <v>5.5708908406524467</v>
      </c>
    </row>
    <row r="66" spans="1:16">
      <c r="A66" s="5" t="s">
        <v>156</v>
      </c>
      <c r="C66" s="37"/>
      <c r="D66" s="37"/>
      <c r="E66" s="37" t="s">
        <v>271</v>
      </c>
      <c r="F66" s="37"/>
      <c r="G66" s="37"/>
      <c r="H66" s="37"/>
      <c r="I66" s="37"/>
      <c r="J66" s="9" t="s">
        <v>855</v>
      </c>
      <c r="K66" s="31">
        <v>2889.6029642060457</v>
      </c>
      <c r="L66" s="87">
        <v>0.96074098566090882</v>
      </c>
      <c r="M66" s="88">
        <f t="shared" ref="M66" si="16">L66/1000*250</f>
        <v>0.2401852464152272</v>
      </c>
      <c r="N66" s="35">
        <v>41.765000000000001</v>
      </c>
      <c r="O66" s="35">
        <v>9.8849999999999998</v>
      </c>
      <c r="P66" s="35">
        <f t="shared" ref="P66:P88" si="17">N66/O66</f>
        <v>4.2250885179565003</v>
      </c>
    </row>
    <row r="67" spans="1:16">
      <c r="A67" s="5" t="s">
        <v>157</v>
      </c>
      <c r="B67" s="5"/>
      <c r="C67" s="37"/>
      <c r="D67" s="37"/>
      <c r="E67" s="37" t="s">
        <v>272</v>
      </c>
      <c r="F67" s="37"/>
      <c r="G67" s="37"/>
      <c r="H67" s="37"/>
      <c r="I67" s="37"/>
      <c r="J67" s="9" t="s">
        <v>170</v>
      </c>
      <c r="K67" s="31">
        <v>1740.566119636977</v>
      </c>
      <c r="L67" s="87">
        <v>0.66318652705980041</v>
      </c>
      <c r="M67" s="88">
        <f>L67/1000*200</f>
        <v>0.13263730541196009</v>
      </c>
      <c r="N67" s="35">
        <v>39.51</v>
      </c>
      <c r="O67" s="35">
        <v>9.64</v>
      </c>
      <c r="P67" s="35">
        <f t="shared" si="17"/>
        <v>4.0985477178423233</v>
      </c>
    </row>
    <row r="68" spans="1:16">
      <c r="A68" s="5" t="s">
        <v>173</v>
      </c>
      <c r="B68" s="5"/>
      <c r="C68" s="37"/>
      <c r="D68" s="37"/>
      <c r="E68" s="37" t="s">
        <v>273</v>
      </c>
      <c r="F68" s="37"/>
      <c r="G68" s="37"/>
      <c r="H68" s="37"/>
      <c r="I68" s="37"/>
      <c r="J68" s="9" t="s">
        <v>172</v>
      </c>
      <c r="K68" s="31">
        <v>1235.5744055655261</v>
      </c>
      <c r="L68" s="87">
        <v>0.36925335936460851</v>
      </c>
      <c r="M68" s="88">
        <f>L68/1000*100</f>
        <v>3.692533593646085E-2</v>
      </c>
      <c r="N68" s="35">
        <v>39.125</v>
      </c>
      <c r="O68" s="35">
        <v>8.8249999999999993</v>
      </c>
      <c r="P68" s="35">
        <f t="shared" si="17"/>
        <v>4.4334277620396607</v>
      </c>
    </row>
    <row r="69" spans="1:16">
      <c r="A69" s="5" t="s">
        <v>673</v>
      </c>
      <c r="B69" s="5"/>
      <c r="C69" s="37"/>
      <c r="D69" s="37"/>
      <c r="E69" s="37" t="s">
        <v>274</v>
      </c>
      <c r="F69" s="37"/>
      <c r="G69" s="37"/>
      <c r="H69" s="37"/>
      <c r="I69" s="37"/>
      <c r="J69" s="9" t="s">
        <v>332</v>
      </c>
      <c r="K69" s="31">
        <v>1071.0172845099701</v>
      </c>
      <c r="L69" s="87">
        <v>0.65462995802237522</v>
      </c>
      <c r="M69" s="88">
        <f>L69/1000*50</f>
        <v>3.2731497901118761E-2</v>
      </c>
      <c r="N69" s="35">
        <v>39.185000000000002</v>
      </c>
      <c r="O69" s="35">
        <v>8.6649999999999991</v>
      </c>
      <c r="P69" s="35">
        <f t="shared" si="17"/>
        <v>4.5222158107328339</v>
      </c>
    </row>
    <row r="70" spans="1:16">
      <c r="A70" s="5" t="s">
        <v>674</v>
      </c>
      <c r="B70" s="5"/>
      <c r="C70" s="37"/>
      <c r="D70" s="37"/>
      <c r="E70" s="37" t="s">
        <v>275</v>
      </c>
      <c r="F70" s="37"/>
      <c r="G70" s="37"/>
      <c r="H70" s="37"/>
      <c r="I70" s="37"/>
      <c r="J70" s="9" t="s">
        <v>334</v>
      </c>
      <c r="K70" s="31">
        <v>975.60884304321019</v>
      </c>
      <c r="L70" s="87">
        <v>1.4780513832797775</v>
      </c>
      <c r="M70" s="88">
        <f>L70/1000*50</f>
        <v>7.3902569163988879E-2</v>
      </c>
      <c r="N70" s="35">
        <v>39.594999999999999</v>
      </c>
      <c r="O70" s="35">
        <v>8.9400000000000013</v>
      </c>
      <c r="P70" s="35">
        <f t="shared" si="17"/>
        <v>4.4289709172259499</v>
      </c>
    </row>
    <row r="71" spans="1:16">
      <c r="A71" s="5" t="s">
        <v>675</v>
      </c>
      <c r="B71" s="5"/>
      <c r="C71" s="37"/>
      <c r="D71" s="37"/>
      <c r="E71" s="37" t="s">
        <v>276</v>
      </c>
      <c r="F71" s="37"/>
      <c r="G71" s="37"/>
      <c r="H71" s="37"/>
      <c r="I71" s="37"/>
      <c r="J71" s="9" t="s">
        <v>336</v>
      </c>
      <c r="K71" s="31">
        <v>489.05266794003251</v>
      </c>
      <c r="L71" s="87">
        <v>3.4564784343580683</v>
      </c>
      <c r="M71" s="88">
        <f t="shared" ref="M71:M72" si="18">L71/1000*50</f>
        <v>0.17282392171790342</v>
      </c>
      <c r="N71" s="35">
        <v>43.09</v>
      </c>
      <c r="O71" s="35">
        <v>9.68</v>
      </c>
      <c r="P71" s="35">
        <f t="shared" si="17"/>
        <v>4.4514462809917363</v>
      </c>
    </row>
    <row r="72" spans="1:16">
      <c r="A72" s="13" t="s">
        <v>676</v>
      </c>
      <c r="B72" s="13"/>
      <c r="C72" s="13"/>
      <c r="D72" s="13"/>
      <c r="E72" s="13" t="s">
        <v>277</v>
      </c>
      <c r="F72" s="13"/>
      <c r="G72" s="13" t="s">
        <v>198</v>
      </c>
      <c r="H72" s="13" t="s">
        <v>933</v>
      </c>
      <c r="I72" s="13" t="s">
        <v>934</v>
      </c>
      <c r="J72" s="90" t="s">
        <v>338</v>
      </c>
      <c r="K72" s="96">
        <v>507.56982172179664</v>
      </c>
      <c r="L72" s="91">
        <v>1.5613221395072714</v>
      </c>
      <c r="M72" s="92">
        <f t="shared" si="18"/>
        <v>7.8066106975363564E-2</v>
      </c>
      <c r="N72" s="36">
        <v>34.484999999999999</v>
      </c>
      <c r="O72" s="36">
        <v>7.4450000000000003</v>
      </c>
      <c r="P72" s="36">
        <f t="shared" si="17"/>
        <v>4.6319677635997314</v>
      </c>
    </row>
    <row r="73" spans="1:16">
      <c r="A73" s="8" t="s">
        <v>797</v>
      </c>
      <c r="B73" s="5" t="s">
        <v>318</v>
      </c>
      <c r="C73" s="5" t="s">
        <v>580</v>
      </c>
      <c r="D73" s="55">
        <v>39291</v>
      </c>
      <c r="E73" s="37" t="s">
        <v>46</v>
      </c>
      <c r="F73" s="55">
        <v>39291</v>
      </c>
      <c r="G73" s="37" t="s">
        <v>180</v>
      </c>
      <c r="H73" s="37" t="s">
        <v>724</v>
      </c>
      <c r="I73" s="37" t="s">
        <v>912</v>
      </c>
      <c r="J73" s="9" t="s">
        <v>165</v>
      </c>
      <c r="K73" s="31">
        <v>2560.1025044948997</v>
      </c>
      <c r="L73" s="87">
        <v>0.4217018647122498</v>
      </c>
      <c r="M73" s="88">
        <f>L73/1000*250</f>
        <v>0.10542546617806245</v>
      </c>
      <c r="N73" s="89">
        <v>47.104999999999997</v>
      </c>
      <c r="O73" s="89">
        <v>8.58</v>
      </c>
      <c r="P73" s="33">
        <f t="shared" si="17"/>
        <v>5.4900932400932394</v>
      </c>
    </row>
    <row r="74" spans="1:16">
      <c r="A74" s="8" t="s">
        <v>438</v>
      </c>
      <c r="C74" s="37"/>
      <c r="D74" s="37"/>
      <c r="E74" s="37" t="s">
        <v>181</v>
      </c>
      <c r="F74" s="37"/>
      <c r="G74" s="37"/>
      <c r="H74" s="37"/>
      <c r="I74" s="37"/>
      <c r="J74" s="9" t="s">
        <v>167</v>
      </c>
      <c r="K74" s="31">
        <v>2469.5910564011874</v>
      </c>
      <c r="L74" s="87">
        <v>2.3977735036946308</v>
      </c>
      <c r="M74" s="88">
        <f t="shared" ref="M74" si="19">L74/1000*250</f>
        <v>0.59944337592365771</v>
      </c>
      <c r="N74" s="89">
        <v>40.945</v>
      </c>
      <c r="O74" s="89">
        <v>10.105</v>
      </c>
      <c r="P74" s="33">
        <f t="shared" si="17"/>
        <v>4.0519544779811971</v>
      </c>
    </row>
    <row r="75" spans="1:16">
      <c r="A75" s="8" t="s">
        <v>439</v>
      </c>
      <c r="B75" s="5"/>
      <c r="C75" s="37"/>
      <c r="D75" s="37"/>
      <c r="E75" s="37" t="s">
        <v>182</v>
      </c>
      <c r="F75" s="37"/>
      <c r="G75" s="37"/>
      <c r="H75" s="37"/>
      <c r="I75" s="37"/>
      <c r="J75" s="9" t="s">
        <v>169</v>
      </c>
      <c r="K75" s="31">
        <v>1992.0266242019675</v>
      </c>
      <c r="L75" s="87">
        <v>1.6677688739882852</v>
      </c>
      <c r="M75" s="88">
        <f>L75/1000*200</f>
        <v>0.33355377479765702</v>
      </c>
      <c r="N75" s="89">
        <v>41.945</v>
      </c>
      <c r="O75" s="89">
        <v>10.370000000000001</v>
      </c>
      <c r="P75" s="33">
        <f t="shared" si="17"/>
        <v>4.0448408871745416</v>
      </c>
    </row>
    <row r="76" spans="1:16">
      <c r="A76" s="8" t="s">
        <v>833</v>
      </c>
      <c r="B76" s="5"/>
      <c r="C76" s="37"/>
      <c r="D76" s="37"/>
      <c r="E76" s="37" t="s">
        <v>183</v>
      </c>
      <c r="F76" s="37"/>
      <c r="G76" s="37"/>
      <c r="H76" s="37"/>
      <c r="I76" s="37"/>
      <c r="J76" s="9" t="s">
        <v>171</v>
      </c>
      <c r="K76" s="31">
        <v>1195.6602680555452</v>
      </c>
      <c r="L76" s="87">
        <v>0.4798687514582074</v>
      </c>
      <c r="M76" s="88">
        <f>L76/1000*100</f>
        <v>4.7986875145820743E-2</v>
      </c>
      <c r="N76" s="89">
        <v>41.08</v>
      </c>
      <c r="O76" s="89">
        <v>8.9450000000000003</v>
      </c>
      <c r="P76" s="33">
        <f t="shared" si="17"/>
        <v>4.5925097820011178</v>
      </c>
    </row>
    <row r="77" spans="1:16">
      <c r="A77" s="8" t="s">
        <v>834</v>
      </c>
      <c r="B77" s="5"/>
      <c r="C77" s="37"/>
      <c r="D77" s="37"/>
      <c r="E77" s="37" t="s">
        <v>184</v>
      </c>
      <c r="F77" s="37"/>
      <c r="G77" s="37"/>
      <c r="H77" s="37"/>
      <c r="I77" s="37"/>
      <c r="J77" s="9" t="s">
        <v>672</v>
      </c>
      <c r="K77" s="31">
        <v>976.12802435966398</v>
      </c>
      <c r="L77" s="87">
        <v>0.5572629679972928</v>
      </c>
      <c r="M77" s="88">
        <f>L77/1000*50</f>
        <v>2.7863148399864639E-2</v>
      </c>
      <c r="N77" s="89">
        <v>39.69</v>
      </c>
      <c r="O77" s="89">
        <v>8.5749999999999993</v>
      </c>
      <c r="P77" s="33">
        <f t="shared" si="17"/>
        <v>4.628571428571429</v>
      </c>
    </row>
    <row r="78" spans="1:16">
      <c r="A78" s="8" t="s">
        <v>835</v>
      </c>
      <c r="B78" s="5"/>
      <c r="C78" s="37"/>
      <c r="D78" s="37"/>
      <c r="E78" s="37" t="s">
        <v>185</v>
      </c>
      <c r="F78" s="37"/>
      <c r="G78" s="37"/>
      <c r="H78" s="37"/>
      <c r="I78" s="37"/>
      <c r="J78" s="9" t="s">
        <v>333</v>
      </c>
      <c r="K78" s="31">
        <v>981.41041961001031</v>
      </c>
      <c r="L78" s="87">
        <v>0.97981433739221735</v>
      </c>
      <c r="M78" s="88">
        <f>L78/1000*50</f>
        <v>4.8990716869610866E-2</v>
      </c>
      <c r="N78" s="89">
        <v>41.394999999999996</v>
      </c>
      <c r="O78" s="89">
        <v>9.0399999999999991</v>
      </c>
      <c r="P78" s="33">
        <f t="shared" si="17"/>
        <v>4.5790929203539825</v>
      </c>
    </row>
    <row r="79" spans="1:16">
      <c r="A79" s="8" t="s">
        <v>836</v>
      </c>
      <c r="B79" s="5"/>
      <c r="C79" s="37"/>
      <c r="D79" s="37"/>
      <c r="E79" s="37" t="s">
        <v>186</v>
      </c>
      <c r="F79" s="37"/>
      <c r="G79" s="37"/>
      <c r="H79" s="37"/>
      <c r="I79" s="37"/>
      <c r="J79" s="9" t="s">
        <v>335</v>
      </c>
      <c r="K79" s="31">
        <v>772.76578049042098</v>
      </c>
      <c r="L79" s="87">
        <v>3.1318156951309253</v>
      </c>
      <c r="M79" s="88">
        <f t="shared" ref="M79:M80" si="20">L79/1000*50</f>
        <v>0.15659078475654625</v>
      </c>
      <c r="N79" s="89">
        <v>43.31</v>
      </c>
      <c r="O79" s="89">
        <v>9.83</v>
      </c>
      <c r="P79" s="33">
        <f t="shared" si="17"/>
        <v>4.4059003051882</v>
      </c>
    </row>
    <row r="80" spans="1:16">
      <c r="A80" s="48" t="s">
        <v>837</v>
      </c>
      <c r="B80" s="13"/>
      <c r="C80" s="13"/>
      <c r="D80" s="13"/>
      <c r="E80" s="13" t="s">
        <v>187</v>
      </c>
      <c r="F80" s="13"/>
      <c r="G80" s="13" t="s">
        <v>199</v>
      </c>
      <c r="H80" s="13" t="s">
        <v>935</v>
      </c>
      <c r="I80" s="13" t="s">
        <v>936</v>
      </c>
      <c r="J80" s="90" t="s">
        <v>337</v>
      </c>
      <c r="K80" s="96">
        <v>899.51985131218953</v>
      </c>
      <c r="L80" s="91">
        <v>1.749021989570271</v>
      </c>
      <c r="M80" s="92">
        <f t="shared" si="20"/>
        <v>8.7451099478513539E-2</v>
      </c>
      <c r="N80" s="95">
        <v>39.975000000000001</v>
      </c>
      <c r="O80" s="95">
        <v>8.879999999999999</v>
      </c>
      <c r="P80" s="36">
        <f t="shared" si="17"/>
        <v>4.5016891891891895</v>
      </c>
    </row>
    <row r="81" spans="1:16">
      <c r="A81" s="8" t="s">
        <v>838</v>
      </c>
      <c r="B81" s="5" t="s">
        <v>318</v>
      </c>
      <c r="C81" s="5" t="s">
        <v>514</v>
      </c>
      <c r="D81" s="55">
        <v>39291</v>
      </c>
      <c r="E81" s="37" t="s">
        <v>188</v>
      </c>
      <c r="F81" s="55">
        <v>39291</v>
      </c>
      <c r="G81" s="37" t="s">
        <v>189</v>
      </c>
      <c r="H81" s="37" t="s">
        <v>723</v>
      </c>
      <c r="I81" s="37" t="s">
        <v>913</v>
      </c>
      <c r="J81" s="9" t="s">
        <v>165</v>
      </c>
      <c r="K81" s="31">
        <v>2608.4089881585892</v>
      </c>
      <c r="L81" s="86">
        <v>0.37346903971823453</v>
      </c>
      <c r="M81" s="88">
        <f>L81/1000*250</f>
        <v>9.3367259929558633E-2</v>
      </c>
      <c r="N81" s="89">
        <v>47.534999999999997</v>
      </c>
      <c r="O81" s="89">
        <v>8.34</v>
      </c>
      <c r="P81" s="33">
        <f t="shared" si="17"/>
        <v>5.6996402877697836</v>
      </c>
    </row>
    <row r="82" spans="1:16">
      <c r="A82" s="8" t="s">
        <v>839</v>
      </c>
      <c r="C82" s="37"/>
      <c r="D82" s="37"/>
      <c r="E82" s="37" t="s">
        <v>190</v>
      </c>
      <c r="F82" s="37"/>
      <c r="G82" s="37"/>
      <c r="H82" s="37"/>
      <c r="I82" s="37"/>
      <c r="J82" s="9" t="s">
        <v>167</v>
      </c>
      <c r="K82" s="31">
        <v>2505.7875970616878</v>
      </c>
      <c r="L82" s="87">
        <v>0.41979615560133354</v>
      </c>
      <c r="M82" s="88">
        <f t="shared" ref="M82" si="21">L82/1000*250</f>
        <v>0.10494903890033339</v>
      </c>
      <c r="N82" s="89">
        <v>43.510000000000005</v>
      </c>
      <c r="O82" s="89">
        <v>9.1449999999999996</v>
      </c>
      <c r="P82" s="33">
        <f t="shared" si="17"/>
        <v>4.7577911427009303</v>
      </c>
    </row>
    <row r="83" spans="1:16">
      <c r="A83" s="8" t="s">
        <v>840</v>
      </c>
      <c r="B83" s="5"/>
      <c r="C83" s="37"/>
      <c r="D83" s="37"/>
      <c r="E83" s="37" t="s">
        <v>191</v>
      </c>
      <c r="F83" s="37"/>
      <c r="G83" s="37"/>
      <c r="H83" s="37"/>
      <c r="I83" s="37"/>
      <c r="J83" s="9" t="s">
        <v>169</v>
      </c>
      <c r="K83" s="31">
        <v>2033.0830207738306</v>
      </c>
      <c r="L83" s="87">
        <v>1.0168989553673478</v>
      </c>
      <c r="M83" s="88">
        <f>L83/1000*200</f>
        <v>0.20337979107346954</v>
      </c>
      <c r="N83" s="89">
        <v>42.17</v>
      </c>
      <c r="O83" s="89">
        <v>10.155000000000001</v>
      </c>
      <c r="P83" s="33">
        <f t="shared" si="17"/>
        <v>4.1526341703594287</v>
      </c>
    </row>
    <row r="84" spans="1:16">
      <c r="A84" s="8" t="s">
        <v>841</v>
      </c>
      <c r="B84" s="5"/>
      <c r="C84" s="37"/>
      <c r="D84" s="37"/>
      <c r="E84" s="37" t="s">
        <v>192</v>
      </c>
      <c r="F84" s="37"/>
      <c r="G84" s="37"/>
      <c r="H84" s="37"/>
      <c r="I84" s="37"/>
      <c r="J84" s="9" t="s">
        <v>171</v>
      </c>
      <c r="K84" s="31">
        <v>1386.9070153748285</v>
      </c>
      <c r="L84" s="86">
        <v>0.74439020680920098</v>
      </c>
      <c r="M84" s="88">
        <f>L84/1000*100</f>
        <v>7.4439020680920093E-2</v>
      </c>
      <c r="N84" s="89">
        <v>41.924999999999997</v>
      </c>
      <c r="O84" s="89">
        <v>9.68</v>
      </c>
      <c r="P84" s="33">
        <f t="shared" si="17"/>
        <v>4.3310950413223139</v>
      </c>
    </row>
    <row r="85" spans="1:16">
      <c r="A85" s="8" t="s">
        <v>842</v>
      </c>
      <c r="B85" s="5"/>
      <c r="C85" s="37"/>
      <c r="D85" s="37"/>
      <c r="E85" s="37" t="s">
        <v>193</v>
      </c>
      <c r="F85" s="37"/>
      <c r="G85" s="37"/>
      <c r="H85" s="37"/>
      <c r="I85" s="37"/>
      <c r="J85" s="9" t="s">
        <v>672</v>
      </c>
      <c r="K85" s="31">
        <v>1210.7350115398713</v>
      </c>
      <c r="L85" s="86">
        <v>0.68715283862310483</v>
      </c>
      <c r="M85" s="88">
        <f>L85/1000*50</f>
        <v>3.4357641931155238E-2</v>
      </c>
      <c r="N85" s="89">
        <v>38.664999999999999</v>
      </c>
      <c r="O85" s="89">
        <v>8.6550000000000011</v>
      </c>
      <c r="P85" s="33">
        <f t="shared" si="17"/>
        <v>4.4673599075678796</v>
      </c>
    </row>
    <row r="86" spans="1:16">
      <c r="A86" s="8" t="s">
        <v>843</v>
      </c>
      <c r="B86" s="11"/>
      <c r="C86" s="11"/>
      <c r="D86" s="11"/>
      <c r="E86" s="11" t="s">
        <v>194</v>
      </c>
      <c r="F86" s="11"/>
      <c r="G86" s="11"/>
      <c r="H86" s="11"/>
      <c r="I86" s="11"/>
      <c r="J86" s="12" t="s">
        <v>333</v>
      </c>
      <c r="K86" s="31">
        <v>890.37246771170339</v>
      </c>
      <c r="L86" s="86">
        <v>2.7115393698154282</v>
      </c>
      <c r="M86" s="88">
        <f>L86/1000*50</f>
        <v>0.13557696849077142</v>
      </c>
      <c r="N86" s="89">
        <v>41.71</v>
      </c>
      <c r="O86" s="89">
        <v>10</v>
      </c>
      <c r="P86" s="33">
        <f t="shared" si="17"/>
        <v>4.1710000000000003</v>
      </c>
    </row>
    <row r="87" spans="1:16">
      <c r="A87" s="32" t="s">
        <v>844</v>
      </c>
      <c r="B87" s="11"/>
      <c r="C87" s="11"/>
      <c r="D87" s="11"/>
      <c r="E87" s="11" t="s">
        <v>195</v>
      </c>
      <c r="F87" s="11"/>
      <c r="G87" s="11"/>
      <c r="H87" s="11"/>
      <c r="I87" s="11"/>
      <c r="J87" s="30" t="s">
        <v>335</v>
      </c>
      <c r="K87" s="31">
        <v>975.05689292496163</v>
      </c>
      <c r="L87" s="86">
        <v>6.7294534786750821</v>
      </c>
      <c r="M87" s="88">
        <f t="shared" ref="M87:M88" si="22">L87/1000*50</f>
        <v>0.33647267393375413</v>
      </c>
      <c r="N87" s="89">
        <v>39.290000000000006</v>
      </c>
      <c r="O87" s="89">
        <v>9.14</v>
      </c>
      <c r="P87" s="33">
        <f t="shared" si="17"/>
        <v>4.2986870897155365</v>
      </c>
    </row>
    <row r="88" spans="1:16" ht="18" thickBot="1">
      <c r="A88" s="65" t="s">
        <v>845</v>
      </c>
      <c r="B88" s="2"/>
      <c r="C88" s="2"/>
      <c r="D88" s="2"/>
      <c r="E88" s="45" t="s">
        <v>196</v>
      </c>
      <c r="F88" s="2"/>
      <c r="G88" s="2" t="s">
        <v>200</v>
      </c>
      <c r="H88" s="2" t="s">
        <v>722</v>
      </c>
      <c r="I88" s="2" t="s">
        <v>937</v>
      </c>
      <c r="J88" s="100" t="s">
        <v>338</v>
      </c>
      <c r="K88" s="103">
        <v>1036.8702973689219</v>
      </c>
      <c r="L88" s="83">
        <v>3.9167097469231864</v>
      </c>
      <c r="M88" s="83">
        <f t="shared" si="22"/>
        <v>0.19583548734615933</v>
      </c>
      <c r="N88" s="83">
        <v>40.4</v>
      </c>
      <c r="O88" s="83">
        <v>9.3000000000000007</v>
      </c>
      <c r="P88" s="83">
        <f t="shared" si="17"/>
        <v>4.344086021505376</v>
      </c>
    </row>
    <row r="89" spans="1:16">
      <c r="H89" s="37"/>
      <c r="I89" s="37"/>
    </row>
    <row r="90" spans="1:16">
      <c r="H90" s="37"/>
      <c r="I90" s="37"/>
    </row>
    <row r="91" spans="1:16">
      <c r="H91" s="37"/>
      <c r="I91" s="37"/>
    </row>
    <row r="92" spans="1:16">
      <c r="H92" s="37"/>
      <c r="I92" s="37"/>
    </row>
    <row r="93" spans="1:16">
      <c r="H93" s="37"/>
      <c r="I93" s="37"/>
    </row>
    <row r="94" spans="1:16">
      <c r="H94" s="37"/>
      <c r="I94" s="37"/>
    </row>
    <row r="95" spans="1:16">
      <c r="H95" s="37"/>
      <c r="I95" s="37"/>
    </row>
    <row r="96" spans="1:16">
      <c r="H96" s="37"/>
      <c r="I96" s="37"/>
    </row>
    <row r="97" spans="8:9">
      <c r="H97" s="37"/>
      <c r="I97" s="37"/>
    </row>
    <row r="98" spans="8:9">
      <c r="H98" s="37"/>
      <c r="I98" s="37"/>
    </row>
    <row r="99" spans="8:9">
      <c r="H99" s="37"/>
      <c r="I99" s="37"/>
    </row>
    <row r="100" spans="8:9">
      <c r="H100" s="37"/>
      <c r="I100" s="37"/>
    </row>
    <row r="101" spans="8:9">
      <c r="H101" s="37"/>
      <c r="I101" s="37"/>
    </row>
    <row r="102" spans="8:9">
      <c r="H102" s="37"/>
      <c r="I102" s="37"/>
    </row>
    <row r="103" spans="8:9">
      <c r="H103" s="37"/>
      <c r="I103" s="37"/>
    </row>
    <row r="104" spans="8:9">
      <c r="H104" s="37"/>
      <c r="I104" s="37"/>
    </row>
  </sheetData>
  <sheetCalcPr fullCalcOnLoad="1"/>
  <mergeCells count="10">
    <mergeCell ref="H3:I3"/>
    <mergeCell ref="D4:E4"/>
    <mergeCell ref="F4:G4"/>
    <mergeCell ref="L3:M3"/>
    <mergeCell ref="N3:O3"/>
    <mergeCell ref="H55:I55"/>
    <mergeCell ref="L55:M55"/>
    <mergeCell ref="N55:O55"/>
    <mergeCell ref="D56:E56"/>
    <mergeCell ref="F56:G56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72"/>
  <sheetViews>
    <sheetView topLeftCell="A37" workbookViewId="0">
      <selection activeCell="I1" sqref="I1"/>
    </sheetView>
  </sheetViews>
  <sheetFormatPr baseColWidth="12" defaultRowHeight="17"/>
  <cols>
    <col min="2" max="2" width="5.33203125" customWidth="1"/>
    <col min="16" max="16" width="13.1640625" bestFit="1" customWidth="1"/>
  </cols>
  <sheetData>
    <row r="1" spans="1:16">
      <c r="A1" s="161" t="s">
        <v>1006</v>
      </c>
      <c r="B1" s="161"/>
      <c r="C1" s="161"/>
      <c r="D1" s="161"/>
      <c r="K1" s="3"/>
      <c r="L1" s="3"/>
    </row>
    <row r="2" spans="1:16" ht="18" thickBot="1">
      <c r="K2" s="1"/>
      <c r="L2" s="1"/>
      <c r="M2" s="1"/>
      <c r="N2" s="1"/>
      <c r="O2" s="1"/>
      <c r="P2" s="1"/>
    </row>
    <row r="3" spans="1:16">
      <c r="A3" s="105" t="s">
        <v>806</v>
      </c>
      <c r="B3" s="105" t="s">
        <v>807</v>
      </c>
      <c r="C3" s="105" t="s">
        <v>808</v>
      </c>
      <c r="D3" s="105" t="s">
        <v>809</v>
      </c>
      <c r="E3" s="105" t="s">
        <v>810</v>
      </c>
      <c r="F3" s="105" t="s">
        <v>809</v>
      </c>
      <c r="G3" s="105" t="s">
        <v>810</v>
      </c>
      <c r="H3" s="157" t="s">
        <v>811</v>
      </c>
      <c r="I3" s="157"/>
      <c r="J3" s="105" t="s">
        <v>812</v>
      </c>
      <c r="K3" s="3" t="s">
        <v>813</v>
      </c>
      <c r="L3" s="157" t="s">
        <v>814</v>
      </c>
      <c r="M3" s="157"/>
      <c r="N3" s="157" t="s">
        <v>815</v>
      </c>
      <c r="O3" s="157"/>
      <c r="P3" s="37" t="s">
        <v>816</v>
      </c>
    </row>
    <row r="4" spans="1:16" ht="18" thickBot="1">
      <c r="A4" s="40"/>
      <c r="B4" s="40"/>
      <c r="C4" s="40"/>
      <c r="D4" s="156" t="s">
        <v>817</v>
      </c>
      <c r="E4" s="156"/>
      <c r="F4" s="156" t="s">
        <v>818</v>
      </c>
      <c r="G4" s="156"/>
      <c r="H4" s="106" t="s">
        <v>819</v>
      </c>
      <c r="I4" s="106" t="s">
        <v>820</v>
      </c>
      <c r="J4" s="106" t="s">
        <v>424</v>
      </c>
      <c r="K4" s="106" t="s">
        <v>1001</v>
      </c>
      <c r="L4" s="119" t="s">
        <v>1002</v>
      </c>
      <c r="M4" s="106" t="s">
        <v>1003</v>
      </c>
      <c r="N4" s="106" t="s">
        <v>1004</v>
      </c>
      <c r="O4" s="106" t="s">
        <v>1005</v>
      </c>
      <c r="P4" s="40"/>
    </row>
    <row r="5" spans="1:16" ht="18" thickTop="1">
      <c r="A5" s="25" t="s">
        <v>972</v>
      </c>
      <c r="B5" s="37" t="s">
        <v>997</v>
      </c>
      <c r="C5" s="37" t="s">
        <v>998</v>
      </c>
      <c r="D5" s="55">
        <v>39610</v>
      </c>
      <c r="E5" s="37" t="s">
        <v>999</v>
      </c>
      <c r="F5" s="55">
        <v>39610</v>
      </c>
      <c r="G5" s="37" t="s">
        <v>1158</v>
      </c>
      <c r="H5" s="132" t="s">
        <v>1166</v>
      </c>
      <c r="I5" s="132" t="s">
        <v>1173</v>
      </c>
      <c r="J5" s="37" t="s">
        <v>166</v>
      </c>
      <c r="K5" s="135">
        <v>3285.6</v>
      </c>
      <c r="L5" s="149">
        <v>2.9907475042610177</v>
      </c>
      <c r="M5" s="123">
        <f>L5/1000*250</f>
        <v>0.74768687606525441</v>
      </c>
      <c r="N5" s="139">
        <v>55.344999999999999</v>
      </c>
      <c r="O5" s="139">
        <v>6.7750000000000004</v>
      </c>
      <c r="P5" s="134">
        <f>N5/O5</f>
        <v>8.1690036900369005</v>
      </c>
    </row>
    <row r="6" spans="1:16" ht="18" thickTop="1">
      <c r="A6" s="25" t="s">
        <v>971</v>
      </c>
      <c r="B6" s="37"/>
      <c r="C6" s="37"/>
      <c r="D6" s="37"/>
      <c r="E6" s="37" t="s">
        <v>1000</v>
      </c>
      <c r="F6" s="37"/>
      <c r="G6" s="37"/>
      <c r="H6" s="37"/>
      <c r="I6" s="37"/>
      <c r="J6" s="24" t="s">
        <v>168</v>
      </c>
      <c r="K6" s="135">
        <v>3151.1039999999998</v>
      </c>
      <c r="L6" s="149">
        <v>4.0508130906924471</v>
      </c>
      <c r="M6" s="123">
        <f t="shared" ref="M6" si="0">L6/1000*250</f>
        <v>1.0127032726731118</v>
      </c>
      <c r="N6" s="139">
        <v>54.835000000000001</v>
      </c>
      <c r="O6" s="139">
        <v>6.4049999999999994</v>
      </c>
      <c r="P6" s="134">
        <f t="shared" ref="P6:P20" si="1">N6/O6</f>
        <v>8.5612802498048417</v>
      </c>
    </row>
    <row r="7" spans="1:16" ht="18" thickTop="1">
      <c r="A7" s="25" t="s">
        <v>970</v>
      </c>
      <c r="B7" s="37"/>
      <c r="C7" s="37"/>
      <c r="D7" s="37"/>
      <c r="E7" s="37" t="s">
        <v>1057</v>
      </c>
      <c r="F7" s="37"/>
      <c r="G7" s="37"/>
      <c r="H7" s="37"/>
      <c r="I7" s="37"/>
      <c r="J7" s="24" t="s">
        <v>170</v>
      </c>
      <c r="K7" s="135">
        <v>2196.288</v>
      </c>
      <c r="L7" s="149">
        <v>7.4753037852959183</v>
      </c>
      <c r="M7" s="123">
        <f>L7/1000*200</f>
        <v>1.4950607570591836</v>
      </c>
      <c r="N7" s="139">
        <v>49.400000000000006</v>
      </c>
      <c r="O7" s="139">
        <v>7.6950000000000003</v>
      </c>
      <c r="P7" s="134">
        <f t="shared" si="1"/>
        <v>6.4197530864197532</v>
      </c>
    </row>
    <row r="8" spans="1:16" ht="18" thickTop="1">
      <c r="A8" s="25" t="s">
        <v>969</v>
      </c>
      <c r="B8" s="37"/>
      <c r="C8" s="37"/>
      <c r="D8" s="37"/>
      <c r="E8" s="37" t="s">
        <v>1058</v>
      </c>
      <c r="F8" s="37"/>
      <c r="G8" s="37"/>
      <c r="H8" s="37"/>
      <c r="I8" s="37"/>
      <c r="J8" s="24" t="s">
        <v>172</v>
      </c>
      <c r="K8" s="135">
        <v>951.83999999999992</v>
      </c>
      <c r="L8" s="149">
        <v>23.907323359668293</v>
      </c>
      <c r="M8" s="123">
        <f>L8/1000*100</f>
        <v>2.3907323359668293</v>
      </c>
      <c r="N8" s="139">
        <v>49.730000000000004</v>
      </c>
      <c r="O8" s="139">
        <v>8.08</v>
      </c>
      <c r="P8" s="134">
        <f t="shared" si="1"/>
        <v>6.1547029702970297</v>
      </c>
    </row>
    <row r="9" spans="1:16" ht="18" thickTop="1">
      <c r="A9" s="25" t="s">
        <v>968</v>
      </c>
      <c r="B9" s="37"/>
      <c r="C9" s="37"/>
      <c r="D9" s="37"/>
      <c r="E9" s="37" t="s">
        <v>1059</v>
      </c>
      <c r="F9" s="37"/>
      <c r="G9" s="37"/>
      <c r="H9" s="37"/>
      <c r="I9" s="37"/>
      <c r="J9" s="24" t="s">
        <v>332</v>
      </c>
      <c r="K9" s="135">
        <v>484.03199999999998</v>
      </c>
      <c r="L9" s="149">
        <v>8.1658512935783865</v>
      </c>
      <c r="M9" s="123">
        <f>L9/1000*50</f>
        <v>0.40829256467891939</v>
      </c>
      <c r="N9" s="139">
        <v>47.45</v>
      </c>
      <c r="O9" s="139">
        <v>8.94</v>
      </c>
      <c r="P9" s="134">
        <f t="shared" si="1"/>
        <v>5.3076062639821036</v>
      </c>
    </row>
    <row r="10" spans="1:16" ht="18" thickTop="1">
      <c r="A10" s="25" t="s">
        <v>967</v>
      </c>
      <c r="B10" s="37"/>
      <c r="C10" s="37"/>
      <c r="D10" s="37"/>
      <c r="E10" s="37" t="s">
        <v>1060</v>
      </c>
      <c r="F10" s="37"/>
      <c r="G10" s="37"/>
      <c r="H10" s="37"/>
      <c r="I10" s="37"/>
      <c r="J10" s="24" t="s">
        <v>334</v>
      </c>
      <c r="K10" s="135">
        <v>646.65599999999995</v>
      </c>
      <c r="L10" s="149">
        <v>7.8176134864080247</v>
      </c>
      <c r="M10" s="123">
        <f t="shared" ref="M10:M12" si="2">L10/1000*50</f>
        <v>0.39088067432040119</v>
      </c>
      <c r="N10" s="139">
        <v>45.47</v>
      </c>
      <c r="O10" s="139">
        <v>10.1</v>
      </c>
      <c r="P10" s="134">
        <f t="shared" si="1"/>
        <v>4.501980198019802</v>
      </c>
    </row>
    <row r="11" spans="1:16" ht="18" thickTop="1">
      <c r="A11" s="121" t="s">
        <v>966</v>
      </c>
      <c r="B11" s="37"/>
      <c r="C11" s="37"/>
      <c r="D11" s="121"/>
      <c r="E11" s="37" t="s">
        <v>1061</v>
      </c>
      <c r="F11" s="37"/>
      <c r="G11" s="37"/>
      <c r="H11" s="37"/>
      <c r="I11" s="37"/>
      <c r="J11" s="37" t="s">
        <v>336</v>
      </c>
      <c r="K11" s="135">
        <v>483.35999999999996</v>
      </c>
      <c r="L11" s="149">
        <v>2.7557376144764429</v>
      </c>
      <c r="M11" s="123">
        <f t="shared" si="2"/>
        <v>0.13778688072382217</v>
      </c>
      <c r="N11" s="139">
        <v>45.41</v>
      </c>
      <c r="O11" s="139">
        <v>9.34</v>
      </c>
      <c r="P11" s="134">
        <f t="shared" si="1"/>
        <v>4.8618843683083508</v>
      </c>
    </row>
    <row r="12" spans="1:16" ht="18" thickTop="1">
      <c r="A12" s="94" t="s">
        <v>965</v>
      </c>
      <c r="B12" s="13"/>
      <c r="C12" s="13"/>
      <c r="D12" s="13"/>
      <c r="E12" s="13" t="s">
        <v>1062</v>
      </c>
      <c r="F12" s="13"/>
      <c r="G12" s="13" t="s">
        <v>1159</v>
      </c>
      <c r="H12" s="13" t="s">
        <v>1167</v>
      </c>
      <c r="I12" s="13" t="s">
        <v>1172</v>
      </c>
      <c r="J12" s="94" t="s">
        <v>338</v>
      </c>
      <c r="K12" s="138">
        <v>442.27199999999999</v>
      </c>
      <c r="L12" s="126">
        <v>43.776620119142372</v>
      </c>
      <c r="M12" s="126">
        <f t="shared" si="2"/>
        <v>2.1888310059571188</v>
      </c>
      <c r="N12" s="140">
        <v>56.8</v>
      </c>
      <c r="O12" s="140">
        <v>6.68</v>
      </c>
      <c r="P12" s="141">
        <f t="shared" si="1"/>
        <v>8.5029940119760479</v>
      </c>
    </row>
    <row r="13" spans="1:16" ht="18" thickTop="1">
      <c r="A13" s="25" t="s">
        <v>980</v>
      </c>
      <c r="B13" s="37" t="s">
        <v>997</v>
      </c>
      <c r="C13" s="37" t="s">
        <v>1063</v>
      </c>
      <c r="D13" s="55">
        <v>39610</v>
      </c>
      <c r="E13" s="37" t="s">
        <v>1064</v>
      </c>
      <c r="F13" s="55">
        <v>39610</v>
      </c>
      <c r="G13" s="37" t="s">
        <v>1160</v>
      </c>
      <c r="H13" s="133" t="s">
        <v>1168</v>
      </c>
      <c r="I13" s="133" t="s">
        <v>1171</v>
      </c>
      <c r="J13" s="37" t="s">
        <v>166</v>
      </c>
      <c r="K13" s="135">
        <v>2399.52</v>
      </c>
      <c r="L13" s="149">
        <v>2.0859838634393548</v>
      </c>
      <c r="M13" s="123">
        <f>L13/1000*250</f>
        <v>0.52149596585983871</v>
      </c>
      <c r="N13" s="142">
        <v>48.2</v>
      </c>
      <c r="O13" s="142">
        <v>7.8849999999999998</v>
      </c>
      <c r="P13" s="143">
        <f>N13/O13</f>
        <v>6.1128725428027906</v>
      </c>
    </row>
    <row r="14" spans="1:16" ht="18" thickTop="1">
      <c r="A14" s="25" t="s">
        <v>979</v>
      </c>
      <c r="B14" s="37"/>
      <c r="C14" s="37"/>
      <c r="D14" s="37"/>
      <c r="E14" s="37" t="s">
        <v>1065</v>
      </c>
      <c r="F14" s="37"/>
      <c r="G14" s="37"/>
      <c r="H14" s="37"/>
      <c r="I14" s="37"/>
      <c r="J14" s="24" t="s">
        <v>168</v>
      </c>
      <c r="K14" s="135">
        <v>3562.848</v>
      </c>
      <c r="L14" s="149">
        <v>3.4837523239835098</v>
      </c>
      <c r="M14" s="123">
        <f t="shared" ref="M14" si="3">L14/1000*250</f>
        <v>0.87093808099587744</v>
      </c>
      <c r="N14" s="142">
        <v>52.844999999999999</v>
      </c>
      <c r="O14" s="142">
        <v>7.01</v>
      </c>
      <c r="P14" s="143">
        <f t="shared" si="1"/>
        <v>7.5385164051355211</v>
      </c>
    </row>
    <row r="15" spans="1:16" ht="18" thickTop="1">
      <c r="A15" s="25" t="s">
        <v>978</v>
      </c>
      <c r="B15" s="37"/>
      <c r="C15" s="37"/>
      <c r="D15" s="37"/>
      <c r="E15" s="37" t="s">
        <v>1066</v>
      </c>
      <c r="F15" s="37"/>
      <c r="G15" s="37"/>
      <c r="H15" s="37"/>
      <c r="I15" s="37"/>
      <c r="J15" s="24" t="s">
        <v>170</v>
      </c>
      <c r="K15" s="135">
        <v>2304.6719999999996</v>
      </c>
      <c r="L15" s="149">
        <v>3.5790602740867259</v>
      </c>
      <c r="M15" s="123">
        <f>L15/1000*200</f>
        <v>0.71581205481734511</v>
      </c>
      <c r="N15" s="142">
        <v>49.25</v>
      </c>
      <c r="O15" s="142">
        <v>7.3149999999999995</v>
      </c>
      <c r="P15" s="143">
        <f t="shared" si="1"/>
        <v>6.7327409432672596</v>
      </c>
    </row>
    <row r="16" spans="1:16" ht="18" thickTop="1">
      <c r="A16" s="25" t="s">
        <v>977</v>
      </c>
      <c r="B16" s="37"/>
      <c r="C16" s="37"/>
      <c r="D16" s="55">
        <v>39611</v>
      </c>
      <c r="E16" s="37" t="s">
        <v>1067</v>
      </c>
      <c r="F16" s="37"/>
      <c r="G16" s="37"/>
      <c r="H16" s="37"/>
      <c r="I16" s="37"/>
      <c r="J16" s="24" t="s">
        <v>172</v>
      </c>
      <c r="K16" s="135">
        <v>1108.8</v>
      </c>
      <c r="L16" s="149">
        <v>15.588888888888892</v>
      </c>
      <c r="M16" s="123">
        <f>L16/1000*100</f>
        <v>1.5588888888888892</v>
      </c>
      <c r="N16" s="142">
        <v>49.604999999999997</v>
      </c>
      <c r="O16" s="142">
        <v>8.2100000000000009</v>
      </c>
      <c r="P16" s="143">
        <f t="shared" si="1"/>
        <v>6.0420219244823379</v>
      </c>
    </row>
    <row r="17" spans="1:16" ht="18" thickTop="1">
      <c r="A17" s="25" t="s">
        <v>976</v>
      </c>
      <c r="B17" s="37"/>
      <c r="C17" s="37"/>
      <c r="D17" s="37"/>
      <c r="E17" s="37" t="s">
        <v>1068</v>
      </c>
      <c r="F17" s="37"/>
      <c r="G17" s="37"/>
      <c r="H17" s="37"/>
      <c r="I17" s="37"/>
      <c r="J17" s="24" t="s">
        <v>332</v>
      </c>
      <c r="K17" s="135">
        <v>580.51200000000006</v>
      </c>
      <c r="L17" s="149">
        <v>6.297682046193704</v>
      </c>
      <c r="M17" s="123">
        <f>L17/1000*50</f>
        <v>0.31488410230968522</v>
      </c>
      <c r="N17" s="142">
        <v>46.445</v>
      </c>
      <c r="O17" s="142">
        <v>8.745000000000001</v>
      </c>
      <c r="P17" s="143">
        <f t="shared" si="1"/>
        <v>5.3110348770726121</v>
      </c>
    </row>
    <row r="18" spans="1:16" ht="18" thickTop="1">
      <c r="A18" s="25" t="s">
        <v>975</v>
      </c>
      <c r="B18" s="37"/>
      <c r="C18" s="37"/>
      <c r="D18" s="37"/>
      <c r="E18" s="37" t="s">
        <v>1069</v>
      </c>
      <c r="F18" s="37"/>
      <c r="G18" s="37"/>
      <c r="H18" s="37"/>
      <c r="I18" s="37"/>
      <c r="J18" s="24" t="s">
        <v>334</v>
      </c>
      <c r="K18" s="135">
        <v>523.19999999999993</v>
      </c>
      <c r="L18" s="149">
        <v>4.7253822629969422</v>
      </c>
      <c r="M18" s="123">
        <f t="shared" ref="M18:M20" si="4">L18/1000*50</f>
        <v>0.23626911314984711</v>
      </c>
      <c r="N18" s="142">
        <v>45.870000000000005</v>
      </c>
      <c r="O18" s="142">
        <v>8.8500000000000014</v>
      </c>
      <c r="P18" s="143">
        <f t="shared" si="1"/>
        <v>5.1830508474576265</v>
      </c>
    </row>
    <row r="19" spans="1:16" ht="18" thickTop="1">
      <c r="A19" s="25" t="s">
        <v>974</v>
      </c>
      <c r="B19" s="37"/>
      <c r="C19" s="37"/>
      <c r="D19" s="37"/>
      <c r="E19" s="37" t="s">
        <v>1070</v>
      </c>
      <c r="F19" s="37"/>
      <c r="G19" s="37"/>
      <c r="H19" s="37"/>
      <c r="I19" s="37"/>
      <c r="J19" s="37" t="s">
        <v>336</v>
      </c>
      <c r="K19" s="135">
        <v>530.30399999999997</v>
      </c>
      <c r="L19" s="149">
        <v>7.7655080859280723</v>
      </c>
      <c r="M19" s="123">
        <f t="shared" si="4"/>
        <v>0.38827540429640361</v>
      </c>
      <c r="N19" s="142">
        <v>47.65</v>
      </c>
      <c r="O19" s="142">
        <v>9.17</v>
      </c>
      <c r="P19" s="143">
        <f t="shared" si="1"/>
        <v>5.1962922573609598</v>
      </c>
    </row>
    <row r="20" spans="1:16" ht="18" thickTop="1">
      <c r="A20" s="94" t="s">
        <v>973</v>
      </c>
      <c r="B20" s="13"/>
      <c r="C20" s="13"/>
      <c r="D20" s="13"/>
      <c r="E20" s="13" t="s">
        <v>1071</v>
      </c>
      <c r="F20" s="13"/>
      <c r="G20" s="13" t="s">
        <v>1161</v>
      </c>
      <c r="H20" s="13" t="s">
        <v>1169</v>
      </c>
      <c r="I20" s="13" t="s">
        <v>1170</v>
      </c>
      <c r="J20" s="94" t="s">
        <v>338</v>
      </c>
      <c r="K20" s="138">
        <v>484.79999999999995</v>
      </c>
      <c r="L20" s="126">
        <v>120.63036303630365</v>
      </c>
      <c r="M20" s="126">
        <f t="shared" si="4"/>
        <v>6.0315181518151819</v>
      </c>
      <c r="N20" s="145">
        <v>49.84</v>
      </c>
      <c r="O20" s="145">
        <v>8.18</v>
      </c>
      <c r="P20" s="141">
        <f t="shared" si="1"/>
        <v>6.0929095354523231</v>
      </c>
    </row>
    <row r="21" spans="1:16" ht="18" thickTop="1">
      <c r="A21" s="25" t="s">
        <v>988</v>
      </c>
      <c r="B21" s="37" t="s">
        <v>997</v>
      </c>
      <c r="C21" s="37" t="s">
        <v>998</v>
      </c>
      <c r="D21" s="55">
        <v>39611</v>
      </c>
      <c r="E21" s="37" t="s">
        <v>1072</v>
      </c>
      <c r="F21" s="55">
        <v>39611</v>
      </c>
      <c r="G21" s="37" t="s">
        <v>1162</v>
      </c>
      <c r="H21" s="133" t="s">
        <v>1174</v>
      </c>
      <c r="I21" s="133" t="s">
        <v>1175</v>
      </c>
      <c r="J21" s="37" t="s">
        <v>166</v>
      </c>
      <c r="K21" s="135">
        <v>2499.36</v>
      </c>
      <c r="L21" s="149">
        <v>2.4480720397755156</v>
      </c>
      <c r="M21" s="123">
        <f>L21/1000*250</f>
        <v>0.61201800994387889</v>
      </c>
      <c r="N21" s="142">
        <v>54.269999999999996</v>
      </c>
      <c r="O21" s="142">
        <v>6.48</v>
      </c>
      <c r="P21" s="144">
        <f>N21/O21</f>
        <v>8.3749999999999982</v>
      </c>
    </row>
    <row r="22" spans="1:16" ht="18" thickTop="1">
      <c r="A22" s="25" t="s">
        <v>987</v>
      </c>
      <c r="B22" s="37"/>
      <c r="C22" s="37"/>
      <c r="D22" s="37"/>
      <c r="E22" s="37" t="s">
        <v>1073</v>
      </c>
      <c r="F22" s="37"/>
      <c r="G22" s="37"/>
      <c r="H22" s="37"/>
      <c r="I22" s="37"/>
      <c r="J22" s="24" t="s">
        <v>168</v>
      </c>
      <c r="K22" s="135">
        <v>3855.2640000000001</v>
      </c>
      <c r="L22" s="149">
        <v>4.4582368418868326</v>
      </c>
      <c r="M22" s="123">
        <f t="shared" ref="M22" si="5">L22/1000*250</f>
        <v>1.1145592104717081</v>
      </c>
      <c r="N22" s="142">
        <v>52.099999999999994</v>
      </c>
      <c r="O22" s="142">
        <v>6.5250000000000004</v>
      </c>
      <c r="P22" s="144">
        <f t="shared" ref="P22:P36" si="6">N22/O22</f>
        <v>7.9846743295019147</v>
      </c>
    </row>
    <row r="23" spans="1:16" ht="18" thickTop="1">
      <c r="A23" s="25" t="s">
        <v>986</v>
      </c>
      <c r="B23" s="37"/>
      <c r="C23" s="37"/>
      <c r="D23" s="37"/>
      <c r="E23" s="37" t="s">
        <v>1074</v>
      </c>
      <c r="F23" s="37"/>
      <c r="G23" s="37"/>
      <c r="H23" s="37"/>
      <c r="I23" s="37"/>
      <c r="J23" s="24" t="s">
        <v>170</v>
      </c>
      <c r="K23" s="135">
        <v>1711.0079999999998</v>
      </c>
      <c r="L23" s="149">
        <v>7.5079952869887245</v>
      </c>
      <c r="M23" s="123">
        <f>L23/1000*200</f>
        <v>1.5015990573977449</v>
      </c>
      <c r="N23" s="142">
        <v>47.94</v>
      </c>
      <c r="O23" s="142">
        <v>8.0299999999999994</v>
      </c>
      <c r="P23" s="144">
        <f t="shared" si="6"/>
        <v>5.9701120797011207</v>
      </c>
    </row>
    <row r="24" spans="1:16" ht="18" thickTop="1">
      <c r="A24" s="25" t="s">
        <v>985</v>
      </c>
      <c r="B24" s="37"/>
      <c r="C24" s="37"/>
      <c r="D24" s="37"/>
      <c r="E24" s="37" t="s">
        <v>1075</v>
      </c>
      <c r="F24" s="37"/>
      <c r="G24" s="37"/>
      <c r="H24" s="37"/>
      <c r="I24" s="37"/>
      <c r="J24" s="24" t="s">
        <v>172</v>
      </c>
      <c r="K24" s="135">
        <v>752.16</v>
      </c>
      <c r="L24" s="149">
        <v>28.081613841026734</v>
      </c>
      <c r="M24" s="123">
        <f>L24/1000*100</f>
        <v>2.8081613841026734</v>
      </c>
      <c r="N24" s="142">
        <v>49.23</v>
      </c>
      <c r="O24" s="142">
        <v>8.4550000000000001</v>
      </c>
      <c r="P24" s="144">
        <f t="shared" si="6"/>
        <v>5.8225901833234772</v>
      </c>
    </row>
    <row r="25" spans="1:16" ht="18" thickTop="1">
      <c r="A25" s="25" t="s">
        <v>984</v>
      </c>
      <c r="B25" s="37"/>
      <c r="C25" s="37"/>
      <c r="D25" s="37"/>
      <c r="E25" s="37" t="s">
        <v>1076</v>
      </c>
      <c r="F25" s="37"/>
      <c r="G25" s="37"/>
      <c r="H25" s="37"/>
      <c r="I25" s="37"/>
      <c r="J25" s="24" t="s">
        <v>332</v>
      </c>
      <c r="K25" s="135">
        <v>459.07199999999995</v>
      </c>
      <c r="L25" s="149">
        <v>14.752776616013758</v>
      </c>
      <c r="M25" s="123">
        <f>L25/1000*50</f>
        <v>0.73763883080068793</v>
      </c>
      <c r="N25" s="142">
        <v>45.754999999999995</v>
      </c>
      <c r="O25" s="142">
        <v>9.2899999999999991</v>
      </c>
      <c r="P25" s="144">
        <f t="shared" si="6"/>
        <v>4.9251883745963401</v>
      </c>
    </row>
    <row r="26" spans="1:16" ht="18" thickTop="1">
      <c r="A26" s="25" t="s">
        <v>983</v>
      </c>
      <c r="B26" s="37"/>
      <c r="C26" s="37"/>
      <c r="D26" s="37"/>
      <c r="E26" s="37" t="s">
        <v>1077</v>
      </c>
      <c r="F26" s="37"/>
      <c r="G26" s="37"/>
      <c r="H26" s="37"/>
      <c r="I26" s="37"/>
      <c r="J26" s="24" t="s">
        <v>334</v>
      </c>
      <c r="K26" s="135">
        <v>624.86399999999992</v>
      </c>
      <c r="L26" s="149">
        <v>7.3028370973523842</v>
      </c>
      <c r="M26" s="123">
        <f t="shared" ref="M26:M28" si="7">L26/1000*50</f>
        <v>0.36514185486761924</v>
      </c>
      <c r="N26" s="142">
        <v>44.805</v>
      </c>
      <c r="O26" s="142">
        <v>10.280000000000001</v>
      </c>
      <c r="P26" s="144">
        <f t="shared" si="6"/>
        <v>4.3584630350194544</v>
      </c>
    </row>
    <row r="27" spans="1:16" ht="18" thickTop="1">
      <c r="A27" s="121" t="s">
        <v>982</v>
      </c>
      <c r="B27" s="37"/>
      <c r="C27" s="37"/>
      <c r="D27" s="37"/>
      <c r="E27" s="37" t="s">
        <v>1078</v>
      </c>
      <c r="F27" s="37"/>
      <c r="G27" s="37"/>
      <c r="H27" s="37"/>
      <c r="I27" s="37"/>
      <c r="J27" s="37" t="s">
        <v>336</v>
      </c>
      <c r="K27" s="135">
        <v>556.79999999999995</v>
      </c>
      <c r="L27" s="149">
        <v>4.7258141762452111</v>
      </c>
      <c r="M27" s="123">
        <f t="shared" si="7"/>
        <v>0.23629070881226055</v>
      </c>
      <c r="N27" s="142">
        <v>45.58</v>
      </c>
      <c r="O27" s="142">
        <v>9.4050000000000011</v>
      </c>
      <c r="P27" s="144">
        <f t="shared" si="6"/>
        <v>4.8463583200425298</v>
      </c>
    </row>
    <row r="28" spans="1:16" ht="18" thickTop="1">
      <c r="A28" s="94" t="s">
        <v>981</v>
      </c>
      <c r="B28" s="13"/>
      <c r="C28" s="13"/>
      <c r="D28" s="13"/>
      <c r="E28" s="13" t="s">
        <v>1079</v>
      </c>
      <c r="F28" s="13"/>
      <c r="G28" s="13" t="s">
        <v>1163</v>
      </c>
      <c r="H28" s="13" t="s">
        <v>1176</v>
      </c>
      <c r="I28" s="13" t="s">
        <v>1177</v>
      </c>
      <c r="J28" s="94" t="s">
        <v>338</v>
      </c>
      <c r="K28" s="138">
        <v>468</v>
      </c>
      <c r="L28" s="126">
        <v>105.56330484330483</v>
      </c>
      <c r="M28" s="126">
        <f t="shared" si="7"/>
        <v>5.2781652421652421</v>
      </c>
      <c r="N28" s="145">
        <v>57.2</v>
      </c>
      <c r="O28" s="145">
        <v>6.7949999999999999</v>
      </c>
      <c r="P28" s="146">
        <f t="shared" si="6"/>
        <v>8.4179543782192798</v>
      </c>
    </row>
    <row r="29" spans="1:16" ht="18" thickTop="1">
      <c r="A29" s="25" t="s">
        <v>996</v>
      </c>
      <c r="B29" s="37" t="s">
        <v>997</v>
      </c>
      <c r="C29" s="37" t="s">
        <v>1063</v>
      </c>
      <c r="D29" s="55">
        <v>39612</v>
      </c>
      <c r="E29" s="37" t="s">
        <v>1080</v>
      </c>
      <c r="F29" s="55">
        <v>39612</v>
      </c>
      <c r="G29" s="37" t="s">
        <v>1164</v>
      </c>
      <c r="H29" s="133" t="s">
        <v>1178</v>
      </c>
      <c r="I29" s="133" t="s">
        <v>1179</v>
      </c>
      <c r="J29" s="37" t="s">
        <v>166</v>
      </c>
      <c r="K29" s="135">
        <v>3045.2159999999999</v>
      </c>
      <c r="L29" s="149">
        <v>3.240142352244745</v>
      </c>
      <c r="M29" s="123">
        <f>L29/1000*250</f>
        <v>0.81003558806118625</v>
      </c>
      <c r="N29" s="142">
        <v>52.034999999999997</v>
      </c>
      <c r="O29" s="142">
        <v>7.65</v>
      </c>
      <c r="P29" s="144">
        <f t="shared" si="6"/>
        <v>6.8019607843137244</v>
      </c>
    </row>
    <row r="30" spans="1:16" ht="18" thickTop="1">
      <c r="A30" s="25" t="s">
        <v>995</v>
      </c>
      <c r="B30" s="37"/>
      <c r="C30" s="37"/>
      <c r="D30" s="37"/>
      <c r="E30" s="37" t="s">
        <v>1081</v>
      </c>
      <c r="F30" s="37"/>
      <c r="G30" s="37"/>
      <c r="H30" s="37"/>
      <c r="I30" s="37"/>
      <c r="J30" s="24" t="s">
        <v>168</v>
      </c>
      <c r="K30" s="135">
        <v>3791.904</v>
      </c>
      <c r="L30" s="149">
        <v>4.022985110734167</v>
      </c>
      <c r="M30" s="123">
        <f t="shared" ref="M30" si="8">L30/1000*250</f>
        <v>1.0057462776835417</v>
      </c>
      <c r="N30" s="142">
        <v>52.685000000000002</v>
      </c>
      <c r="O30" s="142">
        <v>6.97</v>
      </c>
      <c r="P30" s="144">
        <f t="shared" si="6"/>
        <v>7.5588235294117654</v>
      </c>
    </row>
    <row r="31" spans="1:16" ht="18" thickTop="1">
      <c r="A31" s="121" t="s">
        <v>994</v>
      </c>
      <c r="B31" s="37"/>
      <c r="C31" s="37"/>
      <c r="D31" s="55">
        <v>39613</v>
      </c>
      <c r="E31" s="37" t="s">
        <v>1082</v>
      </c>
      <c r="F31" s="37"/>
      <c r="G31" s="37"/>
      <c r="H31" s="37"/>
      <c r="I31" s="37"/>
      <c r="J31" s="24" t="s">
        <v>170</v>
      </c>
      <c r="K31" s="135">
        <v>2446.944</v>
      </c>
      <c r="L31" s="149">
        <v>6.0684347496305593</v>
      </c>
      <c r="M31" s="123">
        <f>L31/1000*200</f>
        <v>1.2136869499261118</v>
      </c>
      <c r="N31" s="142">
        <v>48.629999999999995</v>
      </c>
      <c r="O31" s="142">
        <v>7.3550000000000004</v>
      </c>
      <c r="P31" s="144">
        <f t="shared" si="6"/>
        <v>6.6118286879673684</v>
      </c>
    </row>
    <row r="32" spans="1:16" ht="18" thickTop="1">
      <c r="A32" s="25" t="s">
        <v>993</v>
      </c>
      <c r="B32" s="37"/>
      <c r="C32" s="37"/>
      <c r="D32" s="37"/>
      <c r="E32" s="37" t="s">
        <v>1083</v>
      </c>
      <c r="F32" s="37"/>
      <c r="G32" s="37"/>
      <c r="H32" s="37"/>
      <c r="I32" s="37"/>
      <c r="J32" s="24" t="s">
        <v>172</v>
      </c>
      <c r="K32" s="135">
        <v>711.55200000000002</v>
      </c>
      <c r="L32" s="123">
        <v>32.040534868381606</v>
      </c>
      <c r="M32" s="123">
        <f>L32/1000*100</f>
        <v>3.2040534868381605</v>
      </c>
      <c r="N32" s="142">
        <v>51.164999999999999</v>
      </c>
      <c r="O32" s="142">
        <v>7.93</v>
      </c>
      <c r="P32" s="144">
        <f t="shared" si="6"/>
        <v>6.4520807061790668</v>
      </c>
    </row>
    <row r="33" spans="1:16" ht="18" thickTop="1">
      <c r="A33" s="25" t="s">
        <v>992</v>
      </c>
      <c r="B33" s="37"/>
      <c r="C33" s="37"/>
      <c r="D33" s="37"/>
      <c r="E33" s="37" t="s">
        <v>1084</v>
      </c>
      <c r="F33" s="37"/>
      <c r="G33" s="37"/>
      <c r="H33" s="37"/>
      <c r="I33" s="37"/>
      <c r="J33" s="24" t="s">
        <v>332</v>
      </c>
      <c r="K33" s="135">
        <v>315.45600000000002</v>
      </c>
      <c r="L33" s="123">
        <v>16.231994319334547</v>
      </c>
      <c r="M33" s="123">
        <f>L33/1000*50</f>
        <v>0.81159971596672742</v>
      </c>
      <c r="N33" s="142">
        <v>46.35</v>
      </c>
      <c r="O33" s="142">
        <v>8.43</v>
      </c>
      <c r="P33" s="144">
        <f t="shared" si="6"/>
        <v>5.4982206405693956</v>
      </c>
    </row>
    <row r="34" spans="1:16" ht="18" thickTop="1">
      <c r="A34" s="121" t="s">
        <v>991</v>
      </c>
      <c r="B34" s="37"/>
      <c r="C34" s="37"/>
      <c r="D34" s="37"/>
      <c r="E34" s="37" t="s">
        <v>1085</v>
      </c>
      <c r="F34" s="37"/>
      <c r="G34" s="37"/>
      <c r="H34" s="37"/>
      <c r="I34" s="37"/>
      <c r="J34" s="24" t="s">
        <v>334</v>
      </c>
      <c r="K34" s="135">
        <v>316.8</v>
      </c>
      <c r="L34" s="123">
        <v>4.5397306397306387</v>
      </c>
      <c r="M34" s="123">
        <f t="shared" ref="M34:M36" si="9">L34/1000*50</f>
        <v>0.22698653198653193</v>
      </c>
      <c r="N34" s="142">
        <v>44.545000000000002</v>
      </c>
      <c r="O34" s="142">
        <v>8.4600000000000009</v>
      </c>
      <c r="P34" s="144">
        <f t="shared" si="6"/>
        <v>5.2653664302600474</v>
      </c>
    </row>
    <row r="35" spans="1:16" ht="18" thickTop="1">
      <c r="A35" s="25" t="s">
        <v>990</v>
      </c>
      <c r="B35" s="37"/>
      <c r="C35" s="37"/>
      <c r="D35" s="37"/>
      <c r="E35" s="37" t="s">
        <v>1086</v>
      </c>
      <c r="F35" s="37"/>
      <c r="G35" s="37"/>
      <c r="H35" s="37"/>
      <c r="I35" s="37"/>
      <c r="J35" s="37" t="s">
        <v>336</v>
      </c>
      <c r="K35" s="135">
        <v>431.90399999999994</v>
      </c>
      <c r="L35" s="123">
        <v>15.933972981650244</v>
      </c>
      <c r="M35" s="123">
        <f t="shared" si="9"/>
        <v>0.7966986490825122</v>
      </c>
      <c r="N35" s="142">
        <v>44.769999999999996</v>
      </c>
      <c r="O35" s="142">
        <v>9.84</v>
      </c>
      <c r="P35" s="144">
        <f t="shared" si="6"/>
        <v>4.5497967479674797</v>
      </c>
    </row>
    <row r="36" spans="1:16" ht="19" thickTop="1" thickBot="1">
      <c r="A36" s="99" t="s">
        <v>989</v>
      </c>
      <c r="B36" s="2"/>
      <c r="C36" s="2"/>
      <c r="D36" s="2"/>
      <c r="E36" s="2" t="s">
        <v>1087</v>
      </c>
      <c r="F36" s="2"/>
      <c r="G36" s="2" t="s">
        <v>1165</v>
      </c>
      <c r="H36" s="2" t="s">
        <v>1180</v>
      </c>
      <c r="I36" s="2" t="s">
        <v>1181</v>
      </c>
      <c r="J36" s="99" t="s">
        <v>338</v>
      </c>
      <c r="K36" s="137">
        <v>386.68799999999999</v>
      </c>
      <c r="L36" s="127">
        <v>183.75151715767407</v>
      </c>
      <c r="M36" s="127">
        <f t="shared" si="9"/>
        <v>9.1875758578837043</v>
      </c>
      <c r="N36" s="147">
        <v>53.21</v>
      </c>
      <c r="O36" s="147">
        <v>7.6349999999999998</v>
      </c>
      <c r="P36" s="148">
        <f t="shared" si="6"/>
        <v>6.9692206941715789</v>
      </c>
    </row>
    <row r="37" spans="1:16" ht="18" thickTop="1">
      <c r="A37" s="25"/>
      <c r="B37" s="121"/>
      <c r="C37" s="121"/>
      <c r="D37" s="121"/>
      <c r="E37" s="121"/>
      <c r="F37" s="121"/>
      <c r="G37" s="121"/>
      <c r="H37" s="121"/>
      <c r="I37" s="121"/>
      <c r="J37" s="30"/>
      <c r="K37" s="8"/>
      <c r="L37" s="149"/>
      <c r="M37" s="149"/>
      <c r="O37" s="98"/>
      <c r="P37" s="98"/>
    </row>
    <row r="38" spans="1:16">
      <c r="A38" s="25"/>
      <c r="B38" s="121"/>
      <c r="C38" s="121"/>
      <c r="D38" s="121"/>
      <c r="E38" s="121"/>
      <c r="F38" s="121"/>
      <c r="G38" s="121"/>
      <c r="H38" s="121"/>
      <c r="I38" s="121"/>
      <c r="J38" s="30"/>
      <c r="K38" s="8"/>
      <c r="L38" s="87"/>
      <c r="M38" s="87"/>
      <c r="N38" s="98"/>
      <c r="O38" s="98"/>
      <c r="P38" s="98"/>
    </row>
    <row r="39" spans="1:16" ht="18" thickBot="1">
      <c r="A39" s="2"/>
      <c r="B39" s="2"/>
      <c r="K39" s="1"/>
      <c r="L39" s="1"/>
      <c r="M39" s="1"/>
      <c r="N39" s="1"/>
      <c r="O39" s="1"/>
      <c r="P39" s="1"/>
    </row>
    <row r="40" spans="1:16">
      <c r="A40" s="120" t="s">
        <v>419</v>
      </c>
      <c r="B40" s="120" t="s">
        <v>421</v>
      </c>
      <c r="C40" s="120" t="s">
        <v>466</v>
      </c>
      <c r="D40" s="120" t="s">
        <v>467</v>
      </c>
      <c r="E40" s="120" t="s">
        <v>468</v>
      </c>
      <c r="F40" s="120" t="s">
        <v>467</v>
      </c>
      <c r="G40" s="120" t="s">
        <v>468</v>
      </c>
      <c r="H40" s="157" t="s">
        <v>471</v>
      </c>
      <c r="I40" s="157"/>
      <c r="J40" s="120" t="s">
        <v>19</v>
      </c>
      <c r="K40" s="37" t="s">
        <v>20</v>
      </c>
      <c r="L40" s="157" t="s">
        <v>707</v>
      </c>
      <c r="M40" s="158"/>
      <c r="N40" s="157" t="s">
        <v>53</v>
      </c>
      <c r="O40" s="157"/>
      <c r="P40" s="37" t="s">
        <v>475</v>
      </c>
    </row>
    <row r="41" spans="1:16" ht="18" thickBot="1">
      <c r="A41" s="4"/>
      <c r="B41" s="4"/>
      <c r="C41" s="40"/>
      <c r="D41" s="156" t="s">
        <v>212</v>
      </c>
      <c r="E41" s="156"/>
      <c r="F41" s="156" t="s">
        <v>47</v>
      </c>
      <c r="G41" s="156"/>
      <c r="H41" s="119" t="s">
        <v>472</v>
      </c>
      <c r="I41" s="119" t="s">
        <v>473</v>
      </c>
      <c r="J41" s="119" t="s">
        <v>424</v>
      </c>
      <c r="K41" s="119" t="s">
        <v>578</v>
      </c>
      <c r="L41" s="119" t="s">
        <v>219</v>
      </c>
      <c r="M41" s="119" t="s">
        <v>220</v>
      </c>
      <c r="N41" s="119" t="s">
        <v>221</v>
      </c>
      <c r="O41" s="119" t="s">
        <v>222</v>
      </c>
      <c r="P41" s="40"/>
    </row>
    <row r="42" spans="1:16" ht="18" thickTop="1">
      <c r="A42" s="121" t="s">
        <v>1088</v>
      </c>
      <c r="B42" s="128" t="s">
        <v>1089</v>
      </c>
      <c r="C42" s="121" t="s">
        <v>52</v>
      </c>
      <c r="D42" s="55">
        <v>39627</v>
      </c>
      <c r="E42" s="128" t="s">
        <v>1188</v>
      </c>
      <c r="F42" s="131">
        <v>39627</v>
      </c>
      <c r="G42" s="121" t="s">
        <v>1189</v>
      </c>
      <c r="H42" s="132" t="s">
        <v>1182</v>
      </c>
      <c r="I42" s="132" t="s">
        <v>1183</v>
      </c>
      <c r="J42" s="25" t="s">
        <v>1051</v>
      </c>
      <c r="K42" s="135">
        <v>3112.3199999999997</v>
      </c>
      <c r="L42" s="87">
        <v>0.64145075056549472</v>
      </c>
      <c r="M42" s="89">
        <f>L42/1000*250</f>
        <v>0.16036268764137368</v>
      </c>
      <c r="N42" s="142">
        <v>43.355000000000004</v>
      </c>
      <c r="O42" s="142">
        <v>7.6549999999999994</v>
      </c>
      <c r="P42" s="151">
        <f>N42/O42</f>
        <v>5.6636185499673424</v>
      </c>
    </row>
    <row r="43" spans="1:16" ht="18" thickTop="1">
      <c r="A43" s="25" t="s">
        <v>1090</v>
      </c>
      <c r="D43" s="37"/>
      <c r="E43" s="121" t="s">
        <v>1190</v>
      </c>
      <c r="F43" s="121"/>
      <c r="G43" s="121"/>
      <c r="H43" s="37"/>
      <c r="I43" s="37"/>
      <c r="J43" s="25" t="s">
        <v>1052</v>
      </c>
      <c r="K43" s="135">
        <v>3318.72</v>
      </c>
      <c r="L43" s="89">
        <v>3.3906486034776462</v>
      </c>
      <c r="M43" s="89">
        <f t="shared" ref="M43" si="10">L43/1000*250</f>
        <v>0.84766215086941155</v>
      </c>
      <c r="N43" s="142">
        <v>39.974999999999994</v>
      </c>
      <c r="O43" s="142">
        <v>9.7100000000000009</v>
      </c>
      <c r="P43" s="151">
        <f t="shared" ref="P43:P72" si="11">N43/O43</f>
        <v>4.1168898043254369</v>
      </c>
    </row>
    <row r="44" spans="1:16" ht="18" thickTop="1">
      <c r="A44" s="121" t="s">
        <v>1091</v>
      </c>
      <c r="B44" s="121"/>
      <c r="D44" s="37"/>
      <c r="E44" s="121" t="s">
        <v>1191</v>
      </c>
      <c r="F44" s="121"/>
      <c r="G44" s="121"/>
      <c r="H44" s="37"/>
      <c r="I44" s="37"/>
      <c r="J44" s="25" t="s">
        <v>1053</v>
      </c>
      <c r="K44" s="135">
        <v>2530.752</v>
      </c>
      <c r="L44" s="89">
        <v>0.65260707752741731</v>
      </c>
      <c r="M44" s="89">
        <f>L44/1000*200</f>
        <v>0.13052141550548346</v>
      </c>
      <c r="N44" s="142">
        <v>38.914999999999999</v>
      </c>
      <c r="O44" s="142">
        <v>9.82</v>
      </c>
      <c r="P44" s="151">
        <f t="shared" si="11"/>
        <v>3.9628309572301426</v>
      </c>
    </row>
    <row r="45" spans="1:16" ht="18" thickTop="1">
      <c r="A45" s="121" t="s">
        <v>1092</v>
      </c>
      <c r="B45" s="121"/>
      <c r="D45" s="37"/>
      <c r="E45" s="121" t="s">
        <v>1192</v>
      </c>
      <c r="F45" s="121"/>
      <c r="G45" s="121"/>
      <c r="H45" s="37"/>
      <c r="I45" s="37"/>
      <c r="J45" s="25" t="s">
        <v>1054</v>
      </c>
      <c r="K45" s="135">
        <v>1293.2159999999999</v>
      </c>
      <c r="L45" s="89">
        <v>0.30898163957142505</v>
      </c>
      <c r="M45" s="89">
        <f>L45/1000*100</f>
        <v>3.0898163957142507E-2</v>
      </c>
      <c r="N45" s="142">
        <v>36.335000000000001</v>
      </c>
      <c r="O45" s="142">
        <v>8.0399999999999991</v>
      </c>
      <c r="P45" s="151">
        <f t="shared" si="11"/>
        <v>4.5192786069651749</v>
      </c>
    </row>
    <row r="46" spans="1:16">
      <c r="A46" s="121" t="s">
        <v>1093</v>
      </c>
      <c r="B46" s="121"/>
      <c r="D46" s="37"/>
      <c r="E46" s="121" t="s">
        <v>1193</v>
      </c>
      <c r="F46" s="121"/>
      <c r="G46" s="121"/>
      <c r="H46" s="37"/>
      <c r="I46" s="37"/>
      <c r="J46" s="25" t="s">
        <v>1055</v>
      </c>
      <c r="K46" s="135">
        <v>1274.4959999999999</v>
      </c>
      <c r="L46" s="89">
        <v>0.51177877372702618</v>
      </c>
      <c r="M46" s="89">
        <f>L46/1000*100</f>
        <v>5.1177877372702622E-2</v>
      </c>
      <c r="N46" s="142">
        <v>39.795000000000002</v>
      </c>
      <c r="O46" s="142">
        <v>9.15</v>
      </c>
      <c r="P46" s="151">
        <f t="shared" si="11"/>
        <v>4.3491803278688526</v>
      </c>
    </row>
    <row r="47" spans="1:16">
      <c r="A47" s="25" t="s">
        <v>1094</v>
      </c>
      <c r="B47" s="16"/>
      <c r="D47" s="37"/>
      <c r="E47" s="121" t="s">
        <v>1194</v>
      </c>
      <c r="F47" s="121"/>
      <c r="G47" s="121"/>
      <c r="H47" s="37"/>
      <c r="I47" s="37"/>
      <c r="J47" s="25" t="s">
        <v>1056</v>
      </c>
      <c r="K47" s="135">
        <v>880.60799999999995</v>
      </c>
      <c r="L47" s="89">
        <v>4.2442494276681568</v>
      </c>
      <c r="M47" s="89">
        <f t="shared" ref="M47:M48" si="12">L47/1000*50</f>
        <v>0.21221247138340787</v>
      </c>
      <c r="N47" s="142">
        <v>40.880000000000003</v>
      </c>
      <c r="O47" s="142">
        <v>9.2949999999999999</v>
      </c>
      <c r="P47" s="151">
        <f t="shared" si="11"/>
        <v>4.3980634749865519</v>
      </c>
    </row>
    <row r="48" spans="1:16">
      <c r="A48" s="94" t="s">
        <v>1095</v>
      </c>
      <c r="B48" s="129"/>
      <c r="C48" s="61"/>
      <c r="D48" s="13"/>
      <c r="E48" s="97" t="s">
        <v>1195</v>
      </c>
      <c r="F48" s="94"/>
      <c r="G48" s="94" t="s">
        <v>1154</v>
      </c>
      <c r="H48" s="13" t="s">
        <v>1184</v>
      </c>
      <c r="I48" s="13" t="s">
        <v>1185</v>
      </c>
      <c r="J48" s="94" t="s">
        <v>1148</v>
      </c>
      <c r="K48" s="138">
        <v>881.22579187200006</v>
      </c>
      <c r="L48" s="95">
        <v>2.5650028488895917</v>
      </c>
      <c r="M48" s="95">
        <f t="shared" si="12"/>
        <v>0.12825014244447958</v>
      </c>
      <c r="N48" s="145">
        <v>38.03</v>
      </c>
      <c r="O48" s="145">
        <v>8.4749999999999996</v>
      </c>
      <c r="P48" s="155">
        <f t="shared" si="11"/>
        <v>4.4873156342182892</v>
      </c>
    </row>
    <row r="49" spans="1:16">
      <c r="A49" s="121" t="s">
        <v>1096</v>
      </c>
      <c r="B49" s="130" t="s">
        <v>1097</v>
      </c>
      <c r="C49" s="121" t="s">
        <v>52</v>
      </c>
      <c r="D49" s="55">
        <v>39628</v>
      </c>
      <c r="E49" s="121" t="s">
        <v>1196</v>
      </c>
      <c r="F49" s="43">
        <v>39628</v>
      </c>
      <c r="G49" s="121" t="s">
        <v>1197</v>
      </c>
      <c r="H49" s="121" t="s">
        <v>1136</v>
      </c>
      <c r="I49" s="121" t="s">
        <v>1137</v>
      </c>
      <c r="J49" s="25" t="s">
        <v>1149</v>
      </c>
      <c r="K49" s="135">
        <v>3275.7119999999995</v>
      </c>
      <c r="L49" s="87">
        <v>0.65256042045210327</v>
      </c>
      <c r="M49" s="89">
        <f>L49/1000*250</f>
        <v>0.16314010511302582</v>
      </c>
      <c r="N49" s="150">
        <v>39.234999999999999</v>
      </c>
      <c r="O49" s="150">
        <v>8.2949999999999999</v>
      </c>
      <c r="P49" s="151">
        <f t="shared" si="11"/>
        <v>4.7299578059071727</v>
      </c>
    </row>
    <row r="50" spans="1:16">
      <c r="A50" s="121" t="s">
        <v>1098</v>
      </c>
      <c r="D50" s="37"/>
      <c r="E50" s="121" t="s">
        <v>376</v>
      </c>
      <c r="F50" s="121"/>
      <c r="G50" s="121"/>
      <c r="H50" s="121"/>
      <c r="I50" s="121"/>
      <c r="J50" s="25" t="s">
        <v>1052</v>
      </c>
      <c r="K50" s="135">
        <v>2769.12</v>
      </c>
      <c r="L50" s="87">
        <v>1.6169613451204718</v>
      </c>
      <c r="M50" s="89">
        <f t="shared" ref="M50" si="13">L50/1000*250</f>
        <v>0.40424033628011796</v>
      </c>
      <c r="N50" s="150">
        <v>42.385000000000005</v>
      </c>
      <c r="O50" s="150">
        <v>8.9600000000000009</v>
      </c>
      <c r="P50" s="151">
        <f t="shared" si="11"/>
        <v>4.73046875</v>
      </c>
    </row>
    <row r="51" spans="1:16">
      <c r="A51" s="121" t="s">
        <v>1099</v>
      </c>
      <c r="B51" s="121"/>
      <c r="D51" s="37"/>
      <c r="E51" s="121" t="s">
        <v>1198</v>
      </c>
      <c r="F51" s="121"/>
      <c r="G51" s="121"/>
      <c r="H51" s="121"/>
      <c r="I51" s="121"/>
      <c r="J51" s="25" t="s">
        <v>1150</v>
      </c>
      <c r="K51" s="135">
        <v>2764.7040000000002</v>
      </c>
      <c r="L51" s="87">
        <v>0.80358693010173965</v>
      </c>
      <c r="M51" s="89">
        <f>L51/1000*200</f>
        <v>0.16071738602034794</v>
      </c>
      <c r="N51" s="150">
        <v>39.04</v>
      </c>
      <c r="O51" s="150">
        <v>9.754999999999999</v>
      </c>
      <c r="P51" s="151">
        <f t="shared" si="11"/>
        <v>4.0020502306509487</v>
      </c>
    </row>
    <row r="52" spans="1:16">
      <c r="A52" s="121" t="s">
        <v>1100</v>
      </c>
      <c r="B52" s="121"/>
      <c r="D52" s="37"/>
      <c r="E52" s="121" t="s">
        <v>1199</v>
      </c>
      <c r="F52" s="121"/>
      <c r="G52" s="121"/>
      <c r="H52" s="121"/>
      <c r="I52" s="121"/>
      <c r="J52" s="25" t="s">
        <v>1054</v>
      </c>
      <c r="K52" s="135">
        <v>1410.144</v>
      </c>
      <c r="L52" s="87">
        <v>0.43330326548210679</v>
      </c>
      <c r="M52" s="89">
        <f>L52/1000*100</f>
        <v>4.3330326548210681E-2</v>
      </c>
      <c r="N52" s="150">
        <v>38.004999999999995</v>
      </c>
      <c r="O52" s="150">
        <v>8.6999999999999993</v>
      </c>
      <c r="P52" s="151">
        <f t="shared" si="11"/>
        <v>4.3683908045977011</v>
      </c>
    </row>
    <row r="53" spans="1:16">
      <c r="A53" s="121" t="s">
        <v>1101</v>
      </c>
      <c r="B53" s="121"/>
      <c r="D53" s="37"/>
      <c r="E53" s="121" t="s">
        <v>1200</v>
      </c>
      <c r="F53" s="121"/>
      <c r="G53" s="121"/>
      <c r="H53" s="121"/>
      <c r="I53" s="121"/>
      <c r="J53" s="25" t="s">
        <v>1151</v>
      </c>
      <c r="K53" s="135">
        <v>697.34399999999994</v>
      </c>
      <c r="L53" s="87">
        <v>0.54144009269456683</v>
      </c>
      <c r="M53" s="89">
        <f>L53/1000*50</f>
        <v>2.7072004634728343E-2</v>
      </c>
      <c r="N53" s="150">
        <v>37.885000000000005</v>
      </c>
      <c r="O53" s="150">
        <v>8.245000000000001</v>
      </c>
      <c r="P53" s="151">
        <f t="shared" si="11"/>
        <v>4.5949060036385685</v>
      </c>
    </row>
    <row r="54" spans="1:16">
      <c r="A54" s="121" t="s">
        <v>1102</v>
      </c>
      <c r="B54" s="121"/>
      <c r="D54" s="37"/>
      <c r="E54" s="121" t="s">
        <v>1201</v>
      </c>
      <c r="F54" s="121"/>
      <c r="G54" s="121"/>
      <c r="H54" s="121"/>
      <c r="I54" s="121"/>
      <c r="J54" s="25" t="s">
        <v>1152</v>
      </c>
      <c r="K54" s="135">
        <v>432.57600000000002</v>
      </c>
      <c r="L54" s="87">
        <v>0.90777111998816395</v>
      </c>
      <c r="M54" s="89">
        <f t="shared" ref="M54:M56" si="14">L54/1000*50</f>
        <v>4.5388555999408199E-2</v>
      </c>
      <c r="N54" s="150">
        <v>38.945</v>
      </c>
      <c r="O54" s="150">
        <v>8.66</v>
      </c>
      <c r="P54" s="151">
        <f t="shared" si="11"/>
        <v>4.4971131639722861</v>
      </c>
    </row>
    <row r="55" spans="1:16">
      <c r="A55" s="121" t="s">
        <v>1103</v>
      </c>
      <c r="B55" s="16"/>
      <c r="D55" s="37"/>
      <c r="E55" s="121" t="s">
        <v>1202</v>
      </c>
      <c r="F55" s="121"/>
      <c r="G55" s="121"/>
      <c r="H55" s="121"/>
      <c r="I55" s="121"/>
      <c r="J55" s="25" t="s">
        <v>1056</v>
      </c>
      <c r="K55" s="135">
        <v>471.84</v>
      </c>
      <c r="L55" s="87">
        <v>2.7659376059681255</v>
      </c>
      <c r="M55" s="89">
        <f t="shared" si="14"/>
        <v>0.13829688029840628</v>
      </c>
      <c r="N55" s="150">
        <v>39.17</v>
      </c>
      <c r="O55" s="150">
        <v>8.8000000000000007</v>
      </c>
      <c r="P55" s="151">
        <f t="shared" si="11"/>
        <v>4.4511363636363637</v>
      </c>
    </row>
    <row r="56" spans="1:16">
      <c r="A56" s="13" t="s">
        <v>1104</v>
      </c>
      <c r="B56" s="129"/>
      <c r="C56" s="61"/>
      <c r="D56" s="13"/>
      <c r="E56" s="94" t="s">
        <v>1203</v>
      </c>
      <c r="F56" s="94"/>
      <c r="G56" s="94" t="s">
        <v>1155</v>
      </c>
      <c r="H56" s="13" t="s">
        <v>1138</v>
      </c>
      <c r="I56" s="13" t="s">
        <v>1139</v>
      </c>
      <c r="J56" s="94" t="s">
        <v>1148</v>
      </c>
      <c r="K56" s="138">
        <v>389.18399999999997</v>
      </c>
      <c r="L56" s="95">
        <v>2.5049333991119878</v>
      </c>
      <c r="M56" s="95">
        <f t="shared" si="14"/>
        <v>0.12524666995559938</v>
      </c>
      <c r="N56" s="154">
        <v>37.22</v>
      </c>
      <c r="O56" s="154">
        <v>8.1349999999999998</v>
      </c>
      <c r="P56" s="155">
        <f t="shared" si="11"/>
        <v>4.5752919483712358</v>
      </c>
    </row>
    <row r="57" spans="1:16">
      <c r="A57" s="25" t="s">
        <v>1105</v>
      </c>
      <c r="B57" s="25" t="s">
        <v>1097</v>
      </c>
      <c r="C57" s="121" t="s">
        <v>252</v>
      </c>
      <c r="D57" s="55">
        <v>39629</v>
      </c>
      <c r="E57" s="121" t="s">
        <v>1204</v>
      </c>
      <c r="F57" s="43">
        <v>39629</v>
      </c>
      <c r="G57" s="121" t="s">
        <v>1205</v>
      </c>
      <c r="H57" s="121" t="s">
        <v>1140</v>
      </c>
      <c r="I57" s="121" t="s">
        <v>1141</v>
      </c>
      <c r="J57" s="25" t="s">
        <v>1149</v>
      </c>
      <c r="K57" s="135">
        <v>3741.0239999999999</v>
      </c>
      <c r="L57" s="87">
        <v>0.72468928293429835</v>
      </c>
      <c r="M57" s="89">
        <f>L57/1000*250</f>
        <v>0.18117232073357459</v>
      </c>
      <c r="N57" s="150">
        <v>34.450000000000003</v>
      </c>
      <c r="O57" s="150">
        <v>6.93</v>
      </c>
      <c r="P57" s="151">
        <f t="shared" si="11"/>
        <v>4.971139971139972</v>
      </c>
    </row>
    <row r="58" spans="1:16">
      <c r="A58" s="121" t="s">
        <v>1106</v>
      </c>
      <c r="D58" s="37"/>
      <c r="E58" s="121" t="s">
        <v>1206</v>
      </c>
      <c r="F58" s="121"/>
      <c r="G58" s="121"/>
      <c r="H58" s="121"/>
      <c r="I58" s="121"/>
      <c r="J58" s="25" t="s">
        <v>1153</v>
      </c>
      <c r="K58" s="135">
        <v>3162.8159999999998</v>
      </c>
      <c r="L58" s="87">
        <v>0.88392116392480635</v>
      </c>
      <c r="M58" s="89">
        <f t="shared" ref="M58" si="15">L58/1000*250</f>
        <v>0.22098029098120159</v>
      </c>
      <c r="N58" s="150">
        <v>43.504999999999995</v>
      </c>
      <c r="O58" s="150">
        <v>8.3350000000000009</v>
      </c>
      <c r="P58" s="151">
        <f t="shared" si="11"/>
        <v>5.2195560887822428</v>
      </c>
    </row>
    <row r="59" spans="1:16">
      <c r="A59" s="121" t="s">
        <v>1107</v>
      </c>
      <c r="B59" s="121"/>
      <c r="D59" s="37"/>
      <c r="E59" s="121" t="s">
        <v>1207</v>
      </c>
      <c r="F59" s="121"/>
      <c r="G59" s="121"/>
      <c r="H59" s="121"/>
      <c r="I59" s="121"/>
      <c r="J59" s="25" t="s">
        <v>1150</v>
      </c>
      <c r="K59" s="135">
        <v>1657.8240000000001</v>
      </c>
      <c r="L59" s="87">
        <v>1.381015113787712</v>
      </c>
      <c r="M59" s="89">
        <f>L59/1000*200</f>
        <v>0.27620302275754244</v>
      </c>
      <c r="N59" s="150">
        <v>41.234999999999999</v>
      </c>
      <c r="O59" s="150">
        <v>10.95</v>
      </c>
      <c r="P59" s="151">
        <f t="shared" si="11"/>
        <v>3.7657534246575346</v>
      </c>
    </row>
    <row r="60" spans="1:16">
      <c r="A60" s="121" t="s">
        <v>1108</v>
      </c>
      <c r="B60" s="121"/>
      <c r="D60" s="37"/>
      <c r="E60" s="121" t="s">
        <v>1208</v>
      </c>
      <c r="F60" s="121"/>
      <c r="G60" s="121"/>
      <c r="H60" s="121"/>
      <c r="I60" s="121"/>
      <c r="J60" s="25" t="s">
        <v>1054</v>
      </c>
      <c r="K60" s="135">
        <v>1184.3520000000001</v>
      </c>
      <c r="L60" s="87">
        <v>2.8707681500094564</v>
      </c>
      <c r="M60" s="89">
        <f>L60/1000*100</f>
        <v>0.28707681500094562</v>
      </c>
      <c r="N60" s="150">
        <v>41.629999999999995</v>
      </c>
      <c r="O60" s="150">
        <v>11.280000000000001</v>
      </c>
      <c r="P60" s="151">
        <f t="shared" si="11"/>
        <v>3.6906028368794317</v>
      </c>
    </row>
    <row r="61" spans="1:16">
      <c r="A61" s="121" t="s">
        <v>1109</v>
      </c>
      <c r="B61" s="121"/>
      <c r="D61" s="37"/>
      <c r="E61" s="121" t="s">
        <v>1209</v>
      </c>
      <c r="F61" s="121"/>
      <c r="G61" s="121"/>
      <c r="H61" s="121"/>
      <c r="I61" s="121"/>
      <c r="J61" s="25" t="s">
        <v>1151</v>
      </c>
      <c r="K61" s="135">
        <v>565.82399999999996</v>
      </c>
      <c r="L61" s="87">
        <v>3.8354682728198179</v>
      </c>
      <c r="M61" s="89">
        <f>L61/1000*50</f>
        <v>0.1917734136409909</v>
      </c>
      <c r="N61" s="150">
        <v>41.534999999999997</v>
      </c>
      <c r="O61" s="150">
        <v>11.08</v>
      </c>
      <c r="P61" s="151">
        <f t="shared" si="11"/>
        <v>3.7486462093862811</v>
      </c>
    </row>
    <row r="62" spans="1:16">
      <c r="A62" s="121" t="s">
        <v>1110</v>
      </c>
      <c r="B62" s="121"/>
      <c r="D62" s="37"/>
      <c r="E62" s="121" t="s">
        <v>1210</v>
      </c>
      <c r="F62" s="121"/>
      <c r="G62" s="121"/>
      <c r="H62" s="121"/>
      <c r="I62" s="121"/>
      <c r="J62" s="25" t="s">
        <v>1152</v>
      </c>
      <c r="K62" s="135">
        <v>833.952</v>
      </c>
      <c r="L62" s="87">
        <v>4.2511799240244041</v>
      </c>
      <c r="M62" s="89">
        <f t="shared" ref="M62:M64" si="16">L62/1000*50</f>
        <v>0.21255899620122018</v>
      </c>
      <c r="N62" s="150">
        <v>41.224999999999994</v>
      </c>
      <c r="O62" s="150">
        <v>10.34</v>
      </c>
      <c r="P62" s="151">
        <f t="shared" si="11"/>
        <v>3.9869439071566726</v>
      </c>
    </row>
    <row r="63" spans="1:16">
      <c r="A63" s="25" t="s">
        <v>1111</v>
      </c>
      <c r="B63" s="16"/>
      <c r="D63" s="37"/>
      <c r="E63" s="121" t="s">
        <v>1211</v>
      </c>
      <c r="F63" s="121"/>
      <c r="G63" s="121"/>
      <c r="H63" s="121"/>
      <c r="I63" s="121"/>
      <c r="J63" s="25" t="s">
        <v>1056</v>
      </c>
      <c r="K63" s="135">
        <v>523.10399999999993</v>
      </c>
      <c r="L63" s="87">
        <v>10.901465100630087</v>
      </c>
      <c r="M63" s="89">
        <f t="shared" si="16"/>
        <v>0.54507325503150428</v>
      </c>
      <c r="N63" s="150">
        <v>40.004999999999995</v>
      </c>
      <c r="O63" s="150">
        <v>10.14</v>
      </c>
      <c r="P63" s="151">
        <f t="shared" si="11"/>
        <v>3.9452662721893486</v>
      </c>
    </row>
    <row r="64" spans="1:16">
      <c r="A64" s="94" t="s">
        <v>1112</v>
      </c>
      <c r="B64" s="129"/>
      <c r="C64" s="61"/>
      <c r="D64" s="13"/>
      <c r="E64" s="94" t="s">
        <v>1212</v>
      </c>
      <c r="F64" s="94"/>
      <c r="G64" s="94" t="s">
        <v>1156</v>
      </c>
      <c r="H64" s="13" t="s">
        <v>1142</v>
      </c>
      <c r="I64" s="13" t="s">
        <v>1143</v>
      </c>
      <c r="J64" s="94" t="s">
        <v>1148</v>
      </c>
      <c r="K64" s="138">
        <v>562.55999999999995</v>
      </c>
      <c r="L64" s="95">
        <v>9.7943686006825956</v>
      </c>
      <c r="M64" s="95">
        <f t="shared" si="16"/>
        <v>0.48971843003412974</v>
      </c>
      <c r="N64" s="154">
        <v>38.605000000000004</v>
      </c>
      <c r="O64" s="154">
        <v>9.56</v>
      </c>
      <c r="P64" s="155">
        <f t="shared" si="11"/>
        <v>4.0381799163179917</v>
      </c>
    </row>
    <row r="65" spans="1:16">
      <c r="A65" s="121" t="s">
        <v>1113</v>
      </c>
      <c r="B65" s="25" t="s">
        <v>1097</v>
      </c>
      <c r="C65" s="121" t="s">
        <v>252</v>
      </c>
      <c r="D65" s="55">
        <v>39630</v>
      </c>
      <c r="E65" s="121" t="s">
        <v>1213</v>
      </c>
      <c r="F65" s="43">
        <v>39630</v>
      </c>
      <c r="G65" s="121" t="s">
        <v>1214</v>
      </c>
      <c r="H65" s="121" t="s">
        <v>1144</v>
      </c>
      <c r="I65" s="121" t="s">
        <v>1145</v>
      </c>
      <c r="J65" s="25" t="s">
        <v>1149</v>
      </c>
      <c r="K65" s="135">
        <v>3546.72</v>
      </c>
      <c r="L65" s="87">
        <v>0.70422249289484384</v>
      </c>
      <c r="M65" s="89">
        <f>L65/1000*250</f>
        <v>0.17605562322371096</v>
      </c>
      <c r="N65" s="150">
        <v>40.155000000000001</v>
      </c>
      <c r="O65" s="150">
        <v>8.32</v>
      </c>
      <c r="P65" s="151">
        <f t="shared" si="11"/>
        <v>4.826322115384615</v>
      </c>
    </row>
    <row r="66" spans="1:16">
      <c r="A66" s="121" t="s">
        <v>1114</v>
      </c>
      <c r="D66" s="37"/>
      <c r="E66" s="121" t="s">
        <v>1215</v>
      </c>
      <c r="F66" s="121"/>
      <c r="G66" s="121"/>
      <c r="H66" s="121"/>
      <c r="I66" s="121"/>
      <c r="J66" s="25" t="s">
        <v>1153</v>
      </c>
      <c r="K66" s="135">
        <v>3049.248</v>
      </c>
      <c r="L66" s="87">
        <v>1.0991562509838491</v>
      </c>
      <c r="M66" s="89">
        <f t="shared" ref="M66" si="17">L66/1000*250</f>
        <v>0.27478906274596226</v>
      </c>
      <c r="N66" s="150">
        <v>41.274999999999999</v>
      </c>
      <c r="O66" s="150">
        <v>8.2050000000000001</v>
      </c>
      <c r="P66" s="151">
        <f t="shared" si="11"/>
        <v>5.0304692260816575</v>
      </c>
    </row>
    <row r="67" spans="1:16">
      <c r="A67" s="121" t="s">
        <v>1115</v>
      </c>
      <c r="B67" s="121"/>
      <c r="D67" s="37"/>
      <c r="E67" s="121" t="s">
        <v>1045</v>
      </c>
      <c r="F67" s="121"/>
      <c r="G67" s="121"/>
      <c r="H67" s="121"/>
      <c r="I67" s="121"/>
      <c r="J67" s="25" t="s">
        <v>1150</v>
      </c>
      <c r="K67" s="135">
        <v>2518.3679999999999</v>
      </c>
      <c r="L67" s="87">
        <v>0.69255962591646647</v>
      </c>
      <c r="M67" s="89">
        <f>L67/1000*200</f>
        <v>0.13851192518329331</v>
      </c>
      <c r="N67" s="150">
        <v>39.989999999999995</v>
      </c>
      <c r="O67" s="150">
        <v>9.8249999999999993</v>
      </c>
      <c r="P67" s="151">
        <f t="shared" si="11"/>
        <v>4.0702290076335874</v>
      </c>
    </row>
    <row r="68" spans="1:16">
      <c r="A68" s="121" t="s">
        <v>1116</v>
      </c>
      <c r="B68" s="121"/>
      <c r="D68" s="37"/>
      <c r="E68" s="121" t="s">
        <v>1046</v>
      </c>
      <c r="F68" s="121"/>
      <c r="G68" s="121"/>
      <c r="H68" s="121"/>
      <c r="I68" s="121"/>
      <c r="J68" s="25" t="s">
        <v>1054</v>
      </c>
      <c r="K68" s="135">
        <v>1109.8559999999998</v>
      </c>
      <c r="L68" s="87">
        <v>1.2717505694432434</v>
      </c>
      <c r="M68" s="89">
        <f>L68/1000*100</f>
        <v>0.12717505694432432</v>
      </c>
      <c r="N68" s="150">
        <v>39.75</v>
      </c>
      <c r="O68" s="150">
        <v>10.114999999999998</v>
      </c>
      <c r="P68" s="151">
        <f t="shared" si="11"/>
        <v>3.9298072170044493</v>
      </c>
    </row>
    <row r="69" spans="1:16">
      <c r="A69" s="121" t="s">
        <v>1117</v>
      </c>
      <c r="B69" s="121"/>
      <c r="D69" s="37"/>
      <c r="E69" s="121" t="s">
        <v>1047</v>
      </c>
      <c r="F69" s="121"/>
      <c r="G69" s="121"/>
      <c r="H69" s="121"/>
      <c r="I69" s="121"/>
      <c r="J69" s="25" t="s">
        <v>1151</v>
      </c>
      <c r="K69" s="135">
        <v>621.98399999999992</v>
      </c>
      <c r="L69" s="87">
        <v>3.6766219066728416</v>
      </c>
      <c r="M69" s="89">
        <f>L69/1000*50</f>
        <v>0.18383109533364209</v>
      </c>
      <c r="N69" s="150">
        <v>40.134999999999998</v>
      </c>
      <c r="O69" s="150">
        <v>10.280000000000001</v>
      </c>
      <c r="P69" s="151">
        <f t="shared" si="11"/>
        <v>3.9041828793774314</v>
      </c>
    </row>
    <row r="70" spans="1:16">
      <c r="A70" s="121" t="s">
        <v>1118</v>
      </c>
      <c r="B70" s="121"/>
      <c r="D70" s="37"/>
      <c r="E70" s="121" t="s">
        <v>1048</v>
      </c>
      <c r="F70" s="121"/>
      <c r="G70" s="121"/>
      <c r="H70" s="121"/>
      <c r="I70" s="121"/>
      <c r="J70" s="25" t="s">
        <v>1152</v>
      </c>
      <c r="K70" s="135">
        <v>618.52799999999991</v>
      </c>
      <c r="L70" s="87">
        <v>3.8513373687205754</v>
      </c>
      <c r="M70" s="89">
        <f t="shared" ref="M70:M72" si="18">L70/1000*50</f>
        <v>0.19256686843602877</v>
      </c>
      <c r="N70" s="150">
        <v>40.86</v>
      </c>
      <c r="O70" s="150">
        <v>10.195</v>
      </c>
      <c r="P70" s="151">
        <f t="shared" si="11"/>
        <v>4.0078469838155959</v>
      </c>
    </row>
    <row r="71" spans="1:16">
      <c r="A71" s="121" t="s">
        <v>1186</v>
      </c>
      <c r="B71" s="16"/>
      <c r="D71" s="37"/>
      <c r="E71" s="121" t="s">
        <v>1049</v>
      </c>
      <c r="F71" s="121"/>
      <c r="G71" s="121"/>
      <c r="H71" s="121"/>
      <c r="I71" s="121"/>
      <c r="J71" s="25" t="s">
        <v>1056</v>
      </c>
      <c r="K71" s="135">
        <v>460.03199999999998</v>
      </c>
      <c r="L71" s="87">
        <v>6.0228853644963829</v>
      </c>
      <c r="M71" s="89">
        <f t="shared" si="18"/>
        <v>0.30114426822481916</v>
      </c>
      <c r="N71" s="150">
        <v>40.28</v>
      </c>
      <c r="O71" s="150">
        <v>9.5850000000000009</v>
      </c>
      <c r="P71" s="151">
        <f t="shared" si="11"/>
        <v>4.2023995826812728</v>
      </c>
    </row>
    <row r="72" spans="1:16" ht="18" thickBot="1">
      <c r="A72" s="99" t="s">
        <v>1187</v>
      </c>
      <c r="B72" s="136"/>
      <c r="C72" s="102"/>
      <c r="D72" s="2"/>
      <c r="E72" s="99" t="s">
        <v>1050</v>
      </c>
      <c r="F72" s="99"/>
      <c r="G72" s="99" t="s">
        <v>1157</v>
      </c>
      <c r="H72" s="2" t="s">
        <v>1146</v>
      </c>
      <c r="I72" s="2" t="s">
        <v>1147</v>
      </c>
      <c r="J72" s="99" t="s">
        <v>1148</v>
      </c>
      <c r="K72" s="137">
        <v>517.05600000000004</v>
      </c>
      <c r="L72" s="83">
        <v>9.026797871023641</v>
      </c>
      <c r="M72" s="83">
        <f t="shared" si="18"/>
        <v>0.45133989355118209</v>
      </c>
      <c r="N72" s="152">
        <v>39.094999999999999</v>
      </c>
      <c r="O72" s="152">
        <v>9.4749999999999996</v>
      </c>
      <c r="P72" s="153">
        <f t="shared" si="11"/>
        <v>4.1261213720316627</v>
      </c>
    </row>
  </sheetData>
  <sheetCalcPr fullCalcOnLoad="1"/>
  <mergeCells count="11">
    <mergeCell ref="A1:D1"/>
    <mergeCell ref="H3:I3"/>
    <mergeCell ref="L3:M3"/>
    <mergeCell ref="N3:O3"/>
    <mergeCell ref="D4:E4"/>
    <mergeCell ref="F4:G4"/>
    <mergeCell ref="H40:I40"/>
    <mergeCell ref="L40:M40"/>
    <mergeCell ref="N40:O40"/>
    <mergeCell ref="D41:E41"/>
    <mergeCell ref="F41:G41"/>
  </mergeCells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MR10-01</vt:lpstr>
      <vt:lpstr>MR10-06</vt:lpstr>
      <vt:lpstr>MR11-02</vt:lpstr>
      <vt:lpstr>MR11-03</vt:lpstr>
      <vt:lpstr>MR11-05</vt:lpstr>
      <vt:lpstr>MR12-02</vt:lpstr>
    </vt:vector>
  </TitlesOfParts>
  <Company>海洋研究開発機構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喜多村 稔</dc:creator>
  <cp:lastModifiedBy>喜多村 稔</cp:lastModifiedBy>
  <dcterms:created xsi:type="dcterms:W3CDTF">2012-02-14T05:48:25Z</dcterms:created>
  <dcterms:modified xsi:type="dcterms:W3CDTF">2012-11-16T02:36:21Z</dcterms:modified>
</cp:coreProperties>
</file>