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C9E815D6-B916-4791-B9A3-025F3EE6D2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ICIO4 - 2.3A" sheetId="3" r:id="rId1"/>
  </sheets>
  <definedNames>
    <definedName name="solver_adj" localSheetId="0" hidden="1">'EXERCICIO4 - 2.3A'!$B$18:$H$18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'EXERCICIO4 - 2.3A'!$B$18:$E$18</definedName>
    <definedName name="solver_lhs2" localSheetId="0" hidden="1">'EXERCICIO4 - 2.3A'!$B$18:$E$18</definedName>
    <definedName name="solver_lhs3" localSheetId="0" hidden="1">'EXERCICIO4 - 2.3A'!$B$18:$H$18</definedName>
    <definedName name="solver_lhs4" localSheetId="0" hidden="1">'EXERCICIO4 - 2.3A'!$F$18</definedName>
    <definedName name="solver_lhs5" localSheetId="0" hidden="1">'EXERCICIO4 - 2.3A'!$G$18</definedName>
    <definedName name="solver_lhs6" localSheetId="0" hidden="1">'EXERCICIO4 - 2.3A'!$G$18</definedName>
    <definedName name="solver_lhs7" localSheetId="0" hidden="1">'EXERCICIO4 - 2.3A'!$G$18</definedName>
    <definedName name="solver_lhs8" localSheetId="0" hidden="1">'EXERCICIO4 - 2.3A'!$H$18</definedName>
    <definedName name="solver_lhs9" localSheetId="0" hidden="1">'EXERCICIO4 - 2.3A'!$K$17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'EXERCICIO4 - 2.3A'!$I$2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'EXERCICIO4 - 2.3A'!$K$3:$K$6</definedName>
    <definedName name="solver_rhs2" localSheetId="0" hidden="1">'EXERCICIO4 - 2.3A'!$K$11:$K$14</definedName>
    <definedName name="solver_rhs3" localSheetId="0" hidden="1">"número inteiro"</definedName>
    <definedName name="solver_rhs4" localSheetId="0" hidden="1">'EXERCICIO4 - 2.3A'!$K$8</definedName>
    <definedName name="solver_rhs5" localSheetId="0" hidden="1">'EXERCICIO4 - 2.3A'!$K$15</definedName>
    <definedName name="solver_rhs6" localSheetId="0" hidden="1">'EXERCICIO4 - 2.3A'!$K$9</definedName>
    <definedName name="solver_rhs7" localSheetId="0" hidden="1">'EXERCICIO4 - 2.3A'!$K$7</definedName>
    <definedName name="solver_rhs8" localSheetId="0" hidden="1">'EXERCICIO4 - 2.3A'!$K$10</definedName>
    <definedName name="solver_rhs9" localSheetId="0" hidden="1">'EXERCICIO4 - 2.3A'!$K$16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 a="1"/>
  <c r="I2" i="3" s="1"/>
  <c r="K16" i="3"/>
  <c r="K17" i="3"/>
  <c r="R14" i="3"/>
  <c r="R13" i="3"/>
  <c r="R11" i="3"/>
  <c r="R10" i="3"/>
  <c r="R8" i="3"/>
  <c r="R6" i="3" a="1"/>
  <c r="R6" i="3"/>
  <c r="R5" i="3" a="1"/>
  <c r="R5" i="3"/>
  <c r="R4" i="3" a="1"/>
  <c r="R4" i="3" s="1"/>
  <c r="R3" i="3"/>
  <c r="R2" i="3"/>
  <c r="K8" i="3"/>
  <c r="R7" i="3" s="1"/>
  <c r="K9" i="3"/>
  <c r="R9" i="3" s="1"/>
  <c r="I13" i="3" l="1"/>
  <c r="I12" i="3"/>
  <c r="I11" i="3"/>
  <c r="I10" i="3"/>
  <c r="I9" i="3"/>
  <c r="I8" i="3"/>
  <c r="I7" i="3"/>
  <c r="I17" i="3"/>
  <c r="I6" i="3"/>
  <c r="I5" i="3"/>
  <c r="I4" i="3"/>
  <c r="I15" i="3"/>
  <c r="I3" i="3"/>
  <c r="I16" i="3"/>
  <c r="I14" i="3"/>
  <c r="R12" i="3"/>
</calcChain>
</file>

<file path=xl/sharedStrings.xml><?xml version="1.0" encoding="utf-8"?>
<sst xmlns="http://schemas.openxmlformats.org/spreadsheetml/2006/main" count="51" uniqueCount="39">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</sst>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0" fillId="0" borderId="0" xfId="0" applyAlignment="1">
      <alignment horizontal="center" vertical="justify"/>
    </xf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3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8" t="s">
        <v>23</v>
      </c>
      <c r="B2" s="7">
        <v>7</v>
      </c>
      <c r="C2" s="7">
        <v>12</v>
      </c>
      <c r="D2" s="7">
        <v>20</v>
      </c>
      <c r="E2" s="7">
        <v>5</v>
      </c>
      <c r="F2" s="7">
        <v>-10</v>
      </c>
      <c r="G2" s="7">
        <v>15</v>
      </c>
      <c r="H2" s="7">
        <v>-7</v>
      </c>
      <c r="I2" s="10">
        <f t="array" ref="I2:I17">MMULT(B2:H17,TRANSPOSE(B18:H18))</f>
        <v>7206</v>
      </c>
      <c r="J2" s="7"/>
      <c r="K2" s="7"/>
      <c r="N2" s="11" t="s">
        <v>5</v>
      </c>
      <c r="O2" s="3"/>
      <c r="P2" s="6" t="s">
        <v>15</v>
      </c>
      <c r="Q2" s="6"/>
      <c r="R2" t="e">
        <f ca="1">_xludf.MIN($I$2)</f>
        <v>#NAME?</v>
      </c>
    </row>
    <row r="3" spans="1:18" ht="15.75" x14ac:dyDescent="0.25">
      <c r="A3" s="8" t="s">
        <v>24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10">
        <v>122</v>
      </c>
      <c r="J3" s="7" t="s">
        <v>2</v>
      </c>
      <c r="K3" s="7">
        <v>100</v>
      </c>
      <c r="N3" s="11"/>
      <c r="O3" s="3"/>
      <c r="P3" s="6" t="s">
        <v>16</v>
      </c>
      <c r="Q3" s="6"/>
      <c r="R3">
        <f>COUNT($B$18:$H$18)</f>
        <v>7</v>
      </c>
    </row>
    <row r="4" spans="1:18" ht="15.75" x14ac:dyDescent="0.25">
      <c r="A4" s="8" t="s">
        <v>25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10">
        <v>136</v>
      </c>
      <c r="J4" s="7" t="s">
        <v>2</v>
      </c>
      <c r="K4" s="7">
        <v>125</v>
      </c>
      <c r="N4" s="11"/>
      <c r="O4" s="3"/>
      <c r="P4" s="6" t="s">
        <v>17</v>
      </c>
      <c r="Q4" s="6"/>
      <c r="R4" t="b">
        <f t="array" ref="R4">$B$18:$E$18&lt;=$K$11:$K$14</f>
        <v>1</v>
      </c>
    </row>
    <row r="5" spans="1:18" ht="15.75" x14ac:dyDescent="0.25">
      <c r="A5" s="8" t="s">
        <v>26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10">
        <v>158</v>
      </c>
      <c r="J5" s="7" t="s">
        <v>2</v>
      </c>
      <c r="K5" s="7">
        <v>75</v>
      </c>
      <c r="N5" s="11"/>
      <c r="O5" s="3"/>
      <c r="P5" s="6" t="s">
        <v>18</v>
      </c>
      <c r="Q5" s="6"/>
      <c r="R5" t="b">
        <f t="array" ref="R5">$B$18:$E$18&gt;=$K$3:$K$6</f>
        <v>1</v>
      </c>
    </row>
    <row r="6" spans="1:18" ht="15.75" x14ac:dyDescent="0.25">
      <c r="A6" s="8" t="s">
        <v>27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10">
        <v>303</v>
      </c>
      <c r="J6" s="7" t="s">
        <v>2</v>
      </c>
      <c r="K6" s="7">
        <v>300</v>
      </c>
      <c r="N6" s="11"/>
      <c r="O6" s="3"/>
      <c r="P6" s="6" t="s">
        <v>19</v>
      </c>
      <c r="Q6" s="6"/>
      <c r="R6" t="b">
        <f t="array" ref="R6">$B$18:$H$18=INT($B$18:$H$18)</f>
        <v>1</v>
      </c>
    </row>
    <row r="7" spans="1:18" ht="15.75" x14ac:dyDescent="0.25">
      <c r="A7" s="8" t="s">
        <v>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10">
        <v>25</v>
      </c>
      <c r="J7" s="7" t="s">
        <v>2</v>
      </c>
      <c r="K7" s="7">
        <v>0</v>
      </c>
      <c r="N7" s="11"/>
      <c r="O7" s="3"/>
      <c r="P7" s="6"/>
      <c r="Q7" s="6"/>
      <c r="R7" t="b">
        <f>$F$18=$K$8</f>
        <v>1</v>
      </c>
    </row>
    <row r="8" spans="1:18" ht="15.75" x14ac:dyDescent="0.25">
      <c r="A8" s="8" t="s">
        <v>37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10">
        <v>33</v>
      </c>
      <c r="J8" s="7" t="s">
        <v>1</v>
      </c>
      <c r="K8" s="7">
        <f>(1.3*$B$18+1.2*$C$18+0.5*$D$18+1.4*$E$18)/25</f>
        <v>33</v>
      </c>
      <c r="N8" s="11"/>
      <c r="O8" s="3"/>
      <c r="P8" s="6" t="s">
        <v>20</v>
      </c>
      <c r="Q8" s="6"/>
      <c r="R8" t="b">
        <f>$G$18&lt;=$K$15</f>
        <v>1</v>
      </c>
    </row>
    <row r="9" spans="1:18" ht="15.75" x14ac:dyDescent="0.25">
      <c r="A9" s="8" t="s">
        <v>28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10">
        <v>25</v>
      </c>
      <c r="J9" s="7" t="s">
        <v>1</v>
      </c>
      <c r="K9" s="7">
        <f>0.023*B18+0.034*C18+0.046*D18+0.034*E18</f>
        <v>25</v>
      </c>
      <c r="N9" s="11"/>
      <c r="O9" s="3"/>
      <c r="P9" s="6" t="s">
        <v>21</v>
      </c>
      <c r="Q9" s="6"/>
      <c r="R9" t="b">
        <f>$G$18=$K$9</f>
        <v>1</v>
      </c>
    </row>
    <row r="10" spans="1:18" ht="15" customHeight="1" x14ac:dyDescent="0.25">
      <c r="A10" s="8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10">
        <v>0</v>
      </c>
      <c r="J10" s="7" t="s">
        <v>12</v>
      </c>
      <c r="K10" s="7">
        <v>200</v>
      </c>
      <c r="N10" s="11"/>
      <c r="O10" s="3"/>
      <c r="R10" t="b">
        <f>$G$18&gt;=$K$7</f>
        <v>1</v>
      </c>
    </row>
    <row r="11" spans="1:18" ht="15.75" x14ac:dyDescent="0.25">
      <c r="A11" s="8" t="s">
        <v>30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10">
        <v>122</v>
      </c>
      <c r="J11" s="7" t="s">
        <v>12</v>
      </c>
      <c r="K11" s="7">
        <v>200</v>
      </c>
      <c r="N11" s="11"/>
      <c r="O11" s="3"/>
      <c r="R11" t="b">
        <f>$H$18&lt;=$K$10</f>
        <v>1</v>
      </c>
    </row>
    <row r="12" spans="1:18" ht="15.75" customHeight="1" x14ac:dyDescent="0.25">
      <c r="A12" s="8" t="s">
        <v>31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10">
        <v>136</v>
      </c>
      <c r="J12" s="7" t="s">
        <v>12</v>
      </c>
      <c r="K12" s="7">
        <v>190</v>
      </c>
      <c r="N12" s="11" t="s">
        <v>3</v>
      </c>
      <c r="O12" s="3"/>
      <c r="R12" t="b">
        <f>$K$17&lt;=$K$16</f>
        <v>1</v>
      </c>
    </row>
    <row r="13" spans="1:18" ht="15.75" x14ac:dyDescent="0.25">
      <c r="A13" s="8" t="s">
        <v>32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10">
        <v>158</v>
      </c>
      <c r="J13" s="7" t="s">
        <v>12</v>
      </c>
      <c r="K13" s="7">
        <v>260</v>
      </c>
      <c r="N13" s="11"/>
      <c r="O13" s="3"/>
      <c r="R13">
        <f>{32767;32767;0.000001;0.01;TRUE;FALSE;TRUE;1;1;1;0.0001;TRUE}</f>
        <v>32767</v>
      </c>
    </row>
    <row r="14" spans="1:18" ht="15.75" x14ac:dyDescent="0.25">
      <c r="A14" s="8" t="s">
        <v>33</v>
      </c>
      <c r="B14" s="7">
        <v>0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10">
        <v>303</v>
      </c>
      <c r="J14" s="7" t="s">
        <v>12</v>
      </c>
      <c r="K14" s="7">
        <v>600</v>
      </c>
      <c r="N14" s="11"/>
      <c r="O14" s="3"/>
      <c r="R14">
        <f>{0;0;2;100;0;FALSE;TRUE;0.075;0;0;FALSE;30}</f>
        <v>0</v>
      </c>
    </row>
    <row r="15" spans="1:18" ht="15.75" x14ac:dyDescent="0.25">
      <c r="A15" s="8" t="s">
        <v>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10">
        <v>25</v>
      </c>
      <c r="J15" s="7" t="s">
        <v>12</v>
      </c>
      <c r="K15" s="7">
        <v>25</v>
      </c>
      <c r="N15" s="11"/>
      <c r="O15" s="3"/>
    </row>
    <row r="16" spans="1:18" ht="15.75" x14ac:dyDescent="0.25">
      <c r="A16" s="9" t="s">
        <v>35</v>
      </c>
      <c r="B16" s="7">
        <v>0.05</v>
      </c>
      <c r="C16" s="7">
        <v>7.0000000000000007E-2</v>
      </c>
      <c r="D16" s="7">
        <v>0.03</v>
      </c>
      <c r="E16" s="7">
        <v>2.5000000000000001E-2</v>
      </c>
      <c r="F16" s="7">
        <v>4.4999999999999998E-2</v>
      </c>
      <c r="G16" s="7">
        <v>0.1</v>
      </c>
      <c r="H16" s="7">
        <v>0.25</v>
      </c>
      <c r="I16" s="10">
        <v>31.919999999999998</v>
      </c>
      <c r="J16" s="7" t="s">
        <v>12</v>
      </c>
      <c r="K16" s="7">
        <f>0.85*(50+(H18*H16))</f>
        <v>42.5</v>
      </c>
      <c r="N16" s="11"/>
      <c r="O16" s="3"/>
    </row>
    <row r="17" spans="1:15" ht="15.75" x14ac:dyDescent="0.25">
      <c r="A17" s="9" t="s">
        <v>36</v>
      </c>
      <c r="B17" s="7">
        <v>0.05</v>
      </c>
      <c r="C17" s="7">
        <v>7.0000000000000007E-2</v>
      </c>
      <c r="D17" s="7">
        <v>0.03</v>
      </c>
      <c r="E17" s="7">
        <v>2.5000000000000001E-2</v>
      </c>
      <c r="F17" s="7">
        <v>4.4999999999999998E-2</v>
      </c>
      <c r="G17" s="7">
        <v>0.1</v>
      </c>
      <c r="H17" s="7">
        <v>0</v>
      </c>
      <c r="I17" s="10">
        <v>31.919999999999998</v>
      </c>
      <c r="J17" s="7" t="s">
        <v>1</v>
      </c>
      <c r="K17" s="7">
        <f>B17*B18+C17*C18+D17*D18+E17*E18+F17*F18+G17*G18</f>
        <v>31.919999999999998</v>
      </c>
      <c r="N17" s="11"/>
      <c r="O17" s="3"/>
    </row>
    <row r="18" spans="1:15" ht="15.75" x14ac:dyDescent="0.25">
      <c r="B18" s="7">
        <v>122</v>
      </c>
      <c r="C18" s="7">
        <v>136</v>
      </c>
      <c r="D18" s="7">
        <v>158</v>
      </c>
      <c r="E18" s="7">
        <v>303</v>
      </c>
      <c r="F18" s="7">
        <v>33</v>
      </c>
      <c r="G18" s="7">
        <v>25</v>
      </c>
      <c r="H18" s="7">
        <v>0</v>
      </c>
      <c r="I18" s="7"/>
      <c r="J18" s="7"/>
      <c r="K18" s="7"/>
      <c r="N18" s="11"/>
      <c r="O18" s="3"/>
    </row>
    <row r="19" spans="1:15" x14ac:dyDescent="0.25">
      <c r="N19" s="11"/>
      <c r="O19" s="3"/>
    </row>
    <row r="20" spans="1:15" x14ac:dyDescent="0.25">
      <c r="N20" s="11"/>
      <c r="O20" s="3"/>
    </row>
    <row r="21" spans="1:15" ht="18.75" customHeight="1" x14ac:dyDescent="0.25">
      <c r="N21" s="11"/>
      <c r="O21" s="3"/>
    </row>
    <row r="22" spans="1:15" ht="18" customHeight="1" x14ac:dyDescent="0.25">
      <c r="N22" s="11" t="s">
        <v>4</v>
      </c>
      <c r="O22" s="4"/>
    </row>
    <row r="23" spans="1:15" x14ac:dyDescent="0.25">
      <c r="N23" s="11"/>
    </row>
  </sheetData>
  <mergeCells count="3">
    <mergeCell ref="N2:N11"/>
    <mergeCell ref="N12:N21"/>
    <mergeCell ref="N22:N23"/>
  </mergeCells>
  <conditionalFormatting sqref="B2:H1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EXERCICIO4 - 2.3A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2024-08-01T14:12:22Z</dcterms:modified>
</cp:coreProperties>
</file>