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TheMage\Documents\"/>
    </mc:Choice>
  </mc:AlternateContent>
  <xr:revisionPtr revIDLastSave="0" documentId="13_ncr:1_{9AC86EF0-E7BF-4867-8388-B9E529D9631C}" xr6:coauthVersionLast="47" xr6:coauthVersionMax="47" xr10:uidLastSave="{00000000-0000-0000-0000-000000000000}"/>
  <bookViews>
    <workbookView xWindow="-120" yWindow="-120" windowWidth="29040" windowHeight="15720" activeTab="1" xr2:uid="{C9CA008C-5284-4417-A4FE-01D0F0D637B0}"/>
  </bookViews>
  <sheets>
    <sheet name="Trimestre 1" sheetId="2" r:id="rId1"/>
    <sheet name="Sheet1" sheetId="4" r:id="rId2"/>
  </sheets>
  <definedNames>
    <definedName name="solver_adj" localSheetId="1" hidden="1">Sheet1!$B$22:$O$22</definedName>
    <definedName name="solver_adj" localSheetId="0" hidden="1">'Trimestre 1'!$B$6:$D$6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Sheet1!$P$3:$P$21</definedName>
    <definedName name="solver_lhs1" localSheetId="0" hidden="1">'Trimestre 1'!$E$3</definedName>
    <definedName name="solver_lhs2" localSheetId="1" hidden="1">Sheet1!$P$3:$P$7</definedName>
    <definedName name="solver_lhs2" localSheetId="0" hidden="1">'Trimestre 1'!$E$4</definedName>
    <definedName name="solver_lhs3" localSheetId="1" hidden="1">Sheet1!$P$8:$P$12</definedName>
    <definedName name="solver_lhs3" localSheetId="0" hidden="1">'Trimestre 1'!$E$5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Sheet1!$R$21</definedName>
    <definedName name="solver_opt" localSheetId="0" hidden="1">'Trimestre 1'!$E$2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2" localSheetId="1" hidden="1">1</definedName>
    <definedName name="solver_rel2" localSheetId="0" hidden="1">2</definedName>
    <definedName name="solver_rel3" localSheetId="1" hidden="1">2</definedName>
    <definedName name="solver_rel3" localSheetId="0" hidden="1">1</definedName>
    <definedName name="solver_rhs1" localSheetId="1" hidden="1">Sheet1!$R$3:$R$21</definedName>
    <definedName name="solver_rhs1" localSheetId="0" hidden="1">'Trimestre 1'!$G$3</definedName>
    <definedName name="solver_rhs2" localSheetId="1" hidden="1">Sheet1!$R$3:$R$7</definedName>
    <definedName name="solver_rhs2" localSheetId="0" hidden="1">'Trimestre 1'!$G$4</definedName>
    <definedName name="solver_rhs3" localSheetId="1" hidden="1">Sheet1!$R$8:$R$12</definedName>
    <definedName name="solver_rhs3" localSheetId="0" hidden="1">'Trimestre 1'!$G$5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" i="4" l="1"/>
  <c r="V6" i="4"/>
  <c r="V5" i="4" a="1"/>
  <c r="V5" i="4" s="1"/>
  <c r="V4" i="4"/>
  <c r="V3" i="4"/>
  <c r="R17" i="4"/>
  <c r="P2" i="4" a="1"/>
  <c r="P2" i="4" s="1"/>
  <c r="G5" i="2"/>
  <c r="E2" i="2" a="1"/>
  <c r="E2" i="2" s="1"/>
  <c r="R18" i="4" l="1"/>
  <c r="R19" i="4" s="1"/>
  <c r="R20" i="4" s="1"/>
  <c r="R2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<sst xmlns="http://schemas.openxmlformats.org/spreadsheetml/2006/main" count="64" uniqueCount="40">
  <si>
    <t>P1-1</t>
  </si>
  <si>
    <t>P2-1</t>
  </si>
  <si>
    <t>Z-1</t>
  </si>
  <si>
    <t>P1-2</t>
  </si>
  <si>
    <t>P2-2</t>
  </si>
  <si>
    <t>Z-2</t>
  </si>
  <si>
    <t>P1-3</t>
  </si>
  <si>
    <t>P2-3</t>
  </si>
  <si>
    <t>Z-3</t>
  </si>
  <si>
    <t>P1-4</t>
  </si>
  <si>
    <t>P2-4</t>
  </si>
  <si>
    <t>Z-4</t>
  </si>
  <si>
    <t>P1-5</t>
  </si>
  <si>
    <t>P2-5</t>
  </si>
  <si>
    <t>Constraints</t>
  </si>
  <si>
    <t>Valor total de empréstimo Z-1</t>
  </si>
  <si>
    <t>&lt;=</t>
  </si>
  <si>
    <t>Participação Total T1</t>
  </si>
  <si>
    <t>=</t>
  </si>
  <si>
    <t>Valor total Z-1</t>
  </si>
  <si>
    <t>Valor do empréstimo Z-1</t>
  </si>
  <si>
    <t>Valor do empréstimo Z-2</t>
  </si>
  <si>
    <t>Valor do empréstimo Z-3</t>
  </si>
  <si>
    <t>Valor do empréstimo Z-4</t>
  </si>
  <si>
    <t>Valores</t>
  </si>
  <si>
    <t>Valor total P1</t>
  </si>
  <si>
    <t>Valor total P2</t>
  </si>
  <si>
    <t>Valor total P3</t>
  </si>
  <si>
    <t>Valor total P4</t>
  </si>
  <si>
    <t>Valor total P5</t>
  </si>
  <si>
    <t>Participação Total P1-1</t>
  </si>
  <si>
    <t>Participação Total P2-1</t>
  </si>
  <si>
    <t>Participação Total P2-2</t>
  </si>
  <si>
    <t>Participação Total P2-3</t>
  </si>
  <si>
    <t>Participação Total P2-4</t>
  </si>
  <si>
    <t>Participação Total P2-5</t>
  </si>
  <si>
    <t>Participação Total P1-2</t>
  </si>
  <si>
    <t>Participação Total P1-3</t>
  </si>
  <si>
    <t>Participação Total P1-4</t>
  </si>
  <si>
    <t>Participação Total P1-5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</si>
</sst>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b/>
      <sz val="12"/>
      <color theme="1"/>
      <name val="Liberation Sans"/>
      <family val="2"/>
    </font>
    <font>
      <sz val="8"/>
      <name val="Liberatio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5983B0"/>
        <bgColor rgb="FF5983B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7" fillId="0" borderId="0" applyNumberFormat="0" applyFill="0" applyBorder="0" applyProtection="0"/>
    <xf numFmtId="0" fontId="10" fillId="0" borderId="0" applyNumberFormat="0" applyFill="0" applyBorder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6">
    <xf numFmtId="0" fontId="0" fillId="0" borderId="0" xfId="0"/>
    <xf numFmtId="0" fontId="1" fillId="0" borderId="0" xfId="11"/>
    <xf numFmtId="0" fontId="0" fillId="9" borderId="0" xfId="11" applyFont="1" applyFill="1"/>
    <xf numFmtId="0" fontId="14" fillId="9" borderId="0" xfId="11" applyFont="1" applyFill="1"/>
    <xf numFmtId="0" fontId="0" fillId="0" borderId="0" xfId="0" quotePrefix="1"/>
    <xf numFmtId="0" fontId="14" fillId="10" borderId="2" xfId="0" applyFont="1" applyFill="1" applyBorder="1"/>
  </cellXfs>
  <cellStyles count="20">
    <cellStyle name="Accent" xfId="7" xr:uid="{D4A24010-5E0A-4D4B-86F3-EDC42A7965F0}"/>
    <cellStyle name="Accent 1" xfId="8" xr:uid="{527796ED-39CF-467E-82C5-C1225F5C0BD0}"/>
    <cellStyle name="Accent 2" xfId="9" xr:uid="{06ACE189-A41C-4DE6-BEAC-7109FF247521}"/>
    <cellStyle name="Accent 3" xfId="10" xr:uid="{462F1A0E-B395-4039-A3F3-E70806D6A37A}"/>
    <cellStyle name="Bad" xfId="4" builtinId="27" customBuiltin="1"/>
    <cellStyle name="Default" xfId="11" xr:uid="{A3C9B920-0127-4A60-9C5C-02C386F16D1D}"/>
    <cellStyle name="Error" xfId="12" xr:uid="{9E2D9F0B-478A-4B14-80C2-2106D2B64A7C}"/>
    <cellStyle name="Footnote" xfId="13" xr:uid="{4B3860C2-5939-4556-A5EE-99A17372B844}"/>
    <cellStyle name="Good" xfId="3" builtinId="26" customBuiltin="1"/>
    <cellStyle name="Heading" xfId="14" xr:uid="{237BA2DE-30DA-49AE-9B7F-228F4EBAA048}"/>
    <cellStyle name="Heading 1" xfId="1" builtinId="16" customBuiltin="1"/>
    <cellStyle name="Heading 2" xfId="2" builtinId="17" customBuiltin="1"/>
    <cellStyle name="Hyperlink" xfId="15" xr:uid="{5DB9A3C0-F172-4BEF-ABB3-5AB6245B9814}"/>
    <cellStyle name="Neutral" xfId="5" builtinId="28" customBuiltin="1"/>
    <cellStyle name="Normal" xfId="0" builtinId="0" customBuiltin="1"/>
    <cellStyle name="Note" xfId="6" builtinId="10" customBuiltin="1"/>
    <cellStyle name="Result" xfId="16" xr:uid="{F003584C-9476-47CD-8F24-7A1C10F3BFCF}"/>
    <cellStyle name="Status" xfId="17" xr:uid="{7953004B-E193-4B5B-8C3D-E1695E65BCD3}"/>
    <cellStyle name="Text" xfId="18" xr:uid="{3C5DE453-F6CA-4E53-B0D3-380EF389E046}"/>
    <cellStyle name="Warning" xfId="19" xr:uid="{1A4F6A1F-15C0-43FF-852D-230A2C31E5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C57C-1F1C-4016-AD24-233C1A2AE5DB}">
  <dimension ref="A1:G6"/>
  <sheetViews>
    <sheetView workbookViewId="0">
      <selection activeCell="G14" sqref="G14"/>
    </sheetView>
  </sheetViews>
  <sheetFormatPr defaultRowHeight="12.75" x14ac:dyDescent="0.2"/>
  <cols>
    <col min="1" max="1" width="34.42578125" customWidth="1"/>
    <col min="2" max="4" width="12.140625" customWidth="1"/>
    <col min="5" max="5" width="20.28515625" customWidth="1"/>
    <col min="6" max="6" width="12.5703125" customWidth="1"/>
    <col min="7" max="7" width="12" customWidth="1"/>
  </cols>
  <sheetData>
    <row r="1" spans="1:7" x14ac:dyDescent="0.2">
      <c r="A1" s="1"/>
      <c r="B1" s="2" t="s">
        <v>0</v>
      </c>
      <c r="C1" s="2" t="s">
        <v>1</v>
      </c>
      <c r="D1" s="2" t="s">
        <v>2</v>
      </c>
    </row>
    <row r="2" spans="1:7" ht="15" x14ac:dyDescent="0.2">
      <c r="A2" s="3" t="s">
        <v>14</v>
      </c>
      <c r="B2" s="1">
        <v>-1</v>
      </c>
      <c r="C2" s="1">
        <v>-3</v>
      </c>
      <c r="D2" s="1">
        <v>1</v>
      </c>
      <c r="E2" cm="1">
        <f t="array" ref="E2:E5">MMULT(B2:D5, TRANSPOSE(B6:D6))</f>
        <v>0</v>
      </c>
    </row>
    <row r="3" spans="1:7" ht="15" x14ac:dyDescent="0.2">
      <c r="A3" s="3" t="s">
        <v>15</v>
      </c>
      <c r="B3">
        <v>0</v>
      </c>
      <c r="C3">
        <v>0</v>
      </c>
      <c r="D3">
        <v>1</v>
      </c>
      <c r="E3">
        <v>1</v>
      </c>
      <c r="F3" t="s">
        <v>16</v>
      </c>
      <c r="G3">
        <v>1</v>
      </c>
    </row>
    <row r="4" spans="1:7" ht="15" x14ac:dyDescent="0.2">
      <c r="A4" s="3" t="s">
        <v>17</v>
      </c>
      <c r="B4">
        <v>1</v>
      </c>
      <c r="C4">
        <v>1</v>
      </c>
      <c r="D4">
        <v>0</v>
      </c>
      <c r="E4">
        <v>1</v>
      </c>
      <c r="F4" t="s">
        <v>18</v>
      </c>
      <c r="G4">
        <v>1</v>
      </c>
    </row>
    <row r="5" spans="1:7" ht="15" x14ac:dyDescent="0.2">
      <c r="A5" s="3" t="s">
        <v>19</v>
      </c>
      <c r="B5">
        <v>-1.02</v>
      </c>
      <c r="C5">
        <v>-1.02</v>
      </c>
      <c r="D5">
        <v>1.024</v>
      </c>
      <c r="E5">
        <v>4.0000000000000036E-3</v>
      </c>
      <c r="F5" t="s">
        <v>16</v>
      </c>
      <c r="G5">
        <f>D6*D2+1</f>
        <v>2</v>
      </c>
    </row>
    <row r="6" spans="1:7" x14ac:dyDescent="0.2">
      <c r="B6">
        <v>1</v>
      </c>
      <c r="C6">
        <v>0</v>
      </c>
      <c r="D6">
        <v>1</v>
      </c>
    </row>
  </sheetData>
  <phoneticPr fontId="15" type="noConversion"/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5534-48CD-4A01-9D27-06ED5A3C9994}">
  <dimension ref="A1:V22"/>
  <sheetViews>
    <sheetView tabSelected="1" workbookViewId="0">
      <selection activeCell="V3" sqref="V3"/>
    </sheetView>
  </sheetViews>
  <sheetFormatPr defaultRowHeight="12.75" x14ac:dyDescent="0.2"/>
  <cols>
    <col min="1" max="1" width="32" customWidth="1"/>
    <col min="2" max="2" width="16.42578125" customWidth="1"/>
    <col min="18" max="18" width="13" customWidth="1"/>
  </cols>
  <sheetData>
    <row r="1" spans="1:22" ht="15" x14ac:dyDescent="0.2">
      <c r="A1" s="5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22" ht="15" x14ac:dyDescent="0.2">
      <c r="A2" s="5" t="s">
        <v>24</v>
      </c>
      <c r="B2">
        <v>-1</v>
      </c>
      <c r="C2">
        <v>-3</v>
      </c>
      <c r="D2">
        <v>1</v>
      </c>
      <c r="E2">
        <v>-3.1</v>
      </c>
      <c r="F2">
        <v>-2.5</v>
      </c>
      <c r="G2">
        <v>1</v>
      </c>
      <c r="H2">
        <v>-1.5</v>
      </c>
      <c r="I2">
        <v>1.5</v>
      </c>
      <c r="J2">
        <v>1</v>
      </c>
      <c r="K2">
        <v>1.8</v>
      </c>
      <c r="L2">
        <v>1.8</v>
      </c>
      <c r="M2">
        <v>1</v>
      </c>
      <c r="N2">
        <v>5</v>
      </c>
      <c r="O2">
        <v>2.8</v>
      </c>
      <c r="P2" cm="1">
        <f t="array" ref="P2:P21">MMULT(B2:O21,TRANSPOSE(B22:O22))</f>
        <v>12.899999999999999</v>
      </c>
    </row>
    <row r="3" spans="1:22" ht="15" x14ac:dyDescent="0.2">
      <c r="A3" s="5" t="s">
        <v>20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16</v>
      </c>
      <c r="R3">
        <v>1</v>
      </c>
      <c r="V3">
        <f>MAX($R$21)</f>
        <v>24.816597813159504</v>
      </c>
    </row>
    <row r="4" spans="1:22" ht="15" x14ac:dyDescent="0.2">
      <c r="A4" s="5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16</v>
      </c>
      <c r="R4">
        <v>1</v>
      </c>
      <c r="V4">
        <f>COUNT($B$22:$O$22)</f>
        <v>14</v>
      </c>
    </row>
    <row r="5" spans="1:22" ht="15" x14ac:dyDescent="0.2">
      <c r="A5" s="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16</v>
      </c>
      <c r="R5">
        <v>1</v>
      </c>
      <c r="V5" t="b">
        <f t="array" ref="V5">$P$3:$P$21&lt;=$R$3:$R$21</f>
        <v>1</v>
      </c>
    </row>
    <row r="6" spans="1:22" ht="15" x14ac:dyDescent="0.2">
      <c r="A6" s="5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 t="s">
        <v>16</v>
      </c>
      <c r="R6">
        <v>1</v>
      </c>
      <c r="V6">
        <f>{32767;32767;0.000001;0.01;TRUE;FALSE;FALSE;1;2;1;0.0001;TRUE}</f>
        <v>32767</v>
      </c>
    </row>
    <row r="7" spans="1:22" ht="15" x14ac:dyDescent="0.2">
      <c r="A7" s="5" t="s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16</v>
      </c>
      <c r="R7">
        <v>1</v>
      </c>
      <c r="V7">
        <f>{0;0;2;100;0;FALSE;FALSE;0.075;0;0;FALSE;30}</f>
        <v>0</v>
      </c>
    </row>
    <row r="8" spans="1:22" ht="15" x14ac:dyDescent="0.2">
      <c r="A8" s="5" t="s">
        <v>31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4" t="s">
        <v>16</v>
      </c>
      <c r="R8">
        <v>1</v>
      </c>
    </row>
    <row r="9" spans="1:22" ht="15" x14ac:dyDescent="0.2">
      <c r="A9" s="5" t="s">
        <v>36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4" t="s">
        <v>16</v>
      </c>
      <c r="R9">
        <v>1</v>
      </c>
    </row>
    <row r="10" spans="1:22" ht="15" x14ac:dyDescent="0.2">
      <c r="A10" s="5" t="s">
        <v>32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4" t="s">
        <v>16</v>
      </c>
      <c r="R10">
        <v>1</v>
      </c>
    </row>
    <row r="11" spans="1:22" ht="15" x14ac:dyDescent="0.2">
      <c r="A11" s="5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4" t="s">
        <v>16</v>
      </c>
      <c r="R11">
        <v>1</v>
      </c>
    </row>
    <row r="12" spans="1:22" ht="15" x14ac:dyDescent="0.2">
      <c r="A12" s="5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 s="4" t="s">
        <v>16</v>
      </c>
      <c r="R12">
        <v>1</v>
      </c>
    </row>
    <row r="13" spans="1:22" ht="15" x14ac:dyDescent="0.2">
      <c r="A13" s="5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16</v>
      </c>
      <c r="R13">
        <v>1</v>
      </c>
    </row>
    <row r="14" spans="1:22" ht="15" x14ac:dyDescent="0.2">
      <c r="A14" s="5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 t="s">
        <v>16</v>
      </c>
      <c r="R14">
        <v>1</v>
      </c>
    </row>
    <row r="15" spans="1:22" ht="15" x14ac:dyDescent="0.2">
      <c r="A15" s="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16</v>
      </c>
      <c r="R15">
        <v>1</v>
      </c>
    </row>
    <row r="16" spans="1:22" ht="15" x14ac:dyDescent="0.2">
      <c r="A16" s="5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s">
        <v>16</v>
      </c>
      <c r="R16">
        <v>1</v>
      </c>
    </row>
    <row r="17" spans="1:18" ht="15" x14ac:dyDescent="0.2">
      <c r="A17" s="5" t="s">
        <v>25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4" t="s">
        <v>16</v>
      </c>
      <c r="R17">
        <f>D22*D2+1</f>
        <v>1</v>
      </c>
    </row>
    <row r="18" spans="1:18" ht="15" x14ac:dyDescent="0.2">
      <c r="A18" s="5" t="s">
        <v>26</v>
      </c>
      <c r="B18">
        <v>1</v>
      </c>
      <c r="C18">
        <v>3</v>
      </c>
      <c r="D18">
        <v>0</v>
      </c>
      <c r="E18">
        <v>3.1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16</v>
      </c>
      <c r="R18">
        <f>(R17-P17)*1.0173+1-(1.0182*D22*D2)</f>
        <v>2.0173000000000001</v>
      </c>
    </row>
    <row r="19" spans="1:18" ht="15" x14ac:dyDescent="0.2">
      <c r="A19" s="5" t="s">
        <v>27</v>
      </c>
      <c r="B19">
        <v>1</v>
      </c>
      <c r="C19">
        <v>3</v>
      </c>
      <c r="D19">
        <v>0</v>
      </c>
      <c r="E19">
        <v>3.1</v>
      </c>
      <c r="F19">
        <v>2.5</v>
      </c>
      <c r="G19">
        <v>0</v>
      </c>
      <c r="H19">
        <v>1.5</v>
      </c>
      <c r="I19">
        <v>-1.5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-1.5</v>
      </c>
      <c r="Q19" t="s">
        <v>16</v>
      </c>
      <c r="R19">
        <f>(R18-P18)*1.0173+1-(1.0182*G22*G2)</f>
        <v>3.0521992900000003</v>
      </c>
    </row>
    <row r="20" spans="1:18" ht="15" x14ac:dyDescent="0.2">
      <c r="A20" s="5" t="s">
        <v>28</v>
      </c>
      <c r="B20">
        <v>1</v>
      </c>
      <c r="C20">
        <v>3</v>
      </c>
      <c r="D20">
        <v>0</v>
      </c>
      <c r="E20">
        <v>3.1</v>
      </c>
      <c r="F20">
        <v>2.5</v>
      </c>
      <c r="G20">
        <v>0</v>
      </c>
      <c r="H20">
        <v>1.5</v>
      </c>
      <c r="I20">
        <v>-1.5</v>
      </c>
      <c r="J20">
        <v>0</v>
      </c>
      <c r="K20">
        <v>-1.8</v>
      </c>
      <c r="L20">
        <v>-1.8</v>
      </c>
      <c r="M20">
        <v>0</v>
      </c>
      <c r="N20">
        <v>0</v>
      </c>
      <c r="O20">
        <v>0</v>
      </c>
      <c r="P20">
        <v>-5.0999999999999996</v>
      </c>
      <c r="Q20" t="s">
        <v>16</v>
      </c>
      <c r="R20">
        <f>(R19-P19)*1.0173+1-(1.0182*J22*J2)</f>
        <v>5.6309523377170017</v>
      </c>
    </row>
    <row r="21" spans="1:18" ht="15" x14ac:dyDescent="0.2">
      <c r="A21" s="5" t="s">
        <v>29</v>
      </c>
      <c r="B21">
        <v>1</v>
      </c>
      <c r="C21">
        <v>3</v>
      </c>
      <c r="D21">
        <v>0</v>
      </c>
      <c r="E21">
        <v>3.1</v>
      </c>
      <c r="F21">
        <v>2.5</v>
      </c>
      <c r="G21">
        <v>0</v>
      </c>
      <c r="H21">
        <v>1.5</v>
      </c>
      <c r="I21">
        <v>-1.5</v>
      </c>
      <c r="J21">
        <v>0</v>
      </c>
      <c r="K21">
        <v>-1.8</v>
      </c>
      <c r="L21">
        <v>-1.8</v>
      </c>
      <c r="M21">
        <v>0</v>
      </c>
      <c r="N21">
        <v>-5</v>
      </c>
      <c r="O21">
        <v>-2.8</v>
      </c>
      <c r="P21">
        <v>-12.899999999999999</v>
      </c>
      <c r="Q21" t="s">
        <v>16</v>
      </c>
      <c r="R21">
        <f>-(P21)+1+(R20-P20)*1.0173-(1.0182*M22*M2)</f>
        <v>24.816597813159504</v>
      </c>
    </row>
    <row r="22" spans="1:18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Q22" s="4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Trimestre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Silva</cp:lastModifiedBy>
  <cp:revision>1</cp:revision>
  <dcterms:created xsi:type="dcterms:W3CDTF">2024-07-31T17:36:44Z</dcterms:created>
  <dcterms:modified xsi:type="dcterms:W3CDTF">2024-08-02T03:14:54Z</dcterms:modified>
</cp:coreProperties>
</file>