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Linear Regression Project Canada\"/>
    </mc:Choice>
  </mc:AlternateContent>
  <xr:revisionPtr revIDLastSave="0" documentId="13_ncr:1_{84444911-8E2D-4216-A68E-4833FBEDC4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nada_per_capita_income" sheetId="1" r:id="rId1"/>
    <sheet name="The Task" sheetId="2" r:id="rId2"/>
    <sheet name="Sheet2" sheetId="3" r:id="rId3"/>
    <sheet name="Task with analytict too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E57" i="2" s="1"/>
  <c r="E32" i="2"/>
  <c r="E22" i="2"/>
  <c r="G10" i="2"/>
  <c r="I10" i="2" s="1"/>
  <c r="G12" i="2"/>
  <c r="I12" i="2" s="1"/>
  <c r="G17" i="2"/>
  <c r="I17" i="2" s="1"/>
  <c r="G18" i="2"/>
  <c r="G24" i="2"/>
  <c r="I24" i="2" s="1"/>
  <c r="G26" i="2"/>
  <c r="I26" i="2" s="1"/>
  <c r="G32" i="2"/>
  <c r="I32" i="2" s="1"/>
  <c r="G33" i="2"/>
  <c r="I33" i="2" s="1"/>
  <c r="G38" i="2"/>
  <c r="G40" i="2"/>
  <c r="I40" i="2" s="1"/>
  <c r="G45" i="2"/>
  <c r="G48" i="2"/>
  <c r="I48" i="2" s="1"/>
  <c r="G8" i="2"/>
  <c r="I8" i="2" s="1"/>
  <c r="G3" i="2"/>
  <c r="E15" i="2"/>
  <c r="E14" i="2"/>
  <c r="G13" i="2" s="1"/>
  <c r="I13" i="2" s="1"/>
  <c r="E9" i="2"/>
  <c r="G5" i="2" l="1"/>
  <c r="I5" i="2" s="1"/>
  <c r="G44" i="2"/>
  <c r="G37" i="2"/>
  <c r="I37" i="2" s="1"/>
  <c r="G29" i="2"/>
  <c r="I29" i="2" s="1"/>
  <c r="G22" i="2"/>
  <c r="G16" i="2"/>
  <c r="I16" i="2" s="1"/>
  <c r="G4" i="2"/>
  <c r="G42" i="2"/>
  <c r="I42" i="2" s="1"/>
  <c r="G34" i="2"/>
  <c r="G28" i="2"/>
  <c r="G21" i="2"/>
  <c r="I21" i="2" s="1"/>
  <c r="L5" i="2"/>
  <c r="M5" i="2" s="1"/>
  <c r="L9" i="2"/>
  <c r="M9" i="2" s="1"/>
  <c r="L13" i="2"/>
  <c r="M13" i="2" s="1"/>
  <c r="L17" i="2"/>
  <c r="M17" i="2" s="1"/>
  <c r="L21" i="2"/>
  <c r="M21" i="2" s="1"/>
  <c r="L25" i="2"/>
  <c r="M25" i="2" s="1"/>
  <c r="L29" i="2"/>
  <c r="M29" i="2" s="1"/>
  <c r="L33" i="2"/>
  <c r="M33" i="2" s="1"/>
  <c r="L37" i="2"/>
  <c r="M37" i="2" s="1"/>
  <c r="L41" i="2"/>
  <c r="M41" i="2" s="1"/>
  <c r="L45" i="2"/>
  <c r="M45" i="2" s="1"/>
  <c r="L2" i="2"/>
  <c r="M2" i="2" s="1"/>
  <c r="H4" i="2"/>
  <c r="H8" i="2"/>
  <c r="H12" i="2"/>
  <c r="H16" i="2"/>
  <c r="J16" i="2" s="1"/>
  <c r="H20" i="2"/>
  <c r="H24" i="2"/>
  <c r="H28" i="2"/>
  <c r="J28" i="2" s="1"/>
  <c r="H32" i="2"/>
  <c r="J32" i="2" s="1"/>
  <c r="H36" i="2"/>
  <c r="H40" i="2"/>
  <c r="H44" i="2"/>
  <c r="J44" i="2" s="1"/>
  <c r="H48" i="2"/>
  <c r="J48" i="2" s="1"/>
  <c r="L6" i="2"/>
  <c r="M6" i="2" s="1"/>
  <c r="L10" i="2"/>
  <c r="M10" i="2" s="1"/>
  <c r="L14" i="2"/>
  <c r="M14" i="2" s="1"/>
  <c r="L18" i="2"/>
  <c r="M18" i="2" s="1"/>
  <c r="L22" i="2"/>
  <c r="M22" i="2" s="1"/>
  <c r="L26" i="2"/>
  <c r="M26" i="2" s="1"/>
  <c r="L30" i="2"/>
  <c r="M30" i="2" s="1"/>
  <c r="L34" i="2"/>
  <c r="M34" i="2" s="1"/>
  <c r="L38" i="2"/>
  <c r="M38" i="2" s="1"/>
  <c r="L42" i="2"/>
  <c r="M42" i="2" s="1"/>
  <c r="L46" i="2"/>
  <c r="M46" i="2" s="1"/>
  <c r="E27" i="2"/>
  <c r="L3" i="2"/>
  <c r="M3" i="2" s="1"/>
  <c r="L7" i="2"/>
  <c r="M7" i="2" s="1"/>
  <c r="L11" i="2"/>
  <c r="M11" i="2" s="1"/>
  <c r="L15" i="2"/>
  <c r="M15" i="2" s="1"/>
  <c r="L19" i="2"/>
  <c r="M19" i="2" s="1"/>
  <c r="L23" i="2"/>
  <c r="M23" i="2" s="1"/>
  <c r="L27" i="2"/>
  <c r="M27" i="2" s="1"/>
  <c r="L31" i="2"/>
  <c r="M31" i="2" s="1"/>
  <c r="L35" i="2"/>
  <c r="M35" i="2" s="1"/>
  <c r="L39" i="2"/>
  <c r="M39" i="2" s="1"/>
  <c r="L43" i="2"/>
  <c r="M43" i="2" s="1"/>
  <c r="L47" i="2"/>
  <c r="M47" i="2" s="1"/>
  <c r="H2" i="2"/>
  <c r="H43" i="2"/>
  <c r="H33" i="2"/>
  <c r="J33" i="2" s="1"/>
  <c r="H27" i="2"/>
  <c r="H22" i="2"/>
  <c r="H17" i="2"/>
  <c r="J17" i="2" s="1"/>
  <c r="H6" i="2"/>
  <c r="I18" i="2"/>
  <c r="H5" i="2"/>
  <c r="J40" i="2"/>
  <c r="J24" i="2"/>
  <c r="J8" i="2"/>
  <c r="L48" i="2"/>
  <c r="M48" i="2" s="1"/>
  <c r="L32" i="2"/>
  <c r="M32" i="2" s="1"/>
  <c r="L16" i="2"/>
  <c r="M16" i="2" s="1"/>
  <c r="J5" i="2"/>
  <c r="L44" i="2"/>
  <c r="M44" i="2" s="1"/>
  <c r="L28" i="2"/>
  <c r="M28" i="2" s="1"/>
  <c r="L12" i="2"/>
  <c r="M12" i="2" s="1"/>
  <c r="H38" i="2"/>
  <c r="H11" i="2"/>
  <c r="L36" i="2"/>
  <c r="M36" i="2" s="1"/>
  <c r="L20" i="2"/>
  <c r="M20" i="2" s="1"/>
  <c r="L4" i="2"/>
  <c r="M4" i="2" s="1"/>
  <c r="I3" i="2"/>
  <c r="I4" i="2"/>
  <c r="J38" i="2"/>
  <c r="J22" i="2"/>
  <c r="H47" i="2"/>
  <c r="H42" i="2"/>
  <c r="H37" i="2"/>
  <c r="J37" i="2" s="1"/>
  <c r="H31" i="2"/>
  <c r="H26" i="2"/>
  <c r="H21" i="2"/>
  <c r="J21" i="2" s="1"/>
  <c r="H15" i="2"/>
  <c r="H10" i="2"/>
  <c r="J10" i="2" s="1"/>
  <c r="J26" i="2"/>
  <c r="H46" i="2"/>
  <c r="H41" i="2"/>
  <c r="H35" i="2"/>
  <c r="H30" i="2"/>
  <c r="H25" i="2"/>
  <c r="H19" i="2"/>
  <c r="H14" i="2"/>
  <c r="H9" i="2"/>
  <c r="H3" i="2"/>
  <c r="J3" i="2" s="1"/>
  <c r="I45" i="2"/>
  <c r="I34" i="2"/>
  <c r="I22" i="2"/>
  <c r="G11" i="2"/>
  <c r="G15" i="2"/>
  <c r="G19" i="2"/>
  <c r="G23" i="2"/>
  <c r="G27" i="2"/>
  <c r="G31" i="2"/>
  <c r="G35" i="2"/>
  <c r="G39" i="2"/>
  <c r="G43" i="2"/>
  <c r="G47" i="2"/>
  <c r="G6" i="2"/>
  <c r="G2" i="2"/>
  <c r="G7" i="2"/>
  <c r="G46" i="2"/>
  <c r="G41" i="2"/>
  <c r="G36" i="2"/>
  <c r="G30" i="2"/>
  <c r="G25" i="2"/>
  <c r="G20" i="2"/>
  <c r="G14" i="2"/>
  <c r="G9" i="2"/>
  <c r="H45" i="2"/>
  <c r="J45" i="2" s="1"/>
  <c r="H39" i="2"/>
  <c r="H34" i="2"/>
  <c r="J34" i="2" s="1"/>
  <c r="H29" i="2"/>
  <c r="J29" i="2" s="1"/>
  <c r="H23" i="2"/>
  <c r="H18" i="2"/>
  <c r="J18" i="2" s="1"/>
  <c r="H13" i="2"/>
  <c r="J13" i="2" s="1"/>
  <c r="H7" i="2"/>
  <c r="I44" i="2"/>
  <c r="I38" i="2"/>
  <c r="I28" i="2"/>
  <c r="J12" i="2"/>
  <c r="L40" i="2"/>
  <c r="M40" i="2" s="1"/>
  <c r="L24" i="2"/>
  <c r="M24" i="2" s="1"/>
  <c r="L8" i="2"/>
  <c r="M8" i="2" s="1"/>
  <c r="J42" i="2" l="1"/>
  <c r="J4" i="2"/>
  <c r="J25" i="2"/>
  <c r="I25" i="2"/>
  <c r="J46" i="2"/>
  <c r="I46" i="2"/>
  <c r="I47" i="2"/>
  <c r="J47" i="2"/>
  <c r="I31" i="2"/>
  <c r="J31" i="2"/>
  <c r="I15" i="2"/>
  <c r="J15" i="2"/>
  <c r="J9" i="2"/>
  <c r="I9" i="2"/>
  <c r="I7" i="2"/>
  <c r="J7" i="2"/>
  <c r="I27" i="2"/>
  <c r="J27" i="2"/>
  <c r="J14" i="2"/>
  <c r="I14" i="2"/>
  <c r="I2" i="2"/>
  <c r="J2" i="2"/>
  <c r="I39" i="2"/>
  <c r="J39" i="2"/>
  <c r="I23" i="2"/>
  <c r="J23" i="2"/>
  <c r="J30" i="2"/>
  <c r="I30" i="2"/>
  <c r="I43" i="2"/>
  <c r="J43" i="2"/>
  <c r="I11" i="2"/>
  <c r="J11" i="2"/>
  <c r="J36" i="2"/>
  <c r="I36" i="2"/>
  <c r="I20" i="2"/>
  <c r="J20" i="2"/>
  <c r="J41" i="2"/>
  <c r="I41" i="2"/>
  <c r="J6" i="2"/>
  <c r="I6" i="2"/>
  <c r="I35" i="2"/>
  <c r="J35" i="2"/>
  <c r="I19" i="2"/>
  <c r="J19" i="2"/>
  <c r="E18" i="2" l="1"/>
  <c r="N12" i="2" l="1"/>
  <c r="O12" i="2" s="1"/>
  <c r="P12" i="2" s="1"/>
  <c r="N28" i="2"/>
  <c r="O28" i="2" s="1"/>
  <c r="P28" i="2" s="1"/>
  <c r="N44" i="2"/>
  <c r="O44" i="2" s="1"/>
  <c r="P44" i="2" s="1"/>
  <c r="N13" i="2"/>
  <c r="O13" i="2" s="1"/>
  <c r="P13" i="2" s="1"/>
  <c r="N29" i="2"/>
  <c r="O29" i="2" s="1"/>
  <c r="P29" i="2" s="1"/>
  <c r="N45" i="2"/>
  <c r="O45" i="2" s="1"/>
  <c r="P45" i="2" s="1"/>
  <c r="N14" i="2"/>
  <c r="O14" i="2" s="1"/>
  <c r="P14" i="2" s="1"/>
  <c r="N30" i="2"/>
  <c r="O30" i="2" s="1"/>
  <c r="P30" i="2" s="1"/>
  <c r="N46" i="2"/>
  <c r="O46" i="2" s="1"/>
  <c r="P46" i="2" s="1"/>
  <c r="N3" i="2"/>
  <c r="O3" i="2" s="1"/>
  <c r="P3" i="2" s="1"/>
  <c r="N27" i="2"/>
  <c r="O27" i="2" s="1"/>
  <c r="P27" i="2" s="1"/>
  <c r="N47" i="2"/>
  <c r="O47" i="2" s="1"/>
  <c r="P47" i="2" s="1"/>
  <c r="N24" i="2"/>
  <c r="O24" i="2" s="1"/>
  <c r="P24" i="2" s="1"/>
  <c r="N9" i="2"/>
  <c r="O9" i="2" s="1"/>
  <c r="P9" i="2" s="1"/>
  <c r="N41" i="2"/>
  <c r="O41" i="2" s="1"/>
  <c r="P41" i="2" s="1"/>
  <c r="N26" i="2"/>
  <c r="O26" i="2" s="1"/>
  <c r="P26" i="2" s="1"/>
  <c r="N39" i="2"/>
  <c r="O39" i="2" s="1"/>
  <c r="P39" i="2" s="1"/>
  <c r="N16" i="2"/>
  <c r="O16" i="2" s="1"/>
  <c r="P16" i="2" s="1"/>
  <c r="N32" i="2"/>
  <c r="O32" i="2" s="1"/>
  <c r="P32" i="2" s="1"/>
  <c r="N48" i="2"/>
  <c r="O48" i="2" s="1"/>
  <c r="P48" i="2" s="1"/>
  <c r="N17" i="2"/>
  <c r="O17" i="2" s="1"/>
  <c r="P17" i="2" s="1"/>
  <c r="N33" i="2"/>
  <c r="O33" i="2" s="1"/>
  <c r="P33" i="2" s="1"/>
  <c r="N2" i="2"/>
  <c r="O2" i="2" s="1"/>
  <c r="P2" i="2" s="1"/>
  <c r="N18" i="2"/>
  <c r="O18" i="2" s="1"/>
  <c r="P18" i="2" s="1"/>
  <c r="N34" i="2"/>
  <c r="O34" i="2" s="1"/>
  <c r="P34" i="2" s="1"/>
  <c r="N7" i="2"/>
  <c r="O7" i="2" s="1"/>
  <c r="P7" i="2" s="1"/>
  <c r="N19" i="2"/>
  <c r="O19" i="2" s="1"/>
  <c r="P19" i="2" s="1"/>
  <c r="N43" i="2"/>
  <c r="O43" i="2" s="1"/>
  <c r="P43" i="2" s="1"/>
  <c r="N11" i="2"/>
  <c r="O11" i="2" s="1"/>
  <c r="P11" i="2" s="1"/>
  <c r="N4" i="2"/>
  <c r="O4" i="2" s="1"/>
  <c r="P4" i="2" s="1"/>
  <c r="N20" i="2"/>
  <c r="O20" i="2" s="1"/>
  <c r="P20" i="2" s="1"/>
  <c r="N36" i="2"/>
  <c r="O36" i="2" s="1"/>
  <c r="P36" i="2" s="1"/>
  <c r="N5" i="2"/>
  <c r="O5" i="2" s="1"/>
  <c r="P5" i="2" s="1"/>
  <c r="N21" i="2"/>
  <c r="O21" i="2" s="1"/>
  <c r="P21" i="2" s="1"/>
  <c r="N37" i="2"/>
  <c r="O37" i="2" s="1"/>
  <c r="P37" i="2" s="1"/>
  <c r="N6" i="2"/>
  <c r="O6" i="2" s="1"/>
  <c r="P6" i="2" s="1"/>
  <c r="N22" i="2"/>
  <c r="O22" i="2" s="1"/>
  <c r="P22" i="2" s="1"/>
  <c r="N38" i="2"/>
  <c r="O38" i="2" s="1"/>
  <c r="P38" i="2" s="1"/>
  <c r="N23" i="2"/>
  <c r="O23" i="2" s="1"/>
  <c r="P23" i="2" s="1"/>
  <c r="N35" i="2"/>
  <c r="O35" i="2" s="1"/>
  <c r="P35" i="2" s="1"/>
  <c r="N15" i="2"/>
  <c r="O15" i="2" s="1"/>
  <c r="P15" i="2" s="1"/>
  <c r="N8" i="2"/>
  <c r="O8" i="2" s="1"/>
  <c r="P8" i="2" s="1"/>
  <c r="N40" i="2"/>
  <c r="O40" i="2" s="1"/>
  <c r="P40" i="2" s="1"/>
  <c r="N25" i="2"/>
  <c r="O25" i="2" s="1"/>
  <c r="P25" i="2" s="1"/>
  <c r="N10" i="2"/>
  <c r="O10" i="2" s="1"/>
  <c r="P10" i="2" s="1"/>
  <c r="N42" i="2"/>
  <c r="O42" i="2" s="1"/>
  <c r="P42" i="2" s="1"/>
  <c r="N31" i="2"/>
  <c r="O31" i="2" s="1"/>
  <c r="P31" i="2" s="1"/>
</calcChain>
</file>

<file path=xl/sharedStrings.xml><?xml version="1.0" encoding="utf-8"?>
<sst xmlns="http://schemas.openxmlformats.org/spreadsheetml/2006/main" count="96" uniqueCount="92">
  <si>
    <t>year</t>
  </si>
  <si>
    <t>per capita income (US$)</t>
  </si>
  <si>
    <t>year (X)</t>
  </si>
  <si>
    <t>per capita income (US$) (Y)</t>
  </si>
  <si>
    <t>Corelation</t>
  </si>
  <si>
    <t>There is a strong correlation between</t>
  </si>
  <si>
    <t xml:space="preserve"> Year and Per capital income since </t>
  </si>
  <si>
    <t>the value is close to 1</t>
  </si>
  <si>
    <t>Regression Equation Y= Bo + B1 * X</t>
  </si>
  <si>
    <t xml:space="preserve">bo is the intercept </t>
  </si>
  <si>
    <t xml:space="preserve">b1 is the slope </t>
  </si>
  <si>
    <t>Y is the dependent variable</t>
  </si>
  <si>
    <t>x is the independent variable</t>
  </si>
  <si>
    <t xml:space="preserve">NB: B1 can be negative if the </t>
  </si>
  <si>
    <t xml:space="preserve">correlation between x and Y is -ve </t>
  </si>
  <si>
    <t xml:space="preserve">mean year </t>
  </si>
  <si>
    <t>Mean per capita income</t>
  </si>
  <si>
    <t>X-XMEAN</t>
  </si>
  <si>
    <t>Y-YMEAN</t>
  </si>
  <si>
    <t>(X-XMEAN)^2</t>
  </si>
  <si>
    <t>(X-XMEAN) (Y-YMEAN)</t>
  </si>
  <si>
    <t>slope</t>
  </si>
  <si>
    <t xml:space="preserve">the slope of the Equation above is </t>
  </si>
  <si>
    <t>given by  sum(x-xmean)(y-ymean)</t>
  </si>
  <si>
    <t>divided by sum(x-xmean)^2</t>
  </si>
  <si>
    <t>function of excel in on the original</t>
  </si>
  <si>
    <t xml:space="preserve"> value to confirm</t>
  </si>
  <si>
    <t xml:space="preserve">Alternatively, I can use the slope </t>
  </si>
  <si>
    <t xml:space="preserve">since I now have the slope with </t>
  </si>
  <si>
    <t xml:space="preserve">mean x value and mean Y value, </t>
  </si>
  <si>
    <t xml:space="preserve">I can get the intercept by substituting </t>
  </si>
  <si>
    <t>values.</t>
  </si>
  <si>
    <t>alternatively, I can use the intercept</t>
  </si>
  <si>
    <t>function in excel</t>
  </si>
  <si>
    <t>I have  same value</t>
  </si>
  <si>
    <t>I got same value</t>
  </si>
  <si>
    <t>R^2 calculation</t>
  </si>
  <si>
    <t>R^2 tells us how well a regression line</t>
  </si>
  <si>
    <t>predicts actual value</t>
  </si>
  <si>
    <t xml:space="preserve">so it is about taking the difference </t>
  </si>
  <si>
    <t xml:space="preserve">between the actual value to the </t>
  </si>
  <si>
    <t xml:space="preserve">and the distance between the </t>
  </si>
  <si>
    <t>regression line and the mean value,</t>
  </si>
  <si>
    <t>mean of the dependent variable</t>
  </si>
  <si>
    <t>(numerator)</t>
  </si>
  <si>
    <t>(denominator). Then compare them</t>
  </si>
  <si>
    <t>(divide). To get estimated value</t>
  </si>
  <si>
    <t>we use the the regression equation</t>
  </si>
  <si>
    <t>R^2 Calculation</t>
  </si>
  <si>
    <t>Rsquared is close to 1 we shows we</t>
  </si>
  <si>
    <t>have a good predictive model</t>
  </si>
  <si>
    <t>infact the independent variable (year)</t>
  </si>
  <si>
    <t>can explain 89% of the per capita</t>
  </si>
  <si>
    <t>income of canada</t>
  </si>
  <si>
    <t xml:space="preserve">NB: root of R^2 will give you </t>
  </si>
  <si>
    <t xml:space="preserve">correlation </t>
  </si>
  <si>
    <t xml:space="preserve">Rsquared is also called coefficent </t>
  </si>
  <si>
    <t>of Determination</t>
  </si>
  <si>
    <t>Standard Error of the estimate.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</si>
  <si>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</si>
  <si>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</si>
  <si>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</si>
  <si>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</si>
  <si>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</si>
  <si>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</si>
  <si>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</si>
  <si>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</si>
  <si>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</si>
  <si>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</si>
  <si>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</si>
  <si>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</si>
  <si>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</si>
  <si>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</si>
  <si>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</si>
  <si>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</si>
  <si>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</si>
  <si>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</si>
  <si>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</si>
  <si>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</si>
  <si>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</si>
  <si>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</si>
  <si>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</si>
  <si>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</si>
  <si>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</si>
  <si>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</si>
  <si>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per capita income (US$)</t>
  </si>
  <si>
    <t>Residuals</t>
  </si>
  <si>
    <t>(Y - Ymean)</t>
  </si>
  <si>
    <t>(Y- Ymean)^2</t>
  </si>
  <si>
    <t>( Ypredicted- Ymean)^2</t>
  </si>
  <si>
    <t>(Ypredicted- Ymean)</t>
  </si>
  <si>
    <t xml:space="preserve">Ypredicted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</si>
</sst>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1" fillId="12" borderId="0" xfId="21"/>
    <xf numFmtId="0" fontId="21" fillId="12" borderId="0" xfId="21" applyFont="1"/>
    <xf numFmtId="0" fontId="19" fillId="12" borderId="0" xfId="21" applyFont="1"/>
    <xf numFmtId="0" fontId="19" fillId="12" borderId="0" xfId="2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 Task'!$B$1</c:f>
              <c:strCache>
                <c:ptCount val="1"/>
                <c:pt idx="0">
                  <c:v>per capita income (US$)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98711723534558"/>
                  <c:y val="-0.10510425780110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828.47x - 2E+06</a:t>
                    </a:r>
                    <a:endParaRPr lang="en-US" sz="1100" b="1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 Task'!$A$2:$A$48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'The Task'!$B$2:$B$48</c:f>
              <c:numCache>
                <c:formatCode>General</c:formatCode>
                <c:ptCount val="47"/>
                <c:pt idx="0">
                  <c:v>3399.2990370000002</c:v>
                </c:pt>
                <c:pt idx="1">
                  <c:v>3768.2979350000001</c:v>
                </c:pt>
                <c:pt idx="2">
                  <c:v>4251.1754840000003</c:v>
                </c:pt>
                <c:pt idx="3">
                  <c:v>4804.463248</c:v>
                </c:pt>
                <c:pt idx="4">
                  <c:v>5576.5145830000001</c:v>
                </c:pt>
                <c:pt idx="5">
                  <c:v>5998.144346</c:v>
                </c:pt>
                <c:pt idx="6">
                  <c:v>7062.1313920000002</c:v>
                </c:pt>
                <c:pt idx="7">
                  <c:v>7100.1261699999995</c:v>
                </c:pt>
                <c:pt idx="8">
                  <c:v>7247.9670349999997</c:v>
                </c:pt>
                <c:pt idx="9">
                  <c:v>7602.9126809999998</c:v>
                </c:pt>
                <c:pt idx="10">
                  <c:v>8355.9681199999995</c:v>
                </c:pt>
                <c:pt idx="11">
                  <c:v>9434.390652</c:v>
                </c:pt>
                <c:pt idx="12">
                  <c:v>9619.4383770000004</c:v>
                </c:pt>
                <c:pt idx="13">
                  <c:v>10416.53659</c:v>
                </c:pt>
                <c:pt idx="14">
                  <c:v>10790.32872</c:v>
                </c:pt>
                <c:pt idx="15">
                  <c:v>11018.95585</c:v>
                </c:pt>
                <c:pt idx="16">
                  <c:v>11482.891530000001</c:v>
                </c:pt>
                <c:pt idx="17">
                  <c:v>12974.806619999999</c:v>
                </c:pt>
                <c:pt idx="18">
                  <c:v>15080.283450000001</c:v>
                </c:pt>
                <c:pt idx="19">
                  <c:v>16426.725480000001</c:v>
                </c:pt>
                <c:pt idx="20">
                  <c:v>16838.673200000001</c:v>
                </c:pt>
                <c:pt idx="21">
                  <c:v>17266.097689999999</c:v>
                </c:pt>
                <c:pt idx="22">
                  <c:v>16412.08309</c:v>
                </c:pt>
                <c:pt idx="23">
                  <c:v>15875.586730000001</c:v>
                </c:pt>
                <c:pt idx="24">
                  <c:v>15755.82027</c:v>
                </c:pt>
                <c:pt idx="25">
                  <c:v>16369.31725</c:v>
                </c:pt>
                <c:pt idx="26">
                  <c:v>16699.826679999998</c:v>
                </c:pt>
                <c:pt idx="27">
                  <c:v>17310.757750000001</c:v>
                </c:pt>
                <c:pt idx="28">
                  <c:v>16622.671869999998</c:v>
                </c:pt>
                <c:pt idx="29">
                  <c:v>17581.024140000001</c:v>
                </c:pt>
                <c:pt idx="30">
                  <c:v>18987.382409999998</c:v>
                </c:pt>
                <c:pt idx="31">
                  <c:v>18601.397239999998</c:v>
                </c:pt>
                <c:pt idx="32">
                  <c:v>19232.17556</c:v>
                </c:pt>
                <c:pt idx="33">
                  <c:v>22739.42628</c:v>
                </c:pt>
                <c:pt idx="34">
                  <c:v>25719.147150000001</c:v>
                </c:pt>
                <c:pt idx="35">
                  <c:v>29198.055690000001</c:v>
                </c:pt>
                <c:pt idx="36">
                  <c:v>32738.262900000002</c:v>
                </c:pt>
                <c:pt idx="37">
                  <c:v>36144.481220000001</c:v>
                </c:pt>
                <c:pt idx="38">
                  <c:v>37446.486089999999</c:v>
                </c:pt>
                <c:pt idx="39">
                  <c:v>32755.176820000001</c:v>
                </c:pt>
                <c:pt idx="40">
                  <c:v>38420.52289</c:v>
                </c:pt>
                <c:pt idx="41">
                  <c:v>42334.711210000001</c:v>
                </c:pt>
                <c:pt idx="42">
                  <c:v>42665.255969999998</c:v>
                </c:pt>
                <c:pt idx="43">
                  <c:v>42676.468370000002</c:v>
                </c:pt>
                <c:pt idx="44">
                  <c:v>41039.893600000003</c:v>
                </c:pt>
                <c:pt idx="45">
                  <c:v>35175.188979999999</c:v>
                </c:pt>
                <c:pt idx="46">
                  <c:v>34229.193630000002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7-41B4-B621-212B0D6D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51567"/>
        <c:axId val="669252399"/>
      </c:scatterChart>
      <c:valAx>
        <c:axId val="669251567"/>
        <c:scaling>
          <c:orientation val="minMax"/>
        </c:scaling>
        <c:delete val="0"/>
        <c:axPos val="b"/>
        <c:title>
          <c:tx>
            <c:strRef>
              <c:f>'The Task'!$A$1</c:f>
              <c:strCache>
                <c:ptCount val="1"/>
                <c:pt idx="0">
                  <c:v>year 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52399"/>
        <c:crosses val="autoZero"/>
        <c:crossBetween val="midCat"/>
      </c:valAx>
      <c:valAx>
        <c:axId val="669252399"/>
        <c:scaling>
          <c:orientation val="minMax"/>
        </c:scaling>
        <c:delete val="0"/>
        <c:axPos val="l"/>
        <c:title>
          <c:tx>
            <c:strRef>
              <c:f>'The Task'!$B$1</c:f>
              <c:strCache>
                <c:ptCount val="1"/>
                <c:pt idx="0">
                  <c:v>per capita income (US$)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51567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 capita income (US$)</c:v>
          </c:tx>
          <c:spPr>
            <a:ln w="19050">
              <a:noFill/>
            </a:ln>
          </c:spPr>
          <c:xVal>
            <c:numRef>
              <c:f>'Task with analytict tool'!$A$2:$A$48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'Task with analytict tool'!$B$2:$B$48</c:f>
              <c:numCache>
                <c:formatCode>General</c:formatCode>
                <c:ptCount val="47"/>
                <c:pt idx="0">
                  <c:v>3399.2990370000002</c:v>
                </c:pt>
                <c:pt idx="1">
                  <c:v>3768.2979350000001</c:v>
                </c:pt>
                <c:pt idx="2">
                  <c:v>4251.1754840000003</c:v>
                </c:pt>
                <c:pt idx="3">
                  <c:v>4804.463248</c:v>
                </c:pt>
                <c:pt idx="4">
                  <c:v>5576.5145830000001</c:v>
                </c:pt>
                <c:pt idx="5">
                  <c:v>5998.144346</c:v>
                </c:pt>
                <c:pt idx="6">
                  <c:v>7062.1313920000002</c:v>
                </c:pt>
                <c:pt idx="7">
                  <c:v>7100.1261699999995</c:v>
                </c:pt>
                <c:pt idx="8">
                  <c:v>7247.9670349999997</c:v>
                </c:pt>
                <c:pt idx="9">
                  <c:v>7602.9126809999998</c:v>
                </c:pt>
                <c:pt idx="10">
                  <c:v>8355.9681199999995</c:v>
                </c:pt>
                <c:pt idx="11">
                  <c:v>9434.390652</c:v>
                </c:pt>
                <c:pt idx="12">
                  <c:v>9619.4383770000004</c:v>
                </c:pt>
                <c:pt idx="13">
                  <c:v>10416.53659</c:v>
                </c:pt>
                <c:pt idx="14">
                  <c:v>10790.32872</c:v>
                </c:pt>
                <c:pt idx="15">
                  <c:v>11018.95585</c:v>
                </c:pt>
                <c:pt idx="16">
                  <c:v>11482.891530000001</c:v>
                </c:pt>
                <c:pt idx="17">
                  <c:v>12974.806619999999</c:v>
                </c:pt>
                <c:pt idx="18">
                  <c:v>15080.283450000001</c:v>
                </c:pt>
                <c:pt idx="19">
                  <c:v>16426.725480000001</c:v>
                </c:pt>
                <c:pt idx="20">
                  <c:v>16838.673200000001</c:v>
                </c:pt>
                <c:pt idx="21">
                  <c:v>17266.097689999999</c:v>
                </c:pt>
                <c:pt idx="22">
                  <c:v>16412.08309</c:v>
                </c:pt>
                <c:pt idx="23">
                  <c:v>15875.586730000001</c:v>
                </c:pt>
                <c:pt idx="24">
                  <c:v>15755.82027</c:v>
                </c:pt>
                <c:pt idx="25">
                  <c:v>16369.31725</c:v>
                </c:pt>
                <c:pt idx="26">
                  <c:v>16699.826679999998</c:v>
                </c:pt>
                <c:pt idx="27">
                  <c:v>17310.757750000001</c:v>
                </c:pt>
                <c:pt idx="28">
                  <c:v>16622.671869999998</c:v>
                </c:pt>
                <c:pt idx="29">
                  <c:v>17581.024140000001</c:v>
                </c:pt>
                <c:pt idx="30">
                  <c:v>18987.382409999998</c:v>
                </c:pt>
                <c:pt idx="31">
                  <c:v>18601.397239999998</c:v>
                </c:pt>
                <c:pt idx="32">
                  <c:v>19232.17556</c:v>
                </c:pt>
                <c:pt idx="33">
                  <c:v>22739.42628</c:v>
                </c:pt>
                <c:pt idx="34">
                  <c:v>25719.147150000001</c:v>
                </c:pt>
                <c:pt idx="35">
                  <c:v>29198.055690000001</c:v>
                </c:pt>
                <c:pt idx="36">
                  <c:v>32738.262900000002</c:v>
                </c:pt>
                <c:pt idx="37">
                  <c:v>36144.481220000001</c:v>
                </c:pt>
                <c:pt idx="38">
                  <c:v>37446.486089999999</c:v>
                </c:pt>
                <c:pt idx="39">
                  <c:v>32755.176820000001</c:v>
                </c:pt>
                <c:pt idx="40">
                  <c:v>38420.52289</c:v>
                </c:pt>
                <c:pt idx="41">
                  <c:v>42334.711210000001</c:v>
                </c:pt>
                <c:pt idx="42">
                  <c:v>42665.255969999998</c:v>
                </c:pt>
                <c:pt idx="43">
                  <c:v>42676.468370000002</c:v>
                </c:pt>
                <c:pt idx="44">
                  <c:v>41039.893600000003</c:v>
                </c:pt>
                <c:pt idx="45">
                  <c:v>35175.188979999999</c:v>
                </c:pt>
                <c:pt idx="46">
                  <c:v>34229.193630000002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8-4B03-A844-8DA682BC27BC}"/>
            </c:ext>
          </c:extLst>
        </c:ser>
        <c:ser>
          <c:idx val="1"/>
          <c:order val="1"/>
          <c:tx>
            <c:v>Predicted per capita income (US$)</c:v>
          </c:tx>
          <c:spPr>
            <a:ln w="19050">
              <a:noFill/>
            </a:ln>
          </c:spPr>
          <c:xVal>
            <c:numRef>
              <c:f>'Task with analytict tool'!$A$2:$A$48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'Task with analytict tool'!$G$27:$G$73</c:f>
              <c:numCache>
                <c:formatCode>General</c:formatCode>
                <c:ptCount val="47"/>
                <c:pt idx="0">
                  <c:v>693.90540850465186</c:v>
                </c:pt>
                <c:pt idx="1">
                  <c:v>1522.3704837274272</c:v>
                </c:pt>
                <c:pt idx="2">
                  <c:v>2350.8355589502025</c:v>
                </c:pt>
                <c:pt idx="3">
                  <c:v>3179.3006341729779</c:v>
                </c:pt>
                <c:pt idx="4">
                  <c:v>4007.7657093955204</c:v>
                </c:pt>
                <c:pt idx="5">
                  <c:v>4836.2307846182957</c:v>
                </c:pt>
                <c:pt idx="6">
                  <c:v>5664.6958598410711</c:v>
                </c:pt>
                <c:pt idx="7">
                  <c:v>6493.1609350636136</c:v>
                </c:pt>
                <c:pt idx="8">
                  <c:v>7321.6260102863889</c:v>
                </c:pt>
                <c:pt idx="9">
                  <c:v>8150.0910855091643</c:v>
                </c:pt>
                <c:pt idx="10">
                  <c:v>8978.5561607319396</c:v>
                </c:pt>
                <c:pt idx="11">
                  <c:v>9807.0212359544821</c:v>
                </c:pt>
                <c:pt idx="12">
                  <c:v>10635.486311177257</c:v>
                </c:pt>
                <c:pt idx="13">
                  <c:v>11463.951386400033</c:v>
                </c:pt>
                <c:pt idx="14">
                  <c:v>12292.416461622808</c:v>
                </c:pt>
                <c:pt idx="15">
                  <c:v>13120.881536845351</c:v>
                </c:pt>
                <c:pt idx="16">
                  <c:v>13949.346612068126</c:v>
                </c:pt>
                <c:pt idx="17">
                  <c:v>14777.811687290901</c:v>
                </c:pt>
                <c:pt idx="18">
                  <c:v>15606.276762513444</c:v>
                </c:pt>
                <c:pt idx="19">
                  <c:v>16434.741837736219</c:v>
                </c:pt>
                <c:pt idx="20">
                  <c:v>17263.206912958995</c:v>
                </c:pt>
                <c:pt idx="21">
                  <c:v>18091.67198818177</c:v>
                </c:pt>
                <c:pt idx="22">
                  <c:v>18920.137063404312</c:v>
                </c:pt>
                <c:pt idx="23">
                  <c:v>19748.602138627088</c:v>
                </c:pt>
                <c:pt idx="24">
                  <c:v>20577.067213849863</c:v>
                </c:pt>
                <c:pt idx="25">
                  <c:v>21405.532289072406</c:v>
                </c:pt>
                <c:pt idx="26">
                  <c:v>22233.997364295181</c:v>
                </c:pt>
                <c:pt idx="27">
                  <c:v>23062.462439517956</c:v>
                </c:pt>
                <c:pt idx="28">
                  <c:v>23890.927514740732</c:v>
                </c:pt>
                <c:pt idx="29">
                  <c:v>24719.392589963274</c:v>
                </c:pt>
                <c:pt idx="30">
                  <c:v>25547.857665186049</c:v>
                </c:pt>
                <c:pt idx="31">
                  <c:v>26376.322740408825</c:v>
                </c:pt>
                <c:pt idx="32">
                  <c:v>27204.7878156316</c:v>
                </c:pt>
                <c:pt idx="33">
                  <c:v>28033.252890854143</c:v>
                </c:pt>
                <c:pt idx="34">
                  <c:v>28861.717966076918</c:v>
                </c:pt>
                <c:pt idx="35">
                  <c:v>29690.183041299693</c:v>
                </c:pt>
                <c:pt idx="36">
                  <c:v>30518.648116522236</c:v>
                </c:pt>
                <c:pt idx="37">
                  <c:v>31347.113191745011</c:v>
                </c:pt>
                <c:pt idx="38">
                  <c:v>32175.578266967786</c:v>
                </c:pt>
                <c:pt idx="39">
                  <c:v>33004.043342190562</c:v>
                </c:pt>
                <c:pt idx="40">
                  <c:v>33832.508417413104</c:v>
                </c:pt>
                <c:pt idx="41">
                  <c:v>34660.97349263588</c:v>
                </c:pt>
                <c:pt idx="42">
                  <c:v>35489.438567858655</c:v>
                </c:pt>
                <c:pt idx="43">
                  <c:v>36317.903643081198</c:v>
                </c:pt>
                <c:pt idx="44">
                  <c:v>37146.368718303973</c:v>
                </c:pt>
                <c:pt idx="45">
                  <c:v>37974.833793526748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8-4B03-A844-8DA682BC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46959"/>
        <c:axId val="781249455"/>
      </c:scatterChart>
      <c:valAx>
        <c:axId val="78124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249455"/>
        <c:crosses val="autoZero"/>
        <c:crossBetween val="midCat"/>
      </c:valAx>
      <c:valAx>
        <c:axId val="78124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capita income (US$)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246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 capita income (US$)</c:v>
          </c:tx>
          <c:spPr>
            <a:ln w="19050">
              <a:noFill/>
            </a:ln>
          </c:spPr>
          <c:xVal>
            <c:numRef>
              <c:f>'Task with analytict tool'!$A$2:$A$48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'Task with analytict tool'!$B$2:$B$48</c:f>
              <c:numCache>
                <c:formatCode>General</c:formatCode>
                <c:ptCount val="47"/>
                <c:pt idx="0">
                  <c:v>3399.2990370000002</c:v>
                </c:pt>
                <c:pt idx="1">
                  <c:v>3768.2979350000001</c:v>
                </c:pt>
                <c:pt idx="2">
                  <c:v>4251.1754840000003</c:v>
                </c:pt>
                <c:pt idx="3">
                  <c:v>4804.463248</c:v>
                </c:pt>
                <c:pt idx="4">
                  <c:v>5576.5145830000001</c:v>
                </c:pt>
                <c:pt idx="5">
                  <c:v>5998.144346</c:v>
                </c:pt>
                <c:pt idx="6">
                  <c:v>7062.1313920000002</c:v>
                </c:pt>
                <c:pt idx="7">
                  <c:v>7100.1261699999995</c:v>
                </c:pt>
                <c:pt idx="8">
                  <c:v>7247.9670349999997</c:v>
                </c:pt>
                <c:pt idx="9">
                  <c:v>7602.9126809999998</c:v>
                </c:pt>
                <c:pt idx="10">
                  <c:v>8355.9681199999995</c:v>
                </c:pt>
                <c:pt idx="11">
                  <c:v>9434.390652</c:v>
                </c:pt>
                <c:pt idx="12">
                  <c:v>9619.4383770000004</c:v>
                </c:pt>
                <c:pt idx="13">
                  <c:v>10416.53659</c:v>
                </c:pt>
                <c:pt idx="14">
                  <c:v>10790.32872</c:v>
                </c:pt>
                <c:pt idx="15">
                  <c:v>11018.95585</c:v>
                </c:pt>
                <c:pt idx="16">
                  <c:v>11482.891530000001</c:v>
                </c:pt>
                <c:pt idx="17">
                  <c:v>12974.806619999999</c:v>
                </c:pt>
                <c:pt idx="18">
                  <c:v>15080.283450000001</c:v>
                </c:pt>
                <c:pt idx="19">
                  <c:v>16426.725480000001</c:v>
                </c:pt>
                <c:pt idx="20">
                  <c:v>16838.673200000001</c:v>
                </c:pt>
                <c:pt idx="21">
                  <c:v>17266.097689999999</c:v>
                </c:pt>
                <c:pt idx="22">
                  <c:v>16412.08309</c:v>
                </c:pt>
                <c:pt idx="23">
                  <c:v>15875.586730000001</c:v>
                </c:pt>
                <c:pt idx="24">
                  <c:v>15755.82027</c:v>
                </c:pt>
                <c:pt idx="25">
                  <c:v>16369.31725</c:v>
                </c:pt>
                <c:pt idx="26">
                  <c:v>16699.826679999998</c:v>
                </c:pt>
                <c:pt idx="27">
                  <c:v>17310.757750000001</c:v>
                </c:pt>
                <c:pt idx="28">
                  <c:v>16622.671869999998</c:v>
                </c:pt>
                <c:pt idx="29">
                  <c:v>17581.024140000001</c:v>
                </c:pt>
                <c:pt idx="30">
                  <c:v>18987.382409999998</c:v>
                </c:pt>
                <c:pt idx="31">
                  <c:v>18601.397239999998</c:v>
                </c:pt>
                <c:pt idx="32">
                  <c:v>19232.17556</c:v>
                </c:pt>
                <c:pt idx="33">
                  <c:v>22739.42628</c:v>
                </c:pt>
                <c:pt idx="34">
                  <c:v>25719.147150000001</c:v>
                </c:pt>
                <c:pt idx="35">
                  <c:v>29198.055690000001</c:v>
                </c:pt>
                <c:pt idx="36">
                  <c:v>32738.262900000002</c:v>
                </c:pt>
                <c:pt idx="37">
                  <c:v>36144.481220000001</c:v>
                </c:pt>
                <c:pt idx="38">
                  <c:v>37446.486089999999</c:v>
                </c:pt>
                <c:pt idx="39">
                  <c:v>32755.176820000001</c:v>
                </c:pt>
                <c:pt idx="40">
                  <c:v>38420.52289</c:v>
                </c:pt>
                <c:pt idx="41">
                  <c:v>42334.711210000001</c:v>
                </c:pt>
                <c:pt idx="42">
                  <c:v>42665.255969999998</c:v>
                </c:pt>
                <c:pt idx="43">
                  <c:v>42676.468370000002</c:v>
                </c:pt>
                <c:pt idx="44">
                  <c:v>41039.893600000003</c:v>
                </c:pt>
                <c:pt idx="45">
                  <c:v>35175.188979999999</c:v>
                </c:pt>
                <c:pt idx="46">
                  <c:v>34229.193630000002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D-4908-A97F-9297D1CEF7AE}"/>
            </c:ext>
          </c:extLst>
        </c:ser>
        <c:ser>
          <c:idx val="1"/>
          <c:order val="1"/>
          <c:tx>
            <c:v>Predicted per capita income (US$)</c:v>
          </c:tx>
          <c:spPr>
            <a:ln w="19050">
              <a:noFill/>
            </a:ln>
          </c:spPr>
          <c:xVal>
            <c:numRef>
              <c:f>'Task with analytict tool'!$A$2:$A$48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xVal>
          <c:yVal>
            <c:numRef>
              <c:f>'Task with analytict tool'!$G$26:$G$72</c:f>
              <c:numCache>
                <c:formatCode>General</c:formatCode>
                <c:ptCount val="47"/>
                <c:pt idx="0">
                  <c:v>-134.55966671789065</c:v>
                </c:pt>
                <c:pt idx="1">
                  <c:v>693.90540850465186</c:v>
                </c:pt>
                <c:pt idx="2">
                  <c:v>1522.3704837274272</c:v>
                </c:pt>
                <c:pt idx="3">
                  <c:v>2350.8355589502025</c:v>
                </c:pt>
                <c:pt idx="4">
                  <c:v>3179.3006341729779</c:v>
                </c:pt>
                <c:pt idx="5">
                  <c:v>4007.7657093955204</c:v>
                </c:pt>
                <c:pt idx="6">
                  <c:v>4836.2307846182957</c:v>
                </c:pt>
                <c:pt idx="7">
                  <c:v>5664.6958598410711</c:v>
                </c:pt>
                <c:pt idx="8">
                  <c:v>6493.1609350636136</c:v>
                </c:pt>
                <c:pt idx="9">
                  <c:v>7321.6260102863889</c:v>
                </c:pt>
                <c:pt idx="10">
                  <c:v>8150.0910855091643</c:v>
                </c:pt>
                <c:pt idx="11">
                  <c:v>8978.5561607319396</c:v>
                </c:pt>
                <c:pt idx="12">
                  <c:v>9807.0212359544821</c:v>
                </c:pt>
                <c:pt idx="13">
                  <c:v>10635.486311177257</c:v>
                </c:pt>
                <c:pt idx="14">
                  <c:v>11463.951386400033</c:v>
                </c:pt>
                <c:pt idx="15">
                  <c:v>12292.416461622808</c:v>
                </c:pt>
                <c:pt idx="16">
                  <c:v>13120.881536845351</c:v>
                </c:pt>
                <c:pt idx="17">
                  <c:v>13949.346612068126</c:v>
                </c:pt>
                <c:pt idx="18">
                  <c:v>14777.811687290901</c:v>
                </c:pt>
                <c:pt idx="19">
                  <c:v>15606.276762513444</c:v>
                </c:pt>
                <c:pt idx="20">
                  <c:v>16434.741837736219</c:v>
                </c:pt>
                <c:pt idx="21">
                  <c:v>17263.206912958995</c:v>
                </c:pt>
                <c:pt idx="22">
                  <c:v>18091.67198818177</c:v>
                </c:pt>
                <c:pt idx="23">
                  <c:v>18920.137063404312</c:v>
                </c:pt>
                <c:pt idx="24">
                  <c:v>19748.602138627088</c:v>
                </c:pt>
                <c:pt idx="25">
                  <c:v>20577.067213849863</c:v>
                </c:pt>
                <c:pt idx="26">
                  <c:v>21405.532289072406</c:v>
                </c:pt>
                <c:pt idx="27">
                  <c:v>22233.997364295181</c:v>
                </c:pt>
                <c:pt idx="28">
                  <c:v>23062.462439517956</c:v>
                </c:pt>
                <c:pt idx="29">
                  <c:v>23890.927514740732</c:v>
                </c:pt>
                <c:pt idx="30">
                  <c:v>24719.392589963274</c:v>
                </c:pt>
                <c:pt idx="31">
                  <c:v>25547.857665186049</c:v>
                </c:pt>
                <c:pt idx="32">
                  <c:v>26376.322740408825</c:v>
                </c:pt>
                <c:pt idx="33">
                  <c:v>27204.7878156316</c:v>
                </c:pt>
                <c:pt idx="34">
                  <c:v>28033.252890854143</c:v>
                </c:pt>
                <c:pt idx="35">
                  <c:v>28861.717966076918</c:v>
                </c:pt>
                <c:pt idx="36">
                  <c:v>29690.183041299693</c:v>
                </c:pt>
                <c:pt idx="37">
                  <c:v>30518.648116522236</c:v>
                </c:pt>
                <c:pt idx="38">
                  <c:v>31347.113191745011</c:v>
                </c:pt>
                <c:pt idx="39">
                  <c:v>32175.578266967786</c:v>
                </c:pt>
                <c:pt idx="40">
                  <c:v>33004.043342190562</c:v>
                </c:pt>
                <c:pt idx="41">
                  <c:v>33832.508417413104</c:v>
                </c:pt>
                <c:pt idx="42">
                  <c:v>34660.97349263588</c:v>
                </c:pt>
                <c:pt idx="43">
                  <c:v>35489.438567858655</c:v>
                </c:pt>
                <c:pt idx="44">
                  <c:v>36317.903643081198</c:v>
                </c:pt>
                <c:pt idx="45">
                  <c:v>37146.368718303973</c:v>
                </c:pt>
                <c:pt idx="46">
                  <c:v>37974.833793526748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D-4908-A97F-9297D1CE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73039"/>
        <c:axId val="840265551"/>
      </c:scatterChart>
      <c:valAx>
        <c:axId val="84027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265551"/>
        <c:crosses val="autoZero"/>
        <c:crossBetween val="midCat"/>
      </c:valAx>
      <c:valAx>
        <c:axId val="840265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capita income (US$)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273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971550</xdr:colOff>
      <xdr:row>0</xdr:row>
      <xdr:rowOff>1</xdr:rowOff>
    </xdr:from>
    <xdr:to>
      <xdr:col>10</xdr:col>
      <xdr:colOff>1323975</xdr:colOff>
      <xdr:row>0</xdr:row>
      <xdr:rowOff>169545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D07D224-5286-4DAE-A7AF-A901CF014421}"/>
            </a:ext>
          </a:extLst>
        </xdr:cNvPr>
        <xdr:cNvSpPr/>
      </xdr:nvSpPr>
      <xdr:spPr>
        <a:xfrm>
          <a:off x="12582525" y="1"/>
          <a:ext cx="352425" cy="1695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59615-3B6F-478F-9AC5-AEEF1DE10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31</xdr:row>
      <xdr:rowOff>90488</xdr:rowOff>
    </xdr:from>
    <xdr:to>
      <xdr:col>20</xdr:col>
      <xdr:colOff>238125</xdr:colOff>
      <xdr:row>41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04380-F47D-4302-830B-D167635D1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1</xdr:row>
      <xdr:rowOff>180975</xdr:rowOff>
    </xdr:from>
    <xdr:to>
      <xdr:col>20</xdr:col>
      <xdr:colOff>238125</xdr:colOff>
      <xdr:row>11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37964-20D9-4E39-9B9D-2D1CA3A3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D10" sqref="D10"/>
    </sheetView>
  </sheetViews>
  <sheetFormatPr defaultRowHeight="15" x14ac:dyDescent="0.25"/>
  <cols>
    <col min="1" max="1" width="5" bestFit="1" customWidth="1"/>
    <col min="2" max="2" width="22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1970</v>
      </c>
      <c r="B2">
        <v>3399.2990370000002</v>
      </c>
    </row>
    <row r="3" spans="1:2" x14ac:dyDescent="0.25">
      <c r="A3">
        <v>1971</v>
      </c>
      <c r="B3">
        <v>3768.2979350000001</v>
      </c>
    </row>
    <row r="4" spans="1:2" x14ac:dyDescent="0.25">
      <c r="A4">
        <v>1972</v>
      </c>
      <c r="B4">
        <v>4251.1754840000003</v>
      </c>
    </row>
    <row r="5" spans="1:2" x14ac:dyDescent="0.25">
      <c r="A5">
        <v>1973</v>
      </c>
      <c r="B5">
        <v>4804.463248</v>
      </c>
    </row>
    <row r="6" spans="1:2" x14ac:dyDescent="0.25">
      <c r="A6">
        <v>1974</v>
      </c>
      <c r="B6">
        <v>5576.5145830000001</v>
      </c>
    </row>
    <row r="7" spans="1:2" x14ac:dyDescent="0.25">
      <c r="A7">
        <v>1975</v>
      </c>
      <c r="B7">
        <v>5998.144346</v>
      </c>
    </row>
    <row r="8" spans="1:2" x14ac:dyDescent="0.25">
      <c r="A8">
        <v>1976</v>
      </c>
      <c r="B8">
        <v>7062.1313920000002</v>
      </c>
    </row>
    <row r="9" spans="1:2" x14ac:dyDescent="0.25">
      <c r="A9">
        <v>1977</v>
      </c>
      <c r="B9">
        <v>7100.1261699999995</v>
      </c>
    </row>
    <row r="10" spans="1:2" x14ac:dyDescent="0.25">
      <c r="A10">
        <v>1978</v>
      </c>
      <c r="B10">
        <v>7247.9670349999997</v>
      </c>
    </row>
    <row r="11" spans="1:2" x14ac:dyDescent="0.25">
      <c r="A11">
        <v>1979</v>
      </c>
      <c r="B11">
        <v>7602.9126809999998</v>
      </c>
    </row>
    <row r="12" spans="1:2" x14ac:dyDescent="0.25">
      <c r="A12">
        <v>1980</v>
      </c>
      <c r="B12">
        <v>8355.9681199999995</v>
      </c>
    </row>
    <row r="13" spans="1:2" x14ac:dyDescent="0.25">
      <c r="A13">
        <v>1981</v>
      </c>
      <c r="B13">
        <v>9434.390652</v>
      </c>
    </row>
    <row r="14" spans="1:2" x14ac:dyDescent="0.25">
      <c r="A14">
        <v>1982</v>
      </c>
      <c r="B14">
        <v>9619.4383770000004</v>
      </c>
    </row>
    <row r="15" spans="1:2" x14ac:dyDescent="0.25">
      <c r="A15">
        <v>1983</v>
      </c>
      <c r="B15">
        <v>10416.53659</v>
      </c>
    </row>
    <row r="16" spans="1:2" x14ac:dyDescent="0.25">
      <c r="A16">
        <v>1984</v>
      </c>
      <c r="B16">
        <v>10790.32872</v>
      </c>
    </row>
    <row r="17" spans="1:2" x14ac:dyDescent="0.25">
      <c r="A17">
        <v>1985</v>
      </c>
      <c r="B17">
        <v>11018.95585</v>
      </c>
    </row>
    <row r="18" spans="1:2" x14ac:dyDescent="0.25">
      <c r="A18">
        <v>1986</v>
      </c>
      <c r="B18">
        <v>11482.891530000001</v>
      </c>
    </row>
    <row r="19" spans="1:2" x14ac:dyDescent="0.25">
      <c r="A19">
        <v>1987</v>
      </c>
      <c r="B19">
        <v>12974.806619999999</v>
      </c>
    </row>
    <row r="20" spans="1:2" x14ac:dyDescent="0.25">
      <c r="A20">
        <v>1988</v>
      </c>
      <c r="B20">
        <v>15080.283450000001</v>
      </c>
    </row>
    <row r="21" spans="1:2" x14ac:dyDescent="0.25">
      <c r="A21">
        <v>1989</v>
      </c>
      <c r="B21">
        <v>16426.725480000001</v>
      </c>
    </row>
    <row r="22" spans="1:2" x14ac:dyDescent="0.25">
      <c r="A22">
        <v>1990</v>
      </c>
      <c r="B22">
        <v>16838.673200000001</v>
      </c>
    </row>
    <row r="23" spans="1:2" x14ac:dyDescent="0.25">
      <c r="A23">
        <v>1991</v>
      </c>
      <c r="B23">
        <v>17266.097689999999</v>
      </c>
    </row>
    <row r="24" spans="1:2" x14ac:dyDescent="0.25">
      <c r="A24">
        <v>1992</v>
      </c>
      <c r="B24">
        <v>16412.08309</v>
      </c>
    </row>
    <row r="25" spans="1:2" x14ac:dyDescent="0.25">
      <c r="A25">
        <v>1993</v>
      </c>
      <c r="B25">
        <v>15875.586730000001</v>
      </c>
    </row>
    <row r="26" spans="1:2" x14ac:dyDescent="0.25">
      <c r="A26">
        <v>1994</v>
      </c>
      <c r="B26">
        <v>15755.82027</v>
      </c>
    </row>
    <row r="27" spans="1:2" x14ac:dyDescent="0.25">
      <c r="A27">
        <v>1995</v>
      </c>
      <c r="B27">
        <v>16369.31725</v>
      </c>
    </row>
    <row r="28" spans="1:2" x14ac:dyDescent="0.25">
      <c r="A28">
        <v>1996</v>
      </c>
      <c r="B28">
        <v>16699.826679999998</v>
      </c>
    </row>
    <row r="29" spans="1:2" x14ac:dyDescent="0.25">
      <c r="A29">
        <v>1997</v>
      </c>
      <c r="B29">
        <v>17310.757750000001</v>
      </c>
    </row>
    <row r="30" spans="1:2" x14ac:dyDescent="0.25">
      <c r="A30">
        <v>1998</v>
      </c>
      <c r="B30">
        <v>16622.671869999998</v>
      </c>
    </row>
    <row r="31" spans="1:2" x14ac:dyDescent="0.25">
      <c r="A31">
        <v>1999</v>
      </c>
      <c r="B31">
        <v>17581.024140000001</v>
      </c>
    </row>
    <row r="32" spans="1:2" x14ac:dyDescent="0.25">
      <c r="A32">
        <v>2000</v>
      </c>
      <c r="B32">
        <v>18987.382409999998</v>
      </c>
    </row>
    <row r="33" spans="1:2" x14ac:dyDescent="0.25">
      <c r="A33">
        <v>2001</v>
      </c>
      <c r="B33">
        <v>18601.397239999998</v>
      </c>
    </row>
    <row r="34" spans="1:2" x14ac:dyDescent="0.25">
      <c r="A34">
        <v>2002</v>
      </c>
      <c r="B34">
        <v>19232.17556</v>
      </c>
    </row>
    <row r="35" spans="1:2" x14ac:dyDescent="0.25">
      <c r="A35">
        <v>2003</v>
      </c>
      <c r="B35">
        <v>22739.42628</v>
      </c>
    </row>
    <row r="36" spans="1:2" x14ac:dyDescent="0.25">
      <c r="A36">
        <v>2004</v>
      </c>
      <c r="B36">
        <v>25719.147150000001</v>
      </c>
    </row>
    <row r="37" spans="1:2" x14ac:dyDescent="0.25">
      <c r="A37">
        <v>2005</v>
      </c>
      <c r="B37">
        <v>29198.055690000001</v>
      </c>
    </row>
    <row r="38" spans="1:2" x14ac:dyDescent="0.25">
      <c r="A38">
        <v>2006</v>
      </c>
      <c r="B38">
        <v>32738.262900000002</v>
      </c>
    </row>
    <row r="39" spans="1:2" x14ac:dyDescent="0.25">
      <c r="A39">
        <v>2007</v>
      </c>
      <c r="B39">
        <v>36144.481220000001</v>
      </c>
    </row>
    <row r="40" spans="1:2" x14ac:dyDescent="0.25">
      <c r="A40">
        <v>2008</v>
      </c>
      <c r="B40">
        <v>37446.486089999999</v>
      </c>
    </row>
    <row r="41" spans="1:2" x14ac:dyDescent="0.25">
      <c r="A41">
        <v>2009</v>
      </c>
      <c r="B41">
        <v>32755.176820000001</v>
      </c>
    </row>
    <row r="42" spans="1:2" x14ac:dyDescent="0.25">
      <c r="A42">
        <v>2010</v>
      </c>
      <c r="B42">
        <v>38420.52289</v>
      </c>
    </row>
    <row r="43" spans="1:2" x14ac:dyDescent="0.25">
      <c r="A43">
        <v>2011</v>
      </c>
      <c r="B43">
        <v>42334.711210000001</v>
      </c>
    </row>
    <row r="44" spans="1:2" x14ac:dyDescent="0.25">
      <c r="A44">
        <v>2012</v>
      </c>
      <c r="B44">
        <v>42665.255969999998</v>
      </c>
    </row>
    <row r="45" spans="1:2" x14ac:dyDescent="0.25">
      <c r="A45">
        <v>2013</v>
      </c>
      <c r="B45">
        <v>42676.468370000002</v>
      </c>
    </row>
    <row r="46" spans="1:2" x14ac:dyDescent="0.25">
      <c r="A46">
        <v>2014</v>
      </c>
      <c r="B46">
        <v>41039.893600000003</v>
      </c>
    </row>
    <row r="47" spans="1:2" x14ac:dyDescent="0.25">
      <c r="A47">
        <v>2015</v>
      </c>
      <c r="B47">
        <v>35175.188979999999</v>
      </c>
    </row>
    <row r="48" spans="1:2" x14ac:dyDescent="0.25">
      <c r="A48">
        <v>2016</v>
      </c>
      <c r="B48">
        <v>34229.193630000002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abSelected="1" topLeftCell="A38" workbookViewId="0">
      <selection activeCell="H57" sqref="H57"/>
    </sheetView>
  </sheetViews>
  <sheetFormatPr defaultRowHeight="15" x14ac:dyDescent="0.25"/>
  <cols>
    <col min="2" max="2" width="29.5703125" customWidth="1"/>
    <col min="4" max="4" width="33.5703125" customWidth="1"/>
    <col min="5" max="5" width="12.85546875" customWidth="1"/>
    <col min="7" max="7" width="12.7109375" customWidth="1"/>
    <col min="8" max="8" width="19.7109375" customWidth="1"/>
    <col min="9" max="9" width="17.140625" customWidth="1"/>
    <col min="10" max="10" width="21.140625" customWidth="1"/>
    <col min="11" max="11" width="23.28515625" customWidth="1"/>
    <col min="12" max="12" width="34.140625" customWidth="1"/>
    <col min="13" max="13" width="37.28515625" customWidth="1"/>
    <col min="14" max="14" width="14.28515625" customWidth="1"/>
    <col min="15" max="15" width="36.140625" customWidth="1"/>
    <col min="16" max="16" width="32.140625" customWidth="1"/>
  </cols>
  <sheetData>
    <row r="1" spans="1:16" x14ac:dyDescent="0.25">
      <c r="A1" t="s">
        <v>2</v>
      </c>
      <c r="B1" t="s">
        <v>3</v>
      </c>
      <c r="D1" t="s">
        <v>8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48</v>
      </c>
      <c r="L1" s="1" t="s">
        <v>87</v>
      </c>
      <c r="M1" s="1" t="s">
        <v>88</v>
      </c>
      <c r="N1" s="1" t="s">
        <v>91</v>
      </c>
      <c r="O1" s="1" t="s">
        <v>90</v>
      </c>
      <c r="P1" s="1" t="s">
        <v>89</v>
      </c>
    </row>
    <row r="2" spans="1:16" x14ac:dyDescent="0.25">
      <c r="A2">
        <v>1970</v>
      </c>
      <c r="B2">
        <v>3399.2990370000002</v>
      </c>
      <c r="D2" t="s">
        <v>11</v>
      </c>
      <c r="G2">
        <f>A2-$E$14</f>
        <v>-23</v>
      </c>
      <c r="H2">
        <f>B2-$E$15</f>
        <v>-15520.838026404253</v>
      </c>
      <c r="I2">
        <f>G2^2</f>
        <v>529</v>
      </c>
      <c r="J2">
        <f>PRODUCT(G2,H2)</f>
        <v>356979.27460729785</v>
      </c>
      <c r="L2">
        <f>B2-$E$15</f>
        <v>-15520.838026404253</v>
      </c>
      <c r="M2">
        <f>L2^2</f>
        <v>240896413.04187629</v>
      </c>
      <c r="N2">
        <f>$E$27+$E$18*A2</f>
        <v>-134.55966671789065</v>
      </c>
      <c r="O2">
        <f>N2-$E$15</f>
        <v>-19054.696730122145</v>
      </c>
      <c r="P2">
        <f>O2^2</f>
        <v>363081467.47692758</v>
      </c>
    </row>
    <row r="3" spans="1:16" x14ac:dyDescent="0.25">
      <c r="A3">
        <v>1971</v>
      </c>
      <c r="B3">
        <v>3768.2979350000001</v>
      </c>
      <c r="D3" t="s">
        <v>9</v>
      </c>
      <c r="G3">
        <f>A3-$E$14</f>
        <v>-22</v>
      </c>
      <c r="H3">
        <f t="shared" ref="H3:H48" si="0">B3-$E$15</f>
        <v>-15151.839128404254</v>
      </c>
      <c r="I3">
        <f t="shared" ref="I3:I48" si="1">G3^2</f>
        <v>484</v>
      </c>
      <c r="J3">
        <f t="shared" ref="J3:J48" si="2">PRODUCT(G3,H3)</f>
        <v>333340.46082489355</v>
      </c>
      <c r="L3">
        <f t="shared" ref="L3:L48" si="3">B3-$E$15</f>
        <v>-15151.839128404254</v>
      </c>
      <c r="M3">
        <f t="shared" ref="M3:M48" si="4">L3^2</f>
        <v>229578228.97304216</v>
      </c>
      <c r="N3">
        <f t="shared" ref="N3:N48" si="5">$E$27+$E$18*A3</f>
        <v>693.90540850465186</v>
      </c>
      <c r="O3">
        <f t="shared" ref="O3:O48" si="6">N3-$E$15</f>
        <v>-18226.231654899602</v>
      </c>
      <c r="P3">
        <f t="shared" ref="P3:P48" si="7">O3^2</f>
        <v>332195520.33806431</v>
      </c>
    </row>
    <row r="4" spans="1:16" x14ac:dyDescent="0.25">
      <c r="A4">
        <v>1972</v>
      </c>
      <c r="B4">
        <v>4251.1754840000003</v>
      </c>
      <c r="D4" t="s">
        <v>10</v>
      </c>
      <c r="G4">
        <f t="shared" ref="G4:G48" si="8">A4-$E$14</f>
        <v>-21</v>
      </c>
      <c r="H4">
        <f t="shared" si="0"/>
        <v>-14668.961579404255</v>
      </c>
      <c r="I4">
        <f t="shared" si="1"/>
        <v>441</v>
      </c>
      <c r="J4">
        <f t="shared" si="2"/>
        <v>308048.19316748937</v>
      </c>
      <c r="L4">
        <f t="shared" si="3"/>
        <v>-14668.961579404255</v>
      </c>
      <c r="M4">
        <f t="shared" si="4"/>
        <v>215178433.81803817</v>
      </c>
      <c r="N4">
        <f t="shared" si="5"/>
        <v>1522.3704837274272</v>
      </c>
      <c r="O4">
        <f t="shared" si="6"/>
        <v>-17397.766579676827</v>
      </c>
      <c r="P4">
        <f t="shared" si="7"/>
        <v>302682281.96091992</v>
      </c>
    </row>
    <row r="5" spans="1:16" x14ac:dyDescent="0.25">
      <c r="A5">
        <v>1973</v>
      </c>
      <c r="B5">
        <v>4804.463248</v>
      </c>
      <c r="D5" t="s">
        <v>12</v>
      </c>
      <c r="G5">
        <f t="shared" si="8"/>
        <v>-20</v>
      </c>
      <c r="H5">
        <f t="shared" si="0"/>
        <v>-14115.673815404254</v>
      </c>
      <c r="I5">
        <f t="shared" si="1"/>
        <v>400</v>
      </c>
      <c r="J5">
        <f t="shared" si="2"/>
        <v>282313.47630808508</v>
      </c>
      <c r="L5">
        <f t="shared" si="3"/>
        <v>-14115.673815404254</v>
      </c>
      <c r="M5">
        <f t="shared" si="4"/>
        <v>199252247.2628893</v>
      </c>
      <c r="N5">
        <f t="shared" si="5"/>
        <v>2350.8355589502025</v>
      </c>
      <c r="O5">
        <f t="shared" si="6"/>
        <v>-16569.301504454052</v>
      </c>
      <c r="P5">
        <f t="shared" si="7"/>
        <v>274541752.34550327</v>
      </c>
    </row>
    <row r="6" spans="1:16" x14ac:dyDescent="0.25">
      <c r="A6">
        <v>1974</v>
      </c>
      <c r="B6">
        <v>5576.5145830000001</v>
      </c>
      <c r="D6" t="s">
        <v>13</v>
      </c>
      <c r="G6">
        <f t="shared" si="8"/>
        <v>-19</v>
      </c>
      <c r="H6">
        <f t="shared" si="0"/>
        <v>-13343.622480404254</v>
      </c>
      <c r="I6">
        <f t="shared" si="1"/>
        <v>361</v>
      </c>
      <c r="J6">
        <f t="shared" si="2"/>
        <v>253528.82712768082</v>
      </c>
      <c r="L6">
        <f t="shared" si="3"/>
        <v>-13343.622480404254</v>
      </c>
      <c r="M6">
        <f t="shared" si="4"/>
        <v>178052260.89954978</v>
      </c>
      <c r="N6">
        <f t="shared" si="5"/>
        <v>3179.3006341729779</v>
      </c>
      <c r="O6">
        <f t="shared" si="6"/>
        <v>-15740.836429231276</v>
      </c>
      <c r="P6">
        <f t="shared" si="7"/>
        <v>247773931.49181443</v>
      </c>
    </row>
    <row r="7" spans="1:16" x14ac:dyDescent="0.25">
      <c r="A7">
        <v>1975</v>
      </c>
      <c r="B7">
        <v>5998.144346</v>
      </c>
      <c r="D7" t="s">
        <v>14</v>
      </c>
      <c r="G7">
        <f t="shared" si="8"/>
        <v>-18</v>
      </c>
      <c r="H7">
        <f t="shared" si="0"/>
        <v>-12921.992717404253</v>
      </c>
      <c r="I7">
        <f t="shared" si="1"/>
        <v>324</v>
      </c>
      <c r="J7">
        <f t="shared" si="2"/>
        <v>232595.86891327656</v>
      </c>
      <c r="L7">
        <f t="shared" si="3"/>
        <v>-12921.992717404253</v>
      </c>
      <c r="M7">
        <f t="shared" si="4"/>
        <v>166977895.78864855</v>
      </c>
      <c r="N7">
        <f t="shared" si="5"/>
        <v>4007.7657093955204</v>
      </c>
      <c r="O7">
        <f t="shared" si="6"/>
        <v>-14912.371354008734</v>
      </c>
      <c r="P7">
        <f t="shared" si="7"/>
        <v>222378819.39986026</v>
      </c>
    </row>
    <row r="8" spans="1:16" x14ac:dyDescent="0.25">
      <c r="A8">
        <v>1976</v>
      </c>
      <c r="B8">
        <v>7062.1313920000002</v>
      </c>
      <c r="G8">
        <f t="shared" si="8"/>
        <v>-17</v>
      </c>
      <c r="H8">
        <f t="shared" si="0"/>
        <v>-11858.005671404255</v>
      </c>
      <c r="I8">
        <f t="shared" si="1"/>
        <v>289</v>
      </c>
      <c r="J8">
        <f t="shared" si="2"/>
        <v>201586.09641387232</v>
      </c>
      <c r="L8">
        <f t="shared" si="3"/>
        <v>-11858.005671404255</v>
      </c>
      <c r="M8">
        <f t="shared" si="4"/>
        <v>140612298.50305548</v>
      </c>
      <c r="N8">
        <f t="shared" si="5"/>
        <v>4836.2307846182957</v>
      </c>
      <c r="O8">
        <f t="shared" si="6"/>
        <v>-14083.906278785958</v>
      </c>
      <c r="P8">
        <f t="shared" si="7"/>
        <v>198356416.06962654</v>
      </c>
    </row>
    <row r="9" spans="1:16" ht="18.75" x14ac:dyDescent="0.4">
      <c r="A9">
        <v>1977</v>
      </c>
      <c r="B9">
        <v>7100.1261699999995</v>
      </c>
      <c r="D9" s="1" t="s">
        <v>4</v>
      </c>
      <c r="E9" s="2">
        <f xml:space="preserve"> CORREL(A2:A48,B2:B48)</f>
        <v>0.94388395364951083</v>
      </c>
      <c r="G9">
        <f t="shared" si="8"/>
        <v>-16</v>
      </c>
      <c r="H9">
        <f t="shared" si="0"/>
        <v>-11820.010893404255</v>
      </c>
      <c r="I9">
        <f t="shared" si="1"/>
        <v>256</v>
      </c>
      <c r="J9">
        <f t="shared" si="2"/>
        <v>189120.17429446807</v>
      </c>
      <c r="L9">
        <f t="shared" si="3"/>
        <v>-11820.010893404255</v>
      </c>
      <c r="M9">
        <f t="shared" si="4"/>
        <v>139712657.52019525</v>
      </c>
      <c r="N9">
        <f t="shared" si="5"/>
        <v>5664.6958598410711</v>
      </c>
      <c r="O9">
        <f t="shared" si="6"/>
        <v>-13255.441203563183</v>
      </c>
      <c r="P9">
        <f t="shared" si="7"/>
        <v>175706721.50112057</v>
      </c>
    </row>
    <row r="10" spans="1:16" x14ac:dyDescent="0.25">
      <c r="A10">
        <v>1978</v>
      </c>
      <c r="B10">
        <v>7247.9670349999997</v>
      </c>
      <c r="D10" s="3" t="s">
        <v>5</v>
      </c>
      <c r="G10">
        <f t="shared" si="8"/>
        <v>-15</v>
      </c>
      <c r="H10">
        <f t="shared" si="0"/>
        <v>-11672.170028404254</v>
      </c>
      <c r="I10">
        <f t="shared" si="1"/>
        <v>225</v>
      </c>
      <c r="J10">
        <f t="shared" si="2"/>
        <v>175082.55042606383</v>
      </c>
      <c r="L10">
        <f t="shared" si="3"/>
        <v>-11672.170028404254</v>
      </c>
      <c r="M10">
        <f t="shared" si="4"/>
        <v>136239553.17197856</v>
      </c>
      <c r="N10">
        <f t="shared" si="5"/>
        <v>6493.1609350638464</v>
      </c>
      <c r="O10">
        <f t="shared" si="6"/>
        <v>-12426.976128340408</v>
      </c>
      <c r="P10">
        <f t="shared" si="7"/>
        <v>154429735.69434234</v>
      </c>
    </row>
    <row r="11" spans="1:16" x14ac:dyDescent="0.25">
      <c r="A11">
        <v>1979</v>
      </c>
      <c r="B11">
        <v>7602.9126809999998</v>
      </c>
      <c r="D11" s="3" t="s">
        <v>6</v>
      </c>
      <c r="G11">
        <f t="shared" si="8"/>
        <v>-14</v>
      </c>
      <c r="H11">
        <f t="shared" si="0"/>
        <v>-11317.224382404254</v>
      </c>
      <c r="I11">
        <f t="shared" si="1"/>
        <v>196</v>
      </c>
      <c r="J11">
        <f t="shared" si="2"/>
        <v>158441.14135365956</v>
      </c>
      <c r="L11">
        <f t="shared" si="3"/>
        <v>-11317.224382404254</v>
      </c>
      <c r="M11">
        <f t="shared" si="4"/>
        <v>128079567.72168535</v>
      </c>
      <c r="N11">
        <f t="shared" si="5"/>
        <v>7321.6260102863889</v>
      </c>
      <c r="O11">
        <f t="shared" si="6"/>
        <v>-11598.511053117865</v>
      </c>
      <c r="P11">
        <f t="shared" si="7"/>
        <v>134525458.6492973</v>
      </c>
    </row>
    <row r="12" spans="1:16" x14ac:dyDescent="0.25">
      <c r="A12">
        <v>1980</v>
      </c>
      <c r="B12">
        <v>8355.9681199999995</v>
      </c>
      <c r="D12" s="3" t="s">
        <v>7</v>
      </c>
      <c r="G12">
        <f t="shared" si="8"/>
        <v>-13</v>
      </c>
      <c r="H12">
        <f t="shared" si="0"/>
        <v>-10564.168943404255</v>
      </c>
      <c r="I12">
        <f t="shared" si="1"/>
        <v>169</v>
      </c>
      <c r="J12">
        <f t="shared" si="2"/>
        <v>137334.1962642553</v>
      </c>
      <c r="L12">
        <f t="shared" si="3"/>
        <v>-10564.168943404255</v>
      </c>
      <c r="M12">
        <f t="shared" si="4"/>
        <v>111601665.46478696</v>
      </c>
      <c r="N12">
        <f t="shared" si="5"/>
        <v>8150.0910855091643</v>
      </c>
      <c r="O12">
        <f t="shared" si="6"/>
        <v>-10770.04597789509</v>
      </c>
      <c r="P12">
        <f t="shared" si="7"/>
        <v>115993890.3659742</v>
      </c>
    </row>
    <row r="13" spans="1:16" x14ac:dyDescent="0.25">
      <c r="A13">
        <v>1981</v>
      </c>
      <c r="B13">
        <v>9434.390652</v>
      </c>
      <c r="G13">
        <f t="shared" si="8"/>
        <v>-12</v>
      </c>
      <c r="H13">
        <f t="shared" si="0"/>
        <v>-9485.7464114042541</v>
      </c>
      <c r="I13">
        <f t="shared" si="1"/>
        <v>144</v>
      </c>
      <c r="J13">
        <f t="shared" si="2"/>
        <v>113828.95693685106</v>
      </c>
      <c r="L13">
        <f t="shared" si="3"/>
        <v>-9485.7464114042541</v>
      </c>
      <c r="M13">
        <f t="shared" si="4"/>
        <v>89979384.981468678</v>
      </c>
      <c r="N13">
        <f t="shared" si="5"/>
        <v>8978.5561607319396</v>
      </c>
      <c r="O13">
        <f t="shared" si="6"/>
        <v>-9941.5809026723146</v>
      </c>
      <c r="P13">
        <f t="shared" si="7"/>
        <v>98835030.844378874</v>
      </c>
    </row>
    <row r="14" spans="1:16" ht="18.75" x14ac:dyDescent="0.4">
      <c r="A14">
        <v>1982</v>
      </c>
      <c r="B14">
        <v>9619.4383770000004</v>
      </c>
      <c r="D14" s="3" t="s">
        <v>15</v>
      </c>
      <c r="E14" s="2">
        <f>AVERAGE(A2:A48)</f>
        <v>1993</v>
      </c>
      <c r="G14">
        <f t="shared" si="8"/>
        <v>-11</v>
      </c>
      <c r="H14">
        <f t="shared" si="0"/>
        <v>-9300.6986864042537</v>
      </c>
      <c r="I14">
        <f t="shared" si="1"/>
        <v>121</v>
      </c>
      <c r="J14">
        <f t="shared" si="2"/>
        <v>102307.6855504468</v>
      </c>
      <c r="L14">
        <f t="shared" si="3"/>
        <v>-9300.6986864042537</v>
      </c>
      <c r="M14">
        <f t="shared" si="4"/>
        <v>86502996.055281818</v>
      </c>
      <c r="N14">
        <f t="shared" si="5"/>
        <v>9807.0212359544821</v>
      </c>
      <c r="O14">
        <f t="shared" si="6"/>
        <v>-9113.115827449772</v>
      </c>
      <c r="P14">
        <f t="shared" si="7"/>
        <v>83048880.084515542</v>
      </c>
    </row>
    <row r="15" spans="1:16" ht="18.75" x14ac:dyDescent="0.4">
      <c r="A15">
        <v>1983</v>
      </c>
      <c r="B15">
        <v>10416.53659</v>
      </c>
      <c r="D15" s="3" t="s">
        <v>16</v>
      </c>
      <c r="E15" s="2">
        <f>AVERAGE(B2:B48)</f>
        <v>18920.137063404254</v>
      </c>
      <c r="G15">
        <f t="shared" si="8"/>
        <v>-10</v>
      </c>
      <c r="H15">
        <f t="shared" si="0"/>
        <v>-8503.6004734042544</v>
      </c>
      <c r="I15">
        <f t="shared" si="1"/>
        <v>100</v>
      </c>
      <c r="J15">
        <f t="shared" si="2"/>
        <v>85036.004734042537</v>
      </c>
      <c r="L15">
        <f t="shared" si="3"/>
        <v>-8503.6004734042544</v>
      </c>
      <c r="M15">
        <f t="shared" si="4"/>
        <v>72311221.011281058</v>
      </c>
      <c r="N15">
        <f t="shared" si="5"/>
        <v>10635.486311177257</v>
      </c>
      <c r="O15">
        <f t="shared" si="6"/>
        <v>-8284.6507522269967</v>
      </c>
      <c r="P15">
        <f t="shared" si="7"/>
        <v>68635438.086375341</v>
      </c>
    </row>
    <row r="16" spans="1:16" x14ac:dyDescent="0.25">
      <c r="A16">
        <v>1984</v>
      </c>
      <c r="B16">
        <v>10790.32872</v>
      </c>
      <c r="G16">
        <f t="shared" si="8"/>
        <v>-9</v>
      </c>
      <c r="H16">
        <f t="shared" si="0"/>
        <v>-8129.8083434042546</v>
      </c>
      <c r="I16">
        <f t="shared" si="1"/>
        <v>81</v>
      </c>
      <c r="J16">
        <f t="shared" si="2"/>
        <v>73168.275090638286</v>
      </c>
      <c r="L16">
        <f t="shared" si="3"/>
        <v>-8129.8083434042546</v>
      </c>
      <c r="M16">
        <f t="shared" si="4"/>
        <v>66093783.700485431</v>
      </c>
      <c r="N16">
        <f t="shared" si="5"/>
        <v>11463.951386400033</v>
      </c>
      <c r="O16">
        <f t="shared" si="6"/>
        <v>-7456.1856770042214</v>
      </c>
      <c r="P16">
        <f t="shared" si="7"/>
        <v>55594704.849962898</v>
      </c>
    </row>
    <row r="17" spans="1:16" x14ac:dyDescent="0.25">
      <c r="A17">
        <v>1985</v>
      </c>
      <c r="B17">
        <v>11018.95585</v>
      </c>
      <c r="D17" s="3" t="s">
        <v>21</v>
      </c>
      <c r="G17">
        <f t="shared" si="8"/>
        <v>-8</v>
      </c>
      <c r="H17">
        <f t="shared" si="0"/>
        <v>-7901.1812134042539</v>
      </c>
      <c r="I17">
        <f t="shared" si="1"/>
        <v>64</v>
      </c>
      <c r="J17">
        <f t="shared" si="2"/>
        <v>63209.449707234031</v>
      </c>
      <c r="L17">
        <f t="shared" si="3"/>
        <v>-7901.1812134042539</v>
      </c>
      <c r="M17">
        <f t="shared" si="4"/>
        <v>62428664.56705232</v>
      </c>
      <c r="N17">
        <f t="shared" si="5"/>
        <v>12292.416461622808</v>
      </c>
      <c r="O17">
        <f t="shared" si="6"/>
        <v>-6627.720601781446</v>
      </c>
      <c r="P17">
        <f t="shared" si="7"/>
        <v>43926680.375278212</v>
      </c>
    </row>
    <row r="18" spans="1:16" ht="18.75" x14ac:dyDescent="0.4">
      <c r="A18">
        <v>1986</v>
      </c>
      <c r="B18">
        <v>11482.891530000001</v>
      </c>
      <c r="D18" s="3" t="s">
        <v>22</v>
      </c>
      <c r="E18" s="2">
        <f>SUM(J2:J48)/SUM(I2:I48)</f>
        <v>828.46507522271042</v>
      </c>
      <c r="G18">
        <f t="shared" si="8"/>
        <v>-7</v>
      </c>
      <c r="H18">
        <f t="shared" si="0"/>
        <v>-7437.2455334042534</v>
      </c>
      <c r="I18">
        <f t="shared" si="1"/>
        <v>49</v>
      </c>
      <c r="J18">
        <f t="shared" si="2"/>
        <v>52060.718733829774</v>
      </c>
      <c r="L18">
        <f t="shared" si="3"/>
        <v>-7437.2455334042534</v>
      </c>
      <c r="M18">
        <f t="shared" si="4"/>
        <v>55312621.124141514</v>
      </c>
      <c r="N18">
        <f t="shared" si="5"/>
        <v>13120.881536845351</v>
      </c>
      <c r="O18">
        <f t="shared" si="6"/>
        <v>-5799.2555265589035</v>
      </c>
      <c r="P18">
        <f t="shared" si="7"/>
        <v>33631364.662323982</v>
      </c>
    </row>
    <row r="19" spans="1:16" x14ac:dyDescent="0.25">
      <c r="A19">
        <v>1987</v>
      </c>
      <c r="B19">
        <v>12974.806619999999</v>
      </c>
      <c r="D19" s="3" t="s">
        <v>23</v>
      </c>
      <c r="G19">
        <f t="shared" si="8"/>
        <v>-6</v>
      </c>
      <c r="H19">
        <f t="shared" si="0"/>
        <v>-5945.3304434042548</v>
      </c>
      <c r="I19">
        <f t="shared" si="1"/>
        <v>36</v>
      </c>
      <c r="J19">
        <f t="shared" si="2"/>
        <v>35671.982660425529</v>
      </c>
      <c r="L19">
        <f t="shared" si="3"/>
        <v>-5945.3304434042548</v>
      </c>
      <c r="M19">
        <f t="shared" si="4"/>
        <v>35346954.081269436</v>
      </c>
      <c r="N19">
        <f t="shared" si="5"/>
        <v>13949.346612068126</v>
      </c>
      <c r="O19">
        <f t="shared" si="6"/>
        <v>-4970.7904513361282</v>
      </c>
      <c r="P19">
        <f t="shared" si="7"/>
        <v>24708757.711094428</v>
      </c>
    </row>
    <row r="20" spans="1:16" x14ac:dyDescent="0.25">
      <c r="A20">
        <v>1988</v>
      </c>
      <c r="B20">
        <v>15080.283450000001</v>
      </c>
      <c r="D20" s="3" t="s">
        <v>24</v>
      </c>
      <c r="G20">
        <f t="shared" si="8"/>
        <v>-5</v>
      </c>
      <c r="H20">
        <f t="shared" si="0"/>
        <v>-3839.8536134042533</v>
      </c>
      <c r="I20">
        <f t="shared" si="1"/>
        <v>25</v>
      </c>
      <c r="J20">
        <f t="shared" si="2"/>
        <v>19199.268067021265</v>
      </c>
      <c r="L20">
        <f t="shared" si="3"/>
        <v>-3839.8536134042533</v>
      </c>
      <c r="M20">
        <f t="shared" si="4"/>
        <v>14744475.772373701</v>
      </c>
      <c r="N20">
        <f t="shared" si="5"/>
        <v>14777.811687290901</v>
      </c>
      <c r="O20">
        <f t="shared" si="6"/>
        <v>-4142.3253761133528</v>
      </c>
      <c r="P20">
        <f t="shared" si="7"/>
        <v>17158859.521592628</v>
      </c>
    </row>
    <row r="21" spans="1:16" x14ac:dyDescent="0.25">
      <c r="A21">
        <v>1989</v>
      </c>
      <c r="B21">
        <v>16426.725480000001</v>
      </c>
      <c r="G21">
        <f t="shared" si="8"/>
        <v>-4</v>
      </c>
      <c r="H21">
        <f t="shared" si="0"/>
        <v>-2493.4115834042532</v>
      </c>
      <c r="I21">
        <f t="shared" si="1"/>
        <v>16</v>
      </c>
      <c r="J21">
        <f t="shared" si="2"/>
        <v>9973.6463336170127</v>
      </c>
      <c r="L21">
        <f t="shared" si="3"/>
        <v>-2493.4115834042532</v>
      </c>
      <c r="M21">
        <f t="shared" si="4"/>
        <v>6217101.3242545053</v>
      </c>
      <c r="N21">
        <f t="shared" si="5"/>
        <v>15606.276762513444</v>
      </c>
      <c r="O21">
        <f t="shared" si="6"/>
        <v>-3313.8603008908103</v>
      </c>
      <c r="P21">
        <f t="shared" si="7"/>
        <v>10981670.093820132</v>
      </c>
    </row>
    <row r="22" spans="1:16" ht="18.75" x14ac:dyDescent="0.4">
      <c r="A22">
        <v>1990</v>
      </c>
      <c r="B22">
        <v>16838.673200000001</v>
      </c>
      <c r="D22" s="3" t="s">
        <v>27</v>
      </c>
      <c r="E22" s="2">
        <f>SLOPE(B2:B48,A2:A48)</f>
        <v>828.46507522271042</v>
      </c>
      <c r="G22">
        <f t="shared" si="8"/>
        <v>-3</v>
      </c>
      <c r="H22">
        <f t="shared" si="0"/>
        <v>-2081.4638634042531</v>
      </c>
      <c r="I22">
        <f t="shared" si="1"/>
        <v>9</v>
      </c>
      <c r="J22">
        <f t="shared" si="2"/>
        <v>6244.3915902127592</v>
      </c>
      <c r="L22">
        <f t="shared" si="3"/>
        <v>-2081.4638634042531</v>
      </c>
      <c r="M22">
        <f t="shared" si="4"/>
        <v>4332491.8146577589</v>
      </c>
      <c r="N22">
        <f t="shared" si="5"/>
        <v>16434.741837736219</v>
      </c>
      <c r="O22">
        <f t="shared" si="6"/>
        <v>-2485.395225668035</v>
      </c>
      <c r="P22">
        <f t="shared" si="7"/>
        <v>6177189.4277734626</v>
      </c>
    </row>
    <row r="23" spans="1:16" x14ac:dyDescent="0.25">
      <c r="A23">
        <v>1991</v>
      </c>
      <c r="B23">
        <v>17266.097689999999</v>
      </c>
      <c r="D23" s="3" t="s">
        <v>25</v>
      </c>
      <c r="G23">
        <f t="shared" si="8"/>
        <v>-2</v>
      </c>
      <c r="H23">
        <f t="shared" si="0"/>
        <v>-1654.0393734042555</v>
      </c>
      <c r="I23">
        <f t="shared" si="1"/>
        <v>4</v>
      </c>
      <c r="J23">
        <f t="shared" si="2"/>
        <v>3308.0787468085109</v>
      </c>
      <c r="L23">
        <f t="shared" si="3"/>
        <v>-1654.0393734042555</v>
      </c>
      <c r="M23">
        <f t="shared" si="4"/>
        <v>2735846.2487715422</v>
      </c>
      <c r="N23">
        <f t="shared" si="5"/>
        <v>17263.206912958995</v>
      </c>
      <c r="O23">
        <f t="shared" si="6"/>
        <v>-1656.9301504452596</v>
      </c>
      <c r="P23">
        <f t="shared" si="7"/>
        <v>2745417.5234545507</v>
      </c>
    </row>
    <row r="24" spans="1:16" x14ac:dyDescent="0.25">
      <c r="A24">
        <v>1992</v>
      </c>
      <c r="B24">
        <v>16412.08309</v>
      </c>
      <c r="D24" s="3" t="s">
        <v>26</v>
      </c>
      <c r="G24">
        <f t="shared" si="8"/>
        <v>-1</v>
      </c>
      <c r="H24">
        <f t="shared" si="0"/>
        <v>-2508.0539734042541</v>
      </c>
      <c r="I24">
        <f t="shared" si="1"/>
        <v>1</v>
      </c>
      <c r="J24">
        <f t="shared" si="2"/>
        <v>2508.0539734042541</v>
      </c>
      <c r="L24">
        <f t="shared" si="3"/>
        <v>-2508.0539734042541</v>
      </c>
      <c r="M24">
        <f t="shared" si="4"/>
        <v>6290334.7335088672</v>
      </c>
      <c r="N24">
        <f t="shared" si="5"/>
        <v>18091.67198818177</v>
      </c>
      <c r="O24">
        <f t="shared" si="6"/>
        <v>-828.4650752224843</v>
      </c>
      <c r="P24">
        <f t="shared" si="7"/>
        <v>686354.38086339657</v>
      </c>
    </row>
    <row r="25" spans="1:16" x14ac:dyDescent="0.25">
      <c r="A25">
        <v>1993</v>
      </c>
      <c r="B25">
        <v>15875.586730000001</v>
      </c>
      <c r="D25" s="3" t="s">
        <v>34</v>
      </c>
      <c r="G25">
        <f t="shared" si="8"/>
        <v>0</v>
      </c>
      <c r="H25">
        <f t="shared" si="0"/>
        <v>-3044.5503334042533</v>
      </c>
      <c r="I25">
        <f t="shared" si="1"/>
        <v>0</v>
      </c>
      <c r="J25">
        <f t="shared" si="2"/>
        <v>0</v>
      </c>
      <c r="L25">
        <f t="shared" si="3"/>
        <v>-3044.5503334042533</v>
      </c>
      <c r="M25">
        <f t="shared" si="4"/>
        <v>9269286.7326319497</v>
      </c>
      <c r="N25">
        <f t="shared" si="5"/>
        <v>18920.137063404312</v>
      </c>
      <c r="O25">
        <f t="shared" si="6"/>
        <v>5.8207660913467407E-11</v>
      </c>
      <c r="P25">
        <f t="shared" si="7"/>
        <v>3.3881317890172014E-21</v>
      </c>
    </row>
    <row r="26" spans="1:16" x14ac:dyDescent="0.25">
      <c r="A26">
        <v>1994</v>
      </c>
      <c r="B26">
        <v>15755.82027</v>
      </c>
      <c r="G26">
        <f t="shared" si="8"/>
        <v>1</v>
      </c>
      <c r="H26">
        <f t="shared" si="0"/>
        <v>-3164.316793404254</v>
      </c>
      <c r="I26">
        <f t="shared" si="1"/>
        <v>1</v>
      </c>
      <c r="J26">
        <f t="shared" si="2"/>
        <v>-3164.316793404254</v>
      </c>
      <c r="L26">
        <f t="shared" si="3"/>
        <v>-3164.316793404254</v>
      </c>
      <c r="M26">
        <f t="shared" si="4"/>
        <v>10012900.769020179</v>
      </c>
      <c r="N26">
        <f t="shared" si="5"/>
        <v>19748.602138627088</v>
      </c>
      <c r="O26">
        <f t="shared" si="6"/>
        <v>828.46507522283355</v>
      </c>
      <c r="P26">
        <f t="shared" si="7"/>
        <v>686354.38086397527</v>
      </c>
    </row>
    <row r="27" spans="1:16" ht="18.75" x14ac:dyDescent="0.4">
      <c r="A27">
        <v>1995</v>
      </c>
      <c r="B27">
        <v>16369.31725</v>
      </c>
      <c r="D27" s="3" t="s">
        <v>28</v>
      </c>
      <c r="E27" s="2">
        <f>E15-(E14*E22)</f>
        <v>-1632210.7578554575</v>
      </c>
      <c r="G27">
        <f t="shared" si="8"/>
        <v>2</v>
      </c>
      <c r="H27">
        <f t="shared" si="0"/>
        <v>-2550.8198134042541</v>
      </c>
      <c r="I27">
        <f t="shared" si="1"/>
        <v>4</v>
      </c>
      <c r="J27">
        <f t="shared" si="2"/>
        <v>-5101.6396268085082</v>
      </c>
      <c r="L27">
        <f t="shared" si="3"/>
        <v>-2550.8198134042541</v>
      </c>
      <c r="M27">
        <f t="shared" si="4"/>
        <v>6506681.7204557136</v>
      </c>
      <c r="N27">
        <f t="shared" si="5"/>
        <v>20577.067213849863</v>
      </c>
      <c r="O27">
        <f t="shared" si="6"/>
        <v>1656.9301504456089</v>
      </c>
      <c r="P27">
        <f t="shared" si="7"/>
        <v>2745417.5234557083</v>
      </c>
    </row>
    <row r="28" spans="1:16" x14ac:dyDescent="0.25">
      <c r="A28">
        <v>1996</v>
      </c>
      <c r="B28">
        <v>16699.826679999998</v>
      </c>
      <c r="D28" s="3" t="s">
        <v>29</v>
      </c>
      <c r="G28">
        <f t="shared" si="8"/>
        <v>3</v>
      </c>
      <c r="H28">
        <f t="shared" si="0"/>
        <v>-2220.3103834042558</v>
      </c>
      <c r="I28">
        <f t="shared" si="1"/>
        <v>9</v>
      </c>
      <c r="J28">
        <f t="shared" si="2"/>
        <v>-6660.9311502127675</v>
      </c>
      <c r="L28">
        <f t="shared" si="3"/>
        <v>-2220.3103834042558</v>
      </c>
      <c r="M28">
        <f t="shared" si="4"/>
        <v>4929778.1986527536</v>
      </c>
      <c r="N28">
        <f t="shared" si="5"/>
        <v>21405.532289072406</v>
      </c>
      <c r="O28">
        <f t="shared" si="6"/>
        <v>2485.3952256681514</v>
      </c>
      <c r="P28">
        <f t="shared" si="7"/>
        <v>6177189.427774041</v>
      </c>
    </row>
    <row r="29" spans="1:16" x14ac:dyDescent="0.25">
      <c r="A29">
        <v>1997</v>
      </c>
      <c r="B29">
        <v>17310.757750000001</v>
      </c>
      <c r="D29" s="3" t="s">
        <v>30</v>
      </c>
      <c r="G29">
        <f t="shared" si="8"/>
        <v>4</v>
      </c>
      <c r="H29">
        <f t="shared" si="0"/>
        <v>-1609.3793134042535</v>
      </c>
      <c r="I29">
        <f t="shared" si="1"/>
        <v>16</v>
      </c>
      <c r="J29">
        <f t="shared" si="2"/>
        <v>-6437.5172536170139</v>
      </c>
      <c r="L29">
        <f t="shared" si="3"/>
        <v>-1609.3793134042535</v>
      </c>
      <c r="M29">
        <f t="shared" si="4"/>
        <v>2590101.7744135465</v>
      </c>
      <c r="N29">
        <f t="shared" si="5"/>
        <v>22233.997364295181</v>
      </c>
      <c r="O29">
        <f t="shared" si="6"/>
        <v>3313.8603008909267</v>
      </c>
      <c r="P29">
        <f t="shared" si="7"/>
        <v>10981670.093820903</v>
      </c>
    </row>
    <row r="30" spans="1:16" x14ac:dyDescent="0.25">
      <c r="A30">
        <v>1998</v>
      </c>
      <c r="B30">
        <v>16622.671869999998</v>
      </c>
      <c r="D30" s="3" t="s">
        <v>31</v>
      </c>
      <c r="G30">
        <f t="shared" si="8"/>
        <v>5</v>
      </c>
      <c r="H30">
        <f t="shared" si="0"/>
        <v>-2297.4651934042558</v>
      </c>
      <c r="I30">
        <f t="shared" si="1"/>
        <v>25</v>
      </c>
      <c r="J30">
        <f t="shared" si="2"/>
        <v>-11487.325967021279</v>
      </c>
      <c r="L30">
        <f t="shared" si="3"/>
        <v>-2297.4651934042558</v>
      </c>
      <c r="M30">
        <f t="shared" si="4"/>
        <v>5278346.3149040546</v>
      </c>
      <c r="N30">
        <f t="shared" si="5"/>
        <v>23062.462439517956</v>
      </c>
      <c r="O30">
        <f t="shared" si="6"/>
        <v>4142.3253761137021</v>
      </c>
      <c r="P30">
        <f t="shared" si="7"/>
        <v>17158859.521595523</v>
      </c>
    </row>
    <row r="31" spans="1:16" x14ac:dyDescent="0.25">
      <c r="A31">
        <v>1999</v>
      </c>
      <c r="B31">
        <v>17581.024140000001</v>
      </c>
      <c r="G31">
        <f t="shared" si="8"/>
        <v>6</v>
      </c>
      <c r="H31">
        <f t="shared" si="0"/>
        <v>-1339.1129234042528</v>
      </c>
      <c r="I31">
        <f t="shared" si="1"/>
        <v>36</v>
      </c>
      <c r="J31">
        <f t="shared" si="2"/>
        <v>-8034.6775404255168</v>
      </c>
      <c r="L31">
        <f t="shared" si="3"/>
        <v>-1339.1129234042528</v>
      </c>
      <c r="M31">
        <f t="shared" si="4"/>
        <v>1793223.4216282843</v>
      </c>
      <c r="N31">
        <f t="shared" si="5"/>
        <v>23890.927514740732</v>
      </c>
      <c r="O31">
        <f t="shared" si="6"/>
        <v>4970.7904513364774</v>
      </c>
      <c r="P31">
        <f t="shared" si="7"/>
        <v>24708757.7110979</v>
      </c>
    </row>
    <row r="32" spans="1:16" ht="18.75" x14ac:dyDescent="0.4">
      <c r="A32">
        <v>2000</v>
      </c>
      <c r="B32">
        <v>18987.382409999998</v>
      </c>
      <c r="D32" s="3" t="s">
        <v>32</v>
      </c>
      <c r="E32" s="2">
        <f>INTERCEPT(B2:B48,A2:A48)</f>
        <v>-1632210.7578554575</v>
      </c>
      <c r="G32">
        <f t="shared" si="8"/>
        <v>7</v>
      </c>
      <c r="H32">
        <f t="shared" si="0"/>
        <v>67.245346595744195</v>
      </c>
      <c r="I32">
        <f t="shared" si="1"/>
        <v>49</v>
      </c>
      <c r="J32">
        <f t="shared" si="2"/>
        <v>470.71742617020936</v>
      </c>
      <c r="L32">
        <f t="shared" si="3"/>
        <v>67.245346595744195</v>
      </c>
      <c r="M32">
        <f t="shared" si="4"/>
        <v>4521.9366387817654</v>
      </c>
      <c r="N32">
        <f t="shared" si="5"/>
        <v>24719.392589963274</v>
      </c>
      <c r="O32">
        <f t="shared" si="6"/>
        <v>5799.2555265590199</v>
      </c>
      <c r="P32">
        <f t="shared" si="7"/>
        <v>33631364.662325338</v>
      </c>
    </row>
    <row r="33" spans="1:16" x14ac:dyDescent="0.25">
      <c r="A33">
        <v>2001</v>
      </c>
      <c r="B33">
        <v>18601.397239999998</v>
      </c>
      <c r="D33" s="3" t="s">
        <v>33</v>
      </c>
      <c r="G33">
        <f t="shared" si="8"/>
        <v>8</v>
      </c>
      <c r="H33">
        <f t="shared" si="0"/>
        <v>-318.73982340425573</v>
      </c>
      <c r="I33">
        <f t="shared" si="1"/>
        <v>64</v>
      </c>
      <c r="J33">
        <f t="shared" si="2"/>
        <v>-2549.9185872340458</v>
      </c>
      <c r="L33">
        <f t="shared" si="3"/>
        <v>-318.73982340425573</v>
      </c>
      <c r="M33">
        <f t="shared" si="4"/>
        <v>101595.07502377612</v>
      </c>
      <c r="N33">
        <f t="shared" si="5"/>
        <v>25547.857665186049</v>
      </c>
      <c r="O33">
        <f t="shared" si="6"/>
        <v>6627.7206017817953</v>
      </c>
      <c r="P33">
        <f t="shared" si="7"/>
        <v>43926680.375282839</v>
      </c>
    </row>
    <row r="34" spans="1:16" x14ac:dyDescent="0.25">
      <c r="A34">
        <v>2002</v>
      </c>
      <c r="B34">
        <v>19232.17556</v>
      </c>
      <c r="D34" s="3" t="s">
        <v>35</v>
      </c>
      <c r="G34">
        <f t="shared" si="8"/>
        <v>9</v>
      </c>
      <c r="H34">
        <f t="shared" si="0"/>
        <v>312.03849659574553</v>
      </c>
      <c r="I34">
        <f t="shared" si="1"/>
        <v>81</v>
      </c>
      <c r="J34">
        <f t="shared" si="2"/>
        <v>2808.3464693617098</v>
      </c>
      <c r="L34">
        <f t="shared" si="3"/>
        <v>312.03849659574553</v>
      </c>
      <c r="M34">
        <f t="shared" si="4"/>
        <v>97368.023357733095</v>
      </c>
      <c r="N34">
        <f t="shared" si="5"/>
        <v>26376.322740408825</v>
      </c>
      <c r="O34">
        <f t="shared" si="6"/>
        <v>7456.1856770045706</v>
      </c>
      <c r="P34">
        <f t="shared" si="7"/>
        <v>55594704.849968106</v>
      </c>
    </row>
    <row r="35" spans="1:16" x14ac:dyDescent="0.25">
      <c r="A35">
        <v>2003</v>
      </c>
      <c r="B35">
        <v>22739.42628</v>
      </c>
      <c r="G35">
        <f t="shared" si="8"/>
        <v>10</v>
      </c>
      <c r="H35">
        <f t="shared" si="0"/>
        <v>3819.2892165957455</v>
      </c>
      <c r="I35">
        <f t="shared" si="1"/>
        <v>100</v>
      </c>
      <c r="J35">
        <f t="shared" si="2"/>
        <v>38192.892165957455</v>
      </c>
      <c r="L35">
        <f t="shared" si="3"/>
        <v>3819.2892165957455</v>
      </c>
      <c r="M35">
        <f t="shared" si="4"/>
        <v>14586970.120004544</v>
      </c>
      <c r="N35">
        <f t="shared" si="5"/>
        <v>27204.7878156316</v>
      </c>
      <c r="O35">
        <f t="shared" si="6"/>
        <v>8284.6507522273459</v>
      </c>
      <c r="P35">
        <f t="shared" si="7"/>
        <v>68635438.086381122</v>
      </c>
    </row>
    <row r="36" spans="1:16" x14ac:dyDescent="0.25">
      <c r="A36">
        <v>2004</v>
      </c>
      <c r="B36">
        <v>25719.147150000001</v>
      </c>
      <c r="G36">
        <f t="shared" si="8"/>
        <v>11</v>
      </c>
      <c r="H36">
        <f t="shared" si="0"/>
        <v>6799.0100865957465</v>
      </c>
      <c r="I36">
        <f t="shared" si="1"/>
        <v>121</v>
      </c>
      <c r="J36">
        <f t="shared" si="2"/>
        <v>74789.110952553208</v>
      </c>
      <c r="L36">
        <f t="shared" si="3"/>
        <v>6799.0100865957465</v>
      </c>
      <c r="M36">
        <f t="shared" si="4"/>
        <v>46226538.157630704</v>
      </c>
      <c r="N36">
        <f t="shared" si="5"/>
        <v>28033.252890854143</v>
      </c>
      <c r="O36">
        <f t="shared" si="6"/>
        <v>9113.1158274498885</v>
      </c>
      <c r="P36">
        <f t="shared" si="7"/>
        <v>83048880.084517658</v>
      </c>
    </row>
    <row r="37" spans="1:16" x14ac:dyDescent="0.25">
      <c r="A37">
        <v>2005</v>
      </c>
      <c r="B37">
        <v>29198.055690000001</v>
      </c>
      <c r="D37" s="12" t="s">
        <v>36</v>
      </c>
      <c r="E37" s="9"/>
      <c r="G37">
        <f t="shared" si="8"/>
        <v>12</v>
      </c>
      <c r="H37">
        <f t="shared" si="0"/>
        <v>10277.918626595747</v>
      </c>
      <c r="I37">
        <f t="shared" si="1"/>
        <v>144</v>
      </c>
      <c r="J37">
        <f t="shared" si="2"/>
        <v>123335.02351914896</v>
      </c>
      <c r="L37">
        <f t="shared" si="3"/>
        <v>10277.918626595747</v>
      </c>
      <c r="M37">
        <f t="shared" si="4"/>
        <v>105635611.2949238</v>
      </c>
      <c r="N37">
        <f t="shared" si="5"/>
        <v>28861.717966076918</v>
      </c>
      <c r="O37">
        <f t="shared" si="6"/>
        <v>9941.5809026726638</v>
      </c>
      <c r="P37">
        <f t="shared" si="7"/>
        <v>98835030.844385818</v>
      </c>
    </row>
    <row r="38" spans="1:16" x14ac:dyDescent="0.25">
      <c r="A38">
        <v>2006</v>
      </c>
      <c r="B38">
        <v>32738.262900000002</v>
      </c>
      <c r="D38" s="11"/>
      <c r="E38" s="9"/>
      <c r="G38">
        <f t="shared" si="8"/>
        <v>13</v>
      </c>
      <c r="H38">
        <f t="shared" si="0"/>
        <v>13818.125836595747</v>
      </c>
      <c r="I38">
        <f t="shared" si="1"/>
        <v>169</v>
      </c>
      <c r="J38">
        <f t="shared" si="2"/>
        <v>179635.63587574472</v>
      </c>
      <c r="L38">
        <f t="shared" si="3"/>
        <v>13818.125836595747</v>
      </c>
      <c r="M38">
        <f t="shared" si="4"/>
        <v>190940601.63599491</v>
      </c>
      <c r="N38">
        <f t="shared" si="5"/>
        <v>29690.183041299693</v>
      </c>
      <c r="O38">
        <f t="shared" si="6"/>
        <v>10770.045977895439</v>
      </c>
      <c r="P38">
        <f t="shared" si="7"/>
        <v>115993890.36598173</v>
      </c>
    </row>
    <row r="39" spans="1:16" x14ac:dyDescent="0.25">
      <c r="A39">
        <v>2007</v>
      </c>
      <c r="B39">
        <v>36144.481220000001</v>
      </c>
      <c r="D39" s="11" t="s">
        <v>37</v>
      </c>
      <c r="E39" s="9"/>
      <c r="G39">
        <f t="shared" si="8"/>
        <v>14</v>
      </c>
      <c r="H39">
        <f t="shared" si="0"/>
        <v>17224.344156595747</v>
      </c>
      <c r="I39">
        <f t="shared" si="1"/>
        <v>196</v>
      </c>
      <c r="J39">
        <f t="shared" si="2"/>
        <v>241140.81819234046</v>
      </c>
      <c r="L39">
        <f t="shared" si="3"/>
        <v>17224.344156595747</v>
      </c>
      <c r="M39">
        <f t="shared" si="4"/>
        <v>296678031.62485409</v>
      </c>
      <c r="N39">
        <f t="shared" si="5"/>
        <v>30518.648116522236</v>
      </c>
      <c r="O39">
        <f t="shared" si="6"/>
        <v>11598.511053117982</v>
      </c>
      <c r="P39">
        <f t="shared" si="7"/>
        <v>134525458.64929998</v>
      </c>
    </row>
    <row r="40" spans="1:16" x14ac:dyDescent="0.25">
      <c r="A40">
        <v>2008</v>
      </c>
      <c r="B40">
        <v>37446.486089999999</v>
      </c>
      <c r="D40" s="11" t="s">
        <v>38</v>
      </c>
      <c r="E40" s="9"/>
      <c r="G40">
        <f t="shared" si="8"/>
        <v>15</v>
      </c>
      <c r="H40">
        <f t="shared" si="0"/>
        <v>18526.349026595744</v>
      </c>
      <c r="I40">
        <f t="shared" si="1"/>
        <v>225</v>
      </c>
      <c r="J40">
        <f t="shared" si="2"/>
        <v>277895.23539893614</v>
      </c>
      <c r="L40">
        <f t="shared" si="3"/>
        <v>18526.349026595744</v>
      </c>
      <c r="M40">
        <f t="shared" si="4"/>
        <v>343225608.25524509</v>
      </c>
      <c r="N40">
        <f t="shared" si="5"/>
        <v>31347.113191745011</v>
      </c>
      <c r="O40">
        <f t="shared" si="6"/>
        <v>12426.976128340757</v>
      </c>
      <c r="P40">
        <f t="shared" si="7"/>
        <v>154429735.69435102</v>
      </c>
    </row>
    <row r="41" spans="1:16" ht="18.75" x14ac:dyDescent="0.4">
      <c r="A41">
        <v>2009</v>
      </c>
      <c r="B41">
        <v>32755.176820000001</v>
      </c>
      <c r="D41" s="11" t="s">
        <v>39</v>
      </c>
      <c r="E41" s="10">
        <f xml:space="preserve"> SUM(P2:P48)/SUM(M2:M48)</f>
        <v>0.89091691795703132</v>
      </c>
      <c r="G41">
        <f t="shared" si="8"/>
        <v>16</v>
      </c>
      <c r="H41">
        <f t="shared" si="0"/>
        <v>13835.039756595746</v>
      </c>
      <c r="I41">
        <f t="shared" si="1"/>
        <v>256</v>
      </c>
      <c r="J41">
        <f t="shared" si="2"/>
        <v>221360.63610553194</v>
      </c>
      <c r="L41">
        <f t="shared" si="3"/>
        <v>13835.039756595746</v>
      </c>
      <c r="M41">
        <f t="shared" si="4"/>
        <v>191408325.06658489</v>
      </c>
      <c r="N41">
        <f t="shared" si="5"/>
        <v>32175.578266967786</v>
      </c>
      <c r="O41">
        <f t="shared" si="6"/>
        <v>13255.441203563532</v>
      </c>
      <c r="P41">
        <f t="shared" si="7"/>
        <v>175706721.50112984</v>
      </c>
    </row>
    <row r="42" spans="1:16" x14ac:dyDescent="0.25">
      <c r="A42">
        <v>2010</v>
      </c>
      <c r="B42">
        <v>38420.52289</v>
      </c>
      <c r="D42" s="11" t="s">
        <v>40</v>
      </c>
      <c r="E42" s="9"/>
      <c r="G42">
        <f t="shared" si="8"/>
        <v>17</v>
      </c>
      <c r="H42">
        <f t="shared" si="0"/>
        <v>19500.385826595746</v>
      </c>
      <c r="I42">
        <f t="shared" si="1"/>
        <v>289</v>
      </c>
      <c r="J42">
        <f t="shared" si="2"/>
        <v>331506.5590521277</v>
      </c>
      <c r="L42">
        <f t="shared" si="3"/>
        <v>19500.385826595746</v>
      </c>
      <c r="M42">
        <f t="shared" si="4"/>
        <v>380265047.38609624</v>
      </c>
      <c r="N42">
        <f t="shared" si="5"/>
        <v>33004.043342190562</v>
      </c>
      <c r="O42">
        <f t="shared" si="6"/>
        <v>14083.906278786308</v>
      </c>
      <c r="P42">
        <f t="shared" si="7"/>
        <v>198356416.06963637</v>
      </c>
    </row>
    <row r="43" spans="1:16" x14ac:dyDescent="0.25">
      <c r="A43">
        <v>2011</v>
      </c>
      <c r="B43">
        <v>42334.711210000001</v>
      </c>
      <c r="D43" s="11" t="s">
        <v>43</v>
      </c>
      <c r="E43" s="9"/>
      <c r="G43">
        <f t="shared" si="8"/>
        <v>18</v>
      </c>
      <c r="H43">
        <f t="shared" si="0"/>
        <v>23414.574146595747</v>
      </c>
      <c r="I43">
        <f t="shared" si="1"/>
        <v>324</v>
      </c>
      <c r="J43">
        <f t="shared" si="2"/>
        <v>421462.33463872346</v>
      </c>
      <c r="L43">
        <f t="shared" si="3"/>
        <v>23414.574146595747</v>
      </c>
      <c r="M43">
        <f t="shared" si="4"/>
        <v>548242282.46642995</v>
      </c>
      <c r="N43">
        <f t="shared" si="5"/>
        <v>33832.508417413104</v>
      </c>
      <c r="O43">
        <f t="shared" si="6"/>
        <v>14912.37135400885</v>
      </c>
      <c r="P43">
        <f t="shared" si="7"/>
        <v>222378819.39986375</v>
      </c>
    </row>
    <row r="44" spans="1:16" x14ac:dyDescent="0.25">
      <c r="A44">
        <v>2012</v>
      </c>
      <c r="B44">
        <v>42665.255969999998</v>
      </c>
      <c r="D44" s="11" t="s">
        <v>44</v>
      </c>
      <c r="E44" s="9"/>
      <c r="G44">
        <f t="shared" si="8"/>
        <v>19</v>
      </c>
      <c r="H44">
        <f t="shared" si="0"/>
        <v>23745.118906595744</v>
      </c>
      <c r="I44">
        <f t="shared" si="1"/>
        <v>361</v>
      </c>
      <c r="J44">
        <f t="shared" si="2"/>
        <v>451157.25922531914</v>
      </c>
      <c r="L44">
        <f t="shared" si="3"/>
        <v>23745.118906595744</v>
      </c>
      <c r="M44">
        <f t="shared" si="4"/>
        <v>563830671.88837063</v>
      </c>
      <c r="N44">
        <f t="shared" si="5"/>
        <v>34660.97349263588</v>
      </c>
      <c r="O44">
        <f t="shared" si="6"/>
        <v>15740.836429231626</v>
      </c>
      <c r="P44">
        <f t="shared" si="7"/>
        <v>247773931.49182543</v>
      </c>
    </row>
    <row r="45" spans="1:16" x14ac:dyDescent="0.25">
      <c r="A45">
        <v>2013</v>
      </c>
      <c r="B45">
        <v>42676.468370000002</v>
      </c>
      <c r="D45" s="11" t="s">
        <v>41</v>
      </c>
      <c r="E45" s="9"/>
      <c r="G45">
        <f t="shared" si="8"/>
        <v>20</v>
      </c>
      <c r="H45">
        <f t="shared" si="0"/>
        <v>23756.331306595748</v>
      </c>
      <c r="I45">
        <f t="shared" si="1"/>
        <v>400</v>
      </c>
      <c r="J45">
        <f t="shared" si="2"/>
        <v>475126.62613191496</v>
      </c>
      <c r="L45">
        <f t="shared" si="3"/>
        <v>23756.331306595748</v>
      </c>
      <c r="M45">
        <f t="shared" si="4"/>
        <v>564363277.14874125</v>
      </c>
      <c r="N45">
        <f t="shared" si="5"/>
        <v>35489.438567858655</v>
      </c>
      <c r="O45">
        <f t="shared" si="6"/>
        <v>16569.301504454401</v>
      </c>
      <c r="P45">
        <f t="shared" si="7"/>
        <v>274541752.34551489</v>
      </c>
    </row>
    <row r="46" spans="1:16" x14ac:dyDescent="0.25">
      <c r="A46">
        <v>2014</v>
      </c>
      <c r="B46">
        <v>41039.893600000003</v>
      </c>
      <c r="D46" s="11" t="s">
        <v>42</v>
      </c>
      <c r="E46" s="9"/>
      <c r="G46">
        <f t="shared" si="8"/>
        <v>21</v>
      </c>
      <c r="H46">
        <f t="shared" si="0"/>
        <v>22119.756536595749</v>
      </c>
      <c r="I46">
        <f t="shared" si="1"/>
        <v>441</v>
      </c>
      <c r="J46">
        <f t="shared" si="2"/>
        <v>464514.88726851071</v>
      </c>
      <c r="L46">
        <f t="shared" si="3"/>
        <v>22119.756536595749</v>
      </c>
      <c r="M46">
        <f t="shared" si="4"/>
        <v>489283629.23827034</v>
      </c>
      <c r="N46">
        <f t="shared" si="5"/>
        <v>36317.903643081198</v>
      </c>
      <c r="O46">
        <f t="shared" si="6"/>
        <v>17397.766579676943</v>
      </c>
      <c r="P46">
        <f t="shared" si="7"/>
        <v>302682281.96092397</v>
      </c>
    </row>
    <row r="47" spans="1:16" x14ac:dyDescent="0.25">
      <c r="A47">
        <v>2015</v>
      </c>
      <c r="B47">
        <v>35175.188979999999</v>
      </c>
      <c r="D47" s="11" t="s">
        <v>45</v>
      </c>
      <c r="E47" s="9"/>
      <c r="G47">
        <f t="shared" si="8"/>
        <v>22</v>
      </c>
      <c r="H47">
        <f t="shared" si="0"/>
        <v>16255.051916595745</v>
      </c>
      <c r="I47">
        <f t="shared" si="1"/>
        <v>484</v>
      </c>
      <c r="J47">
        <f t="shared" si="2"/>
        <v>357611.14216510637</v>
      </c>
      <c r="L47">
        <f t="shared" si="3"/>
        <v>16255.051916595745</v>
      </c>
      <c r="M47">
        <f t="shared" si="4"/>
        <v>264226712.811223</v>
      </c>
      <c r="N47">
        <f t="shared" si="5"/>
        <v>37146.368718303973</v>
      </c>
      <c r="O47">
        <f t="shared" si="6"/>
        <v>18226.231654899719</v>
      </c>
      <c r="P47">
        <f t="shared" si="7"/>
        <v>332195520.33806854</v>
      </c>
    </row>
    <row r="48" spans="1:16" x14ac:dyDescent="0.25">
      <c r="A48">
        <v>2016</v>
      </c>
      <c r="B48">
        <v>34229.193630000002</v>
      </c>
      <c r="D48" s="11" t="s">
        <v>46</v>
      </c>
      <c r="E48" s="9"/>
      <c r="G48">
        <f t="shared" si="8"/>
        <v>23</v>
      </c>
      <c r="H48">
        <f t="shared" si="0"/>
        <v>15309.056566595747</v>
      </c>
      <c r="I48">
        <f t="shared" si="1"/>
        <v>529</v>
      </c>
      <c r="J48">
        <f t="shared" si="2"/>
        <v>352108.3010317022</v>
      </c>
      <c r="L48">
        <f t="shared" si="3"/>
        <v>15309.056566595747</v>
      </c>
      <c r="M48">
        <f t="shared" si="4"/>
        <v>234367212.95922837</v>
      </c>
      <c r="N48">
        <f t="shared" si="5"/>
        <v>37974.833793526748</v>
      </c>
      <c r="O48">
        <f t="shared" si="6"/>
        <v>19054.696730122494</v>
      </c>
      <c r="P48">
        <f t="shared" si="7"/>
        <v>363081467.47694087</v>
      </c>
    </row>
    <row r="49" spans="4:5" x14ac:dyDescent="0.25">
      <c r="D49" s="11" t="s">
        <v>47</v>
      </c>
      <c r="E49" s="9"/>
    </row>
    <row r="50" spans="4:5" x14ac:dyDescent="0.25">
      <c r="D50" s="11"/>
      <c r="E50" s="9"/>
    </row>
    <row r="51" spans="4:5" x14ac:dyDescent="0.25">
      <c r="D51" s="11" t="s">
        <v>49</v>
      </c>
      <c r="E51" s="9"/>
    </row>
    <row r="52" spans="4:5" x14ac:dyDescent="0.25">
      <c r="D52" s="11" t="s">
        <v>50</v>
      </c>
      <c r="E52" s="9"/>
    </row>
    <row r="53" spans="4:5" x14ac:dyDescent="0.25">
      <c r="D53" s="11" t="s">
        <v>51</v>
      </c>
      <c r="E53" s="9"/>
    </row>
    <row r="54" spans="4:5" x14ac:dyDescent="0.25">
      <c r="D54" s="11" t="s">
        <v>52</v>
      </c>
      <c r="E54" s="9"/>
    </row>
    <row r="55" spans="4:5" x14ac:dyDescent="0.25">
      <c r="D55" s="11" t="s">
        <v>53</v>
      </c>
      <c r="E55" s="9"/>
    </row>
    <row r="57" spans="4:5" ht="18.75" x14ac:dyDescent="0.4">
      <c r="D57" s="11" t="s">
        <v>54</v>
      </c>
      <c r="E57" s="10">
        <f>SQRT(E41)</f>
        <v>0.9438839536495105</v>
      </c>
    </row>
    <row r="58" spans="4:5" x14ac:dyDescent="0.25">
      <c r="D58" s="11" t="s">
        <v>55</v>
      </c>
      <c r="E58" s="9"/>
    </row>
    <row r="59" spans="4:5" x14ac:dyDescent="0.25">
      <c r="D59" s="11"/>
      <c r="E59" s="9"/>
    </row>
    <row r="60" spans="4:5" x14ac:dyDescent="0.25">
      <c r="D60" s="11" t="s">
        <v>56</v>
      </c>
      <c r="E60" s="9"/>
    </row>
    <row r="61" spans="4:5" x14ac:dyDescent="0.25">
      <c r="D61" s="11" t="s">
        <v>57</v>
      </c>
      <c r="E61" s="9"/>
    </row>
    <row r="63" spans="4:5" x14ac:dyDescent="0.25">
      <c r="D63" s="4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"/>
  <sheetViews>
    <sheetView workbookViewId="0">
      <selection activeCell="I7" sqref="I7"/>
    </sheetView>
  </sheetViews>
  <sheetFormatPr defaultRowHeight="15" x14ac:dyDescent="0.25"/>
  <cols>
    <col min="2" max="2" width="26.28515625" customWidth="1"/>
    <col min="6" max="6" width="18" bestFit="1" customWidth="1"/>
    <col min="7" max="7" width="31.5703125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2.7109375" bestFit="1" customWidth="1"/>
    <col min="13" max="13" width="12.42578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1970</v>
      </c>
      <c r="B2">
        <v>3399.2990370000002</v>
      </c>
      <c r="F2" t="s">
        <v>59</v>
      </c>
    </row>
    <row r="3" spans="1:11" ht="15.75" thickBot="1" x14ac:dyDescent="0.3">
      <c r="A3">
        <v>1971</v>
      </c>
      <c r="B3">
        <v>3768.2979350000001</v>
      </c>
    </row>
    <row r="4" spans="1:11" x14ac:dyDescent="0.25">
      <c r="A4">
        <v>1972</v>
      </c>
      <c r="B4">
        <v>4251.1754840000003</v>
      </c>
      <c r="F4" s="8" t="s">
        <v>60</v>
      </c>
      <c r="G4" s="8"/>
    </row>
    <row r="5" spans="1:11" x14ac:dyDescent="0.25">
      <c r="A5">
        <v>1973</v>
      </c>
      <c r="B5">
        <v>4804.463248</v>
      </c>
      <c r="F5" s="5" t="s">
        <v>61</v>
      </c>
      <c r="G5" s="5">
        <v>0.94388395364951094</v>
      </c>
    </row>
    <row r="6" spans="1:11" x14ac:dyDescent="0.25">
      <c r="A6">
        <v>1974</v>
      </c>
      <c r="B6">
        <v>5576.5145830000001</v>
      </c>
      <c r="F6" s="5" t="s">
        <v>62</v>
      </c>
      <c r="G6" s="5">
        <v>0.89091691795703221</v>
      </c>
    </row>
    <row r="7" spans="1:11" x14ac:dyDescent="0.25">
      <c r="A7">
        <v>1975</v>
      </c>
      <c r="B7">
        <v>5998.144346</v>
      </c>
      <c r="F7" s="5" t="s">
        <v>63</v>
      </c>
      <c r="G7" s="5">
        <v>0.88849284946718843</v>
      </c>
    </row>
    <row r="8" spans="1:11" x14ac:dyDescent="0.25">
      <c r="A8">
        <v>1976</v>
      </c>
      <c r="B8">
        <v>7062.1313920000002</v>
      </c>
      <c r="F8" s="5" t="s">
        <v>64</v>
      </c>
      <c r="G8" s="5">
        <v>4018.7027644107657</v>
      </c>
    </row>
    <row r="9" spans="1:11" ht="15.75" thickBot="1" x14ac:dyDescent="0.3">
      <c r="A9">
        <v>1977</v>
      </c>
      <c r="B9">
        <v>7100.1261699999995</v>
      </c>
      <c r="F9" s="6" t="s">
        <v>65</v>
      </c>
      <c r="G9" s="6">
        <v>47</v>
      </c>
    </row>
    <row r="10" spans="1:11" x14ac:dyDescent="0.25">
      <c r="A10">
        <v>1978</v>
      </c>
      <c r="B10">
        <v>7247.9670349999997</v>
      </c>
    </row>
    <row r="11" spans="1:11" ht="15.75" thickBot="1" x14ac:dyDescent="0.3">
      <c r="A11">
        <v>1979</v>
      </c>
      <c r="B11">
        <v>7602.9126809999998</v>
      </c>
      <c r="F11" t="s">
        <v>66</v>
      </c>
    </row>
    <row r="12" spans="1:11" x14ac:dyDescent="0.25">
      <c r="A12">
        <v>1980</v>
      </c>
      <c r="B12">
        <v>8355.9681199999995</v>
      </c>
      <c r="F12" s="7"/>
      <c r="G12" s="7" t="s">
        <v>71</v>
      </c>
      <c r="H12" s="7" t="s">
        <v>72</v>
      </c>
      <c r="I12" s="7" t="s">
        <v>73</v>
      </c>
      <c r="J12" s="7" t="s">
        <v>74</v>
      </c>
      <c r="K12" s="7" t="s">
        <v>75</v>
      </c>
    </row>
    <row r="13" spans="1:11" x14ac:dyDescent="0.25">
      <c r="A13">
        <v>1981</v>
      </c>
      <c r="B13">
        <v>9434.390652</v>
      </c>
      <c r="F13" s="5" t="s">
        <v>67</v>
      </c>
      <c r="G13" s="5">
        <v>1</v>
      </c>
      <c r="H13" s="5">
        <v>5935592685.7098951</v>
      </c>
      <c r="I13" s="5">
        <v>5935592685.7098951</v>
      </c>
      <c r="J13" s="5">
        <v>367.52959814863425</v>
      </c>
      <c r="K13" s="5">
        <v>2.7952438786821695E-23</v>
      </c>
    </row>
    <row r="14" spans="1:11" x14ac:dyDescent="0.25">
      <c r="A14">
        <v>1982</v>
      </c>
      <c r="B14">
        <v>9619.4383770000004</v>
      </c>
      <c r="F14" s="5" t="s">
        <v>68</v>
      </c>
      <c r="G14" s="5">
        <v>45</v>
      </c>
      <c r="H14" s="5">
        <v>726748735.89072287</v>
      </c>
      <c r="I14" s="5">
        <v>16149971.90868273</v>
      </c>
      <c r="J14" s="5"/>
      <c r="K14" s="5"/>
    </row>
    <row r="15" spans="1:11" ht="15.75" thickBot="1" x14ac:dyDescent="0.3">
      <c r="A15">
        <v>1983</v>
      </c>
      <c r="B15">
        <v>10416.53659</v>
      </c>
      <c r="F15" s="6" t="s">
        <v>69</v>
      </c>
      <c r="G15" s="6">
        <v>46</v>
      </c>
      <c r="H15" s="6">
        <v>6662341421.6006184</v>
      </c>
      <c r="I15" s="6"/>
      <c r="J15" s="6"/>
      <c r="K15" s="6"/>
    </row>
    <row r="16" spans="1:11" ht="15.75" thickBot="1" x14ac:dyDescent="0.3">
      <c r="A16">
        <v>1984</v>
      </c>
      <c r="B16">
        <v>10790.32872</v>
      </c>
    </row>
    <row r="17" spans="1:14" x14ac:dyDescent="0.25">
      <c r="A17">
        <v>1985</v>
      </c>
      <c r="B17">
        <v>11018.95585</v>
      </c>
      <c r="F17" s="7"/>
      <c r="G17" s="7" t="s">
        <v>76</v>
      </c>
      <c r="H17" s="7" t="s">
        <v>64</v>
      </c>
      <c r="I17" s="7" t="s">
        <v>77</v>
      </c>
      <c r="J17" s="7" t="s">
        <v>78</v>
      </c>
      <c r="K17" s="7" t="s">
        <v>79</v>
      </c>
      <c r="L17" s="7" t="s">
        <v>80</v>
      </c>
      <c r="M17" s="7" t="s">
        <v>81</v>
      </c>
      <c r="N17" s="7" t="s">
        <v>82</v>
      </c>
    </row>
    <row r="18" spans="1:14" x14ac:dyDescent="0.25">
      <c r="A18">
        <v>1986</v>
      </c>
      <c r="B18">
        <v>11482.891530000001</v>
      </c>
      <c r="F18" s="5" t="s">
        <v>70</v>
      </c>
      <c r="G18" s="5">
        <v>-1632210.7578554577</v>
      </c>
      <c r="H18" s="5">
        <v>86128.206292377232</v>
      </c>
      <c r="I18" s="5">
        <v>-18.950943345024896</v>
      </c>
      <c r="J18" s="5">
        <v>4.4438797016717859E-23</v>
      </c>
      <c r="K18" s="5">
        <v>-1805681.8700271633</v>
      </c>
      <c r="L18" s="5">
        <v>-1458739.6456837521</v>
      </c>
      <c r="M18" s="5">
        <v>-1805681.8700271633</v>
      </c>
      <c r="N18" s="5">
        <v>-1458739.6456837521</v>
      </c>
    </row>
    <row r="19" spans="1:14" ht="15.75" thickBot="1" x14ac:dyDescent="0.3">
      <c r="A19">
        <v>1987</v>
      </c>
      <c r="B19">
        <v>12974.806619999999</v>
      </c>
      <c r="F19" s="6" t="s">
        <v>0</v>
      </c>
      <c r="G19" s="6">
        <v>828.46507522271054</v>
      </c>
      <c r="H19" s="6">
        <v>43.214355982516558</v>
      </c>
      <c r="I19" s="6">
        <v>19.171061476836233</v>
      </c>
      <c r="J19" s="6">
        <v>2.7952438786821495E-23</v>
      </c>
      <c r="K19" s="6">
        <v>741.42689439002072</v>
      </c>
      <c r="L19" s="6">
        <v>915.50325605540036</v>
      </c>
      <c r="M19" s="6">
        <v>741.42689439002072</v>
      </c>
      <c r="N19" s="6">
        <v>915.50325605540036</v>
      </c>
    </row>
    <row r="20" spans="1:14" x14ac:dyDescent="0.25">
      <c r="A20">
        <v>1988</v>
      </c>
      <c r="B20">
        <v>15080.283450000001</v>
      </c>
    </row>
    <row r="21" spans="1:14" x14ac:dyDescent="0.25">
      <c r="A21">
        <v>1989</v>
      </c>
      <c r="B21">
        <v>16426.725480000001</v>
      </c>
    </row>
    <row r="22" spans="1:14" x14ac:dyDescent="0.25">
      <c r="A22">
        <v>1990</v>
      </c>
      <c r="B22">
        <v>16838.673200000001</v>
      </c>
    </row>
    <row r="23" spans="1:14" x14ac:dyDescent="0.25">
      <c r="A23">
        <v>1991</v>
      </c>
      <c r="B23">
        <v>17266.097689999999</v>
      </c>
      <c r="F23" t="s">
        <v>83</v>
      </c>
    </row>
    <row r="24" spans="1:14" ht="15.75" thickBot="1" x14ac:dyDescent="0.3">
      <c r="A24">
        <v>1992</v>
      </c>
      <c r="B24">
        <v>16412.08309</v>
      </c>
    </row>
    <row r="25" spans="1:14" x14ac:dyDescent="0.25">
      <c r="A25">
        <v>1993</v>
      </c>
      <c r="B25">
        <v>15875.586730000001</v>
      </c>
      <c r="F25" s="7" t="s">
        <v>84</v>
      </c>
      <c r="G25" s="7" t="s">
        <v>85</v>
      </c>
      <c r="H25" s="7" t="s">
        <v>86</v>
      </c>
    </row>
    <row r="26" spans="1:14" x14ac:dyDescent="0.25">
      <c r="A26">
        <v>1994</v>
      </c>
      <c r="B26">
        <v>15755.82027</v>
      </c>
      <c r="F26" s="5">
        <v>1</v>
      </c>
      <c r="G26" s="5">
        <v>-134.55966671789065</v>
      </c>
      <c r="H26" s="5">
        <v>3533.8587037178909</v>
      </c>
    </row>
    <row r="27" spans="1:14" x14ac:dyDescent="0.25">
      <c r="A27">
        <v>1995</v>
      </c>
      <c r="B27">
        <v>16369.31725</v>
      </c>
      <c r="F27" s="5">
        <v>2</v>
      </c>
      <c r="G27" s="5">
        <v>693.90540850465186</v>
      </c>
      <c r="H27" s="5">
        <v>3074.3925264953482</v>
      </c>
    </row>
    <row r="28" spans="1:14" x14ac:dyDescent="0.25">
      <c r="A28">
        <v>1996</v>
      </c>
      <c r="B28">
        <v>16699.826679999998</v>
      </c>
      <c r="F28" s="5">
        <v>3</v>
      </c>
      <c r="G28" s="5">
        <v>1522.3704837274272</v>
      </c>
      <c r="H28" s="5">
        <v>2728.8050002725731</v>
      </c>
    </row>
    <row r="29" spans="1:14" x14ac:dyDescent="0.25">
      <c r="A29">
        <v>1997</v>
      </c>
      <c r="B29">
        <v>17310.757750000001</v>
      </c>
      <c r="F29" s="5">
        <v>4</v>
      </c>
      <c r="G29" s="5">
        <v>2350.8355589502025</v>
      </c>
      <c r="H29" s="5">
        <v>2453.6276890497975</v>
      </c>
    </row>
    <row r="30" spans="1:14" x14ac:dyDescent="0.25">
      <c r="A30">
        <v>1998</v>
      </c>
      <c r="B30">
        <v>16622.671869999998</v>
      </c>
      <c r="F30" s="5">
        <v>5</v>
      </c>
      <c r="G30" s="5">
        <v>3179.3006341729779</v>
      </c>
      <c r="H30" s="5">
        <v>2397.2139488270223</v>
      </c>
    </row>
    <row r="31" spans="1:14" x14ac:dyDescent="0.25">
      <c r="A31">
        <v>1999</v>
      </c>
      <c r="B31">
        <v>17581.024140000001</v>
      </c>
      <c r="F31" s="5">
        <v>6</v>
      </c>
      <c r="G31" s="5">
        <v>4007.7657093955204</v>
      </c>
      <c r="H31" s="5">
        <v>1990.3786366044797</v>
      </c>
    </row>
    <row r="32" spans="1:14" x14ac:dyDescent="0.25">
      <c r="A32">
        <v>2000</v>
      </c>
      <c r="B32">
        <v>18987.382409999998</v>
      </c>
      <c r="F32" s="5">
        <v>7</v>
      </c>
      <c r="G32" s="5">
        <v>4836.2307846182957</v>
      </c>
      <c r="H32" s="5">
        <v>2225.9006073817045</v>
      </c>
    </row>
    <row r="33" spans="1:8" x14ac:dyDescent="0.25">
      <c r="A33">
        <v>2001</v>
      </c>
      <c r="B33">
        <v>18601.397239999998</v>
      </c>
      <c r="F33" s="5">
        <v>8</v>
      </c>
      <c r="G33" s="5">
        <v>5664.6958598410711</v>
      </c>
      <c r="H33" s="5">
        <v>1435.4303101589285</v>
      </c>
    </row>
    <row r="34" spans="1:8" x14ac:dyDescent="0.25">
      <c r="A34">
        <v>2002</v>
      </c>
      <c r="B34">
        <v>19232.17556</v>
      </c>
      <c r="F34" s="5">
        <v>9</v>
      </c>
      <c r="G34" s="5">
        <v>6493.1609350636136</v>
      </c>
      <c r="H34" s="5">
        <v>754.80609993638609</v>
      </c>
    </row>
    <row r="35" spans="1:8" x14ac:dyDescent="0.25">
      <c r="A35">
        <v>2003</v>
      </c>
      <c r="B35">
        <v>22739.42628</v>
      </c>
      <c r="F35" s="5">
        <v>10</v>
      </c>
      <c r="G35" s="5">
        <v>7321.6260102863889</v>
      </c>
      <c r="H35" s="5">
        <v>281.28667071361087</v>
      </c>
    </row>
    <row r="36" spans="1:8" x14ac:dyDescent="0.25">
      <c r="A36">
        <v>2004</v>
      </c>
      <c r="B36">
        <v>25719.147150000001</v>
      </c>
      <c r="F36" s="5">
        <v>11</v>
      </c>
      <c r="G36" s="5">
        <v>8150.0910855091643</v>
      </c>
      <c r="H36" s="5">
        <v>205.87703449083529</v>
      </c>
    </row>
    <row r="37" spans="1:8" x14ac:dyDescent="0.25">
      <c r="A37">
        <v>2005</v>
      </c>
      <c r="B37">
        <v>29198.055690000001</v>
      </c>
      <c r="F37" s="5">
        <v>12</v>
      </c>
      <c r="G37" s="5">
        <v>8978.5561607319396</v>
      </c>
      <c r="H37" s="5">
        <v>455.83449126806045</v>
      </c>
    </row>
    <row r="38" spans="1:8" x14ac:dyDescent="0.25">
      <c r="A38">
        <v>2006</v>
      </c>
      <c r="B38">
        <v>32738.262900000002</v>
      </c>
      <c r="F38" s="5">
        <v>13</v>
      </c>
      <c r="G38" s="5">
        <v>9807.0212359544821</v>
      </c>
      <c r="H38" s="5">
        <v>-187.58285895448171</v>
      </c>
    </row>
    <row r="39" spans="1:8" x14ac:dyDescent="0.25">
      <c r="A39">
        <v>2007</v>
      </c>
      <c r="B39">
        <v>36144.481220000001</v>
      </c>
      <c r="F39" s="5">
        <v>14</v>
      </c>
      <c r="G39" s="5">
        <v>10635.486311177257</v>
      </c>
      <c r="H39" s="5">
        <v>-218.94972117725774</v>
      </c>
    </row>
    <row r="40" spans="1:8" x14ac:dyDescent="0.25">
      <c r="A40">
        <v>2008</v>
      </c>
      <c r="B40">
        <v>37446.486089999999</v>
      </c>
      <c r="F40" s="5">
        <v>15</v>
      </c>
      <c r="G40" s="5">
        <v>11463.951386400033</v>
      </c>
      <c r="H40" s="5">
        <v>-673.62266640003327</v>
      </c>
    </row>
    <row r="41" spans="1:8" x14ac:dyDescent="0.25">
      <c r="A41">
        <v>2009</v>
      </c>
      <c r="B41">
        <v>32755.176820000001</v>
      </c>
      <c r="F41" s="5">
        <v>16</v>
      </c>
      <c r="G41" s="5">
        <v>12292.416461622808</v>
      </c>
      <c r="H41" s="5">
        <v>-1273.4606116228078</v>
      </c>
    </row>
    <row r="42" spans="1:8" x14ac:dyDescent="0.25">
      <c r="A42">
        <v>2010</v>
      </c>
      <c r="B42">
        <v>38420.52289</v>
      </c>
      <c r="F42" s="5">
        <v>17</v>
      </c>
      <c r="G42" s="5">
        <v>13120.881536845351</v>
      </c>
      <c r="H42" s="5">
        <v>-1637.9900068453499</v>
      </c>
    </row>
    <row r="43" spans="1:8" x14ac:dyDescent="0.25">
      <c r="A43">
        <v>2011</v>
      </c>
      <c r="B43">
        <v>42334.711210000001</v>
      </c>
      <c r="F43" s="5">
        <v>18</v>
      </c>
      <c r="G43" s="5">
        <v>13949.346612068126</v>
      </c>
      <c r="H43" s="5">
        <v>-974.53999206812659</v>
      </c>
    </row>
    <row r="44" spans="1:8" x14ac:dyDescent="0.25">
      <c r="A44">
        <v>2012</v>
      </c>
      <c r="B44">
        <v>42665.255969999998</v>
      </c>
      <c r="F44" s="5">
        <v>19</v>
      </c>
      <c r="G44" s="5">
        <v>14777.811687290901</v>
      </c>
      <c r="H44" s="5">
        <v>302.47176270909949</v>
      </c>
    </row>
    <row r="45" spans="1:8" x14ac:dyDescent="0.25">
      <c r="A45">
        <v>2013</v>
      </c>
      <c r="B45">
        <v>42676.468370000002</v>
      </c>
      <c r="F45" s="5">
        <v>20</v>
      </c>
      <c r="G45" s="5">
        <v>15606.276762513444</v>
      </c>
      <c r="H45" s="5">
        <v>820.44871748655714</v>
      </c>
    </row>
    <row r="46" spans="1:8" x14ac:dyDescent="0.25">
      <c r="A46">
        <v>2014</v>
      </c>
      <c r="B46">
        <v>41039.893600000003</v>
      </c>
      <c r="F46" s="5">
        <v>21</v>
      </c>
      <c r="G46" s="5">
        <v>16434.741837736219</v>
      </c>
      <c r="H46" s="5">
        <v>403.93136226378192</v>
      </c>
    </row>
    <row r="47" spans="1:8" x14ac:dyDescent="0.25">
      <c r="A47">
        <v>2015</v>
      </c>
      <c r="B47">
        <v>35175.188979999999</v>
      </c>
      <c r="F47" s="5">
        <v>22</v>
      </c>
      <c r="G47" s="5">
        <v>17263.206912958995</v>
      </c>
      <c r="H47" s="5">
        <v>2.8907770410041849</v>
      </c>
    </row>
    <row r="48" spans="1:8" x14ac:dyDescent="0.25">
      <c r="A48">
        <v>2016</v>
      </c>
      <c r="B48">
        <v>34229.193630000002</v>
      </c>
      <c r="F48" s="5">
        <v>23</v>
      </c>
      <c r="G48" s="5">
        <v>18091.67198818177</v>
      </c>
      <c r="H48" s="5">
        <v>-1679.5888981817698</v>
      </c>
    </row>
    <row r="49" spans="6:8" x14ac:dyDescent="0.25">
      <c r="F49" s="5">
        <v>24</v>
      </c>
      <c r="G49" s="5">
        <v>18920.137063404312</v>
      </c>
      <c r="H49" s="5">
        <v>-3044.5503334043115</v>
      </c>
    </row>
    <row r="50" spans="6:8" x14ac:dyDescent="0.25">
      <c r="F50" s="5">
        <v>25</v>
      </c>
      <c r="G50" s="5">
        <v>19748.602138627088</v>
      </c>
      <c r="H50" s="5">
        <v>-3992.7818686270875</v>
      </c>
    </row>
    <row r="51" spans="6:8" x14ac:dyDescent="0.25">
      <c r="F51" s="5">
        <v>26</v>
      </c>
      <c r="G51" s="5">
        <v>20577.067213849863</v>
      </c>
      <c r="H51" s="5">
        <v>-4207.749963849863</v>
      </c>
    </row>
    <row r="52" spans="6:8" x14ac:dyDescent="0.25">
      <c r="F52" s="5">
        <v>27</v>
      </c>
      <c r="G52" s="5">
        <v>21405.532289072406</v>
      </c>
      <c r="H52" s="5">
        <v>-4705.7056090724072</v>
      </c>
    </row>
    <row r="53" spans="6:8" x14ac:dyDescent="0.25">
      <c r="F53" s="5">
        <v>28</v>
      </c>
      <c r="G53" s="5">
        <v>22233.997364295181</v>
      </c>
      <c r="H53" s="5">
        <v>-4923.2396142951802</v>
      </c>
    </row>
    <row r="54" spans="6:8" x14ac:dyDescent="0.25">
      <c r="F54" s="5">
        <v>29</v>
      </c>
      <c r="G54" s="5">
        <v>23062.462439517956</v>
      </c>
      <c r="H54" s="5">
        <v>-6439.7905695179579</v>
      </c>
    </row>
    <row r="55" spans="6:8" x14ac:dyDescent="0.25">
      <c r="F55" s="5">
        <v>30</v>
      </c>
      <c r="G55" s="5">
        <v>23890.927514740732</v>
      </c>
      <c r="H55" s="5">
        <v>-6309.9033747407302</v>
      </c>
    </row>
    <row r="56" spans="6:8" x14ac:dyDescent="0.25">
      <c r="F56" s="5">
        <v>31</v>
      </c>
      <c r="G56" s="5">
        <v>24719.392589963274</v>
      </c>
      <c r="H56" s="5">
        <v>-5732.0101799632757</v>
      </c>
    </row>
    <row r="57" spans="6:8" x14ac:dyDescent="0.25">
      <c r="F57" s="5">
        <v>32</v>
      </c>
      <c r="G57" s="5">
        <v>25547.857665186049</v>
      </c>
      <c r="H57" s="5">
        <v>-6946.460425186051</v>
      </c>
    </row>
    <row r="58" spans="6:8" x14ac:dyDescent="0.25">
      <c r="F58" s="5">
        <v>33</v>
      </c>
      <c r="G58" s="5">
        <v>26376.322740408825</v>
      </c>
      <c r="H58" s="5">
        <v>-7144.1471804088251</v>
      </c>
    </row>
    <row r="59" spans="6:8" x14ac:dyDescent="0.25">
      <c r="F59" s="5">
        <v>34</v>
      </c>
      <c r="G59" s="5">
        <v>27204.7878156316</v>
      </c>
      <c r="H59" s="5">
        <v>-4465.3615356316004</v>
      </c>
    </row>
    <row r="60" spans="6:8" x14ac:dyDescent="0.25">
      <c r="F60" s="5">
        <v>35</v>
      </c>
      <c r="G60" s="5">
        <v>28033.252890854143</v>
      </c>
      <c r="H60" s="5">
        <v>-2314.1057408541419</v>
      </c>
    </row>
    <row r="61" spans="6:8" x14ac:dyDescent="0.25">
      <c r="F61" s="5">
        <v>36</v>
      </c>
      <c r="G61" s="5">
        <v>28861.717966076918</v>
      </c>
      <c r="H61" s="5">
        <v>336.3377239230831</v>
      </c>
    </row>
    <row r="62" spans="6:8" x14ac:dyDescent="0.25">
      <c r="F62" s="5">
        <v>37</v>
      </c>
      <c r="G62" s="5">
        <v>29690.183041299693</v>
      </c>
      <c r="H62" s="5">
        <v>3048.0798587003083</v>
      </c>
    </row>
    <row r="63" spans="6:8" x14ac:dyDescent="0.25">
      <c r="F63" s="5">
        <v>38</v>
      </c>
      <c r="G63" s="5">
        <v>30518.648116522236</v>
      </c>
      <c r="H63" s="5">
        <v>5625.8331034777657</v>
      </c>
    </row>
    <row r="64" spans="6:8" x14ac:dyDescent="0.25">
      <c r="F64" s="5">
        <v>39</v>
      </c>
      <c r="G64" s="5">
        <v>31347.113191745011</v>
      </c>
      <c r="H64" s="5">
        <v>6099.3728982549874</v>
      </c>
    </row>
    <row r="65" spans="6:8" x14ac:dyDescent="0.25">
      <c r="F65" s="5">
        <v>40</v>
      </c>
      <c r="G65" s="5">
        <v>32175.578266967786</v>
      </c>
      <c r="H65" s="5">
        <v>579.59855303221411</v>
      </c>
    </row>
    <row r="66" spans="6:8" x14ac:dyDescent="0.25">
      <c r="F66" s="5">
        <v>41</v>
      </c>
      <c r="G66" s="5">
        <v>33004.043342190562</v>
      </c>
      <c r="H66" s="5">
        <v>5416.4795478094384</v>
      </c>
    </row>
    <row r="67" spans="6:8" x14ac:dyDescent="0.25">
      <c r="F67" s="5">
        <v>42</v>
      </c>
      <c r="G67" s="5">
        <v>33832.508417413104</v>
      </c>
      <c r="H67" s="5">
        <v>8502.202792586897</v>
      </c>
    </row>
    <row r="68" spans="6:8" x14ac:dyDescent="0.25">
      <c r="F68" s="5">
        <v>43</v>
      </c>
      <c r="G68" s="5">
        <v>34660.97349263588</v>
      </c>
      <c r="H68" s="5">
        <v>8004.2824773641187</v>
      </c>
    </row>
    <row r="69" spans="6:8" x14ac:dyDescent="0.25">
      <c r="F69" s="5">
        <v>44</v>
      </c>
      <c r="G69" s="5">
        <v>35489.438567858655</v>
      </c>
      <c r="H69" s="5">
        <v>7187.0298021413473</v>
      </c>
    </row>
    <row r="70" spans="6:8" x14ac:dyDescent="0.25">
      <c r="F70" s="5">
        <v>45</v>
      </c>
      <c r="G70" s="5">
        <v>36317.903643081198</v>
      </c>
      <c r="H70" s="5">
        <v>4721.9899569188055</v>
      </c>
    </row>
    <row r="71" spans="6:8" x14ac:dyDescent="0.25">
      <c r="F71" s="5">
        <v>46</v>
      </c>
      <c r="G71" s="5">
        <v>37146.368718303973</v>
      </c>
      <c r="H71" s="5">
        <v>-1971.1797383039739</v>
      </c>
    </row>
    <row r="72" spans="6:8" ht="15.75" thickBot="1" x14ac:dyDescent="0.3">
      <c r="F72" s="6">
        <v>47</v>
      </c>
      <c r="G72" s="6">
        <v>37974.833793526748</v>
      </c>
      <c r="H72" s="6">
        <v>-3745.6401635267466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canada_per_capita_income</vt:lpstr>
      <vt:lpstr>The Task</vt:lpstr>
      <vt:lpstr>Sheet2</vt:lpstr>
      <vt:lpstr>Task with analytict 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2023-06-09T21:24:27Z</dcterms:created>
  <dcterms:modified xsi:type="dcterms:W3CDTF">2023-06-12T22:17:23Z</dcterms:modified>
</cp:coreProperties>
</file>