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微信文件\File\"/>
    </mc:Choice>
  </mc:AlternateContent>
  <bookViews>
    <workbookView xWindow="0" yWindow="0" windowWidth="20490" windowHeight="7500"/>
  </bookViews>
  <sheets>
    <sheet name="12变量表现" sheetId="1" r:id="rId1"/>
  </sheets>
  <externalReferences>
    <externalReference r:id="rId2"/>
  </externalReferences>
  <definedNames>
    <definedName name="_xlnm._FilterDatabase" localSheetId="0" hidden="1">'12变量表现'!$B$2:$Q$47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R89" i="1" l="1"/>
  <c r="Q89" i="1"/>
  <c r="O89" i="1"/>
  <c r="P89" i="1" s="1"/>
  <c r="N89" i="1"/>
  <c r="M89" i="1"/>
  <c r="L89" i="1"/>
  <c r="K89" i="1"/>
  <c r="J89" i="1"/>
  <c r="I89" i="1"/>
  <c r="R88" i="1"/>
  <c r="Q88" i="1"/>
  <c r="O88" i="1"/>
  <c r="P88" i="1" s="1"/>
  <c r="N88" i="1"/>
  <c r="M88" i="1"/>
  <c r="L88" i="1"/>
  <c r="K88" i="1"/>
  <c r="J88" i="1"/>
  <c r="I88" i="1"/>
  <c r="R87" i="1"/>
  <c r="Q87" i="1"/>
  <c r="O87" i="1"/>
  <c r="P87" i="1" s="1"/>
  <c r="N87" i="1"/>
  <c r="M87" i="1"/>
  <c r="L87" i="1"/>
  <c r="K87" i="1"/>
  <c r="J87" i="1"/>
  <c r="I87" i="1"/>
  <c r="R86" i="1"/>
  <c r="Q86" i="1"/>
  <c r="O86" i="1"/>
  <c r="P86" i="1" s="1"/>
  <c r="N86" i="1"/>
  <c r="M86" i="1"/>
  <c r="L86" i="1"/>
  <c r="K86" i="1"/>
  <c r="J86" i="1"/>
  <c r="I86" i="1"/>
  <c r="R85" i="1"/>
  <c r="O85" i="1"/>
  <c r="P85" i="1" s="1"/>
  <c r="N85" i="1"/>
  <c r="M85" i="1"/>
  <c r="L85" i="1"/>
  <c r="K85" i="1"/>
  <c r="J85" i="1"/>
  <c r="I85" i="1"/>
  <c r="R84" i="1"/>
  <c r="Q84" i="1"/>
  <c r="O84" i="1"/>
  <c r="P84" i="1" s="1"/>
  <c r="N84" i="1"/>
  <c r="M84" i="1"/>
  <c r="L84" i="1"/>
  <c r="K84" i="1"/>
  <c r="J84" i="1"/>
  <c r="I84" i="1"/>
  <c r="R83" i="1"/>
  <c r="Q83" i="1"/>
  <c r="O83" i="1"/>
  <c r="P83" i="1" s="1"/>
  <c r="N83" i="1"/>
  <c r="M83" i="1"/>
  <c r="L83" i="1"/>
  <c r="K83" i="1"/>
  <c r="J83" i="1"/>
  <c r="I83" i="1"/>
  <c r="R82" i="1"/>
  <c r="Q82" i="1"/>
  <c r="O82" i="1"/>
  <c r="P82" i="1" s="1"/>
  <c r="N82" i="1"/>
  <c r="M82" i="1"/>
  <c r="L82" i="1"/>
  <c r="K82" i="1"/>
  <c r="J82" i="1"/>
  <c r="I82" i="1"/>
  <c r="R81" i="1"/>
  <c r="Q81" i="1"/>
  <c r="O81" i="1"/>
  <c r="P81" i="1" s="1"/>
  <c r="N81" i="1"/>
  <c r="M81" i="1"/>
  <c r="L81" i="1"/>
  <c r="K81" i="1"/>
  <c r="J81" i="1"/>
  <c r="I81" i="1"/>
  <c r="R80" i="1"/>
  <c r="O80" i="1"/>
  <c r="P80" i="1" s="1"/>
  <c r="N80" i="1"/>
  <c r="M80" i="1"/>
  <c r="L80" i="1"/>
  <c r="K80" i="1"/>
  <c r="J80" i="1"/>
  <c r="I80" i="1"/>
  <c r="R79" i="1"/>
  <c r="Q79" i="1"/>
  <c r="O79" i="1"/>
  <c r="P79" i="1" s="1"/>
  <c r="N79" i="1"/>
  <c r="M79" i="1"/>
  <c r="L79" i="1"/>
  <c r="K79" i="1"/>
  <c r="J79" i="1"/>
  <c r="R78" i="1"/>
  <c r="O78" i="1"/>
  <c r="P78" i="1" s="1"/>
  <c r="N78" i="1"/>
  <c r="M78" i="1"/>
  <c r="L78" i="1"/>
  <c r="K78" i="1"/>
  <c r="J78" i="1"/>
  <c r="R77" i="1"/>
  <c r="Q77" i="1"/>
  <c r="O77" i="1"/>
  <c r="P77" i="1" s="1"/>
  <c r="N77" i="1"/>
  <c r="M77" i="1"/>
  <c r="L77" i="1"/>
  <c r="K77" i="1"/>
  <c r="J77" i="1"/>
  <c r="I77" i="1"/>
  <c r="R76" i="1"/>
  <c r="Q76" i="1"/>
  <c r="O76" i="1"/>
  <c r="P76" i="1" s="1"/>
  <c r="N76" i="1"/>
  <c r="M76" i="1"/>
  <c r="L76" i="1"/>
  <c r="K76" i="1"/>
  <c r="J76" i="1"/>
  <c r="I76" i="1"/>
  <c r="R75" i="1"/>
  <c r="Q75" i="1"/>
  <c r="O75" i="1"/>
  <c r="P75" i="1" s="1"/>
  <c r="N75" i="1"/>
  <c r="M75" i="1"/>
  <c r="L75" i="1"/>
  <c r="K75" i="1"/>
  <c r="J75" i="1"/>
  <c r="I75" i="1"/>
  <c r="R74" i="1"/>
  <c r="Q74" i="1"/>
  <c r="O74" i="1"/>
  <c r="P74" i="1" s="1"/>
  <c r="N74" i="1"/>
  <c r="M74" i="1"/>
  <c r="L74" i="1"/>
  <c r="K74" i="1"/>
  <c r="J74" i="1"/>
  <c r="I74" i="1"/>
  <c r="R73" i="1"/>
  <c r="O73" i="1"/>
  <c r="P73" i="1" s="1"/>
  <c r="N73" i="1"/>
  <c r="M73" i="1"/>
  <c r="L73" i="1"/>
  <c r="K73" i="1"/>
  <c r="J73" i="1"/>
  <c r="I73" i="1"/>
  <c r="R72" i="1"/>
  <c r="Q72" i="1"/>
  <c r="O72" i="1"/>
  <c r="P72" i="1" s="1"/>
  <c r="N72" i="1"/>
  <c r="M72" i="1"/>
  <c r="L72" i="1"/>
  <c r="K72" i="1"/>
  <c r="J72" i="1"/>
  <c r="I72" i="1"/>
  <c r="R71" i="1"/>
  <c r="Q71" i="1"/>
  <c r="O71" i="1"/>
  <c r="P71" i="1" s="1"/>
  <c r="N71" i="1"/>
  <c r="M71" i="1"/>
  <c r="L71" i="1"/>
  <c r="K71" i="1"/>
  <c r="J71" i="1"/>
  <c r="I71" i="1"/>
  <c r="R70" i="1"/>
  <c r="Q70" i="1"/>
  <c r="O70" i="1"/>
  <c r="P70" i="1" s="1"/>
  <c r="N70" i="1"/>
  <c r="M70" i="1"/>
  <c r="L70" i="1"/>
  <c r="K70" i="1"/>
  <c r="J70" i="1"/>
  <c r="I70" i="1"/>
  <c r="R69" i="1"/>
  <c r="Q69" i="1"/>
  <c r="O69" i="1"/>
  <c r="P69" i="1" s="1"/>
  <c r="N69" i="1"/>
  <c r="M69" i="1"/>
  <c r="L69" i="1"/>
  <c r="K69" i="1"/>
  <c r="J69" i="1"/>
  <c r="I69" i="1"/>
  <c r="R68" i="1"/>
  <c r="O68" i="1"/>
  <c r="P68" i="1" s="1"/>
  <c r="N68" i="1"/>
  <c r="M68" i="1"/>
  <c r="L68" i="1"/>
  <c r="K68" i="1"/>
  <c r="J68" i="1"/>
  <c r="I68" i="1"/>
  <c r="R67" i="1"/>
  <c r="Q67" i="1"/>
  <c r="O67" i="1"/>
  <c r="P67" i="1" s="1"/>
  <c r="N67" i="1"/>
  <c r="M67" i="1"/>
  <c r="L67" i="1"/>
  <c r="K67" i="1"/>
  <c r="J67" i="1"/>
  <c r="I67" i="1"/>
  <c r="R66" i="1"/>
  <c r="Q66" i="1"/>
  <c r="O66" i="1"/>
  <c r="P66" i="1" s="1"/>
  <c r="N66" i="1"/>
  <c r="M66" i="1"/>
  <c r="L66" i="1"/>
  <c r="K66" i="1"/>
  <c r="J66" i="1"/>
  <c r="I66" i="1"/>
  <c r="R65" i="1"/>
  <c r="Q65" i="1"/>
  <c r="O65" i="1"/>
  <c r="P65" i="1" s="1"/>
  <c r="N65" i="1"/>
  <c r="M65" i="1"/>
  <c r="L65" i="1"/>
  <c r="K65" i="1"/>
  <c r="J65" i="1"/>
  <c r="I65" i="1"/>
  <c r="R64" i="1"/>
  <c r="Q64" i="1"/>
  <c r="O64" i="1"/>
  <c r="P64" i="1" s="1"/>
  <c r="N64" i="1"/>
  <c r="M64" i="1"/>
  <c r="L64" i="1"/>
  <c r="K64" i="1"/>
  <c r="J64" i="1"/>
  <c r="I64" i="1"/>
  <c r="R63" i="1"/>
  <c r="O63" i="1"/>
  <c r="P63" i="1" s="1"/>
  <c r="N63" i="1"/>
  <c r="M63" i="1"/>
  <c r="L63" i="1"/>
  <c r="K63" i="1"/>
  <c r="J63" i="1"/>
  <c r="I63" i="1"/>
  <c r="R62" i="1"/>
  <c r="Q62" i="1"/>
  <c r="O62" i="1"/>
  <c r="P62" i="1" s="1"/>
  <c r="N62" i="1"/>
  <c r="M62" i="1"/>
  <c r="L62" i="1"/>
  <c r="K62" i="1"/>
  <c r="J62" i="1"/>
  <c r="I62" i="1"/>
  <c r="R61" i="1"/>
  <c r="Q61" i="1"/>
  <c r="O61" i="1"/>
  <c r="P61" i="1" s="1"/>
  <c r="N61" i="1"/>
  <c r="M61" i="1"/>
  <c r="L61" i="1"/>
  <c r="K61" i="1"/>
  <c r="J61" i="1"/>
  <c r="I61" i="1"/>
  <c r="R60" i="1"/>
  <c r="Q60" i="1"/>
  <c r="O60" i="1"/>
  <c r="P60" i="1" s="1"/>
  <c r="N60" i="1"/>
  <c r="M60" i="1"/>
  <c r="L60" i="1"/>
  <c r="K60" i="1"/>
  <c r="J60" i="1"/>
  <c r="I60" i="1"/>
  <c r="R59" i="1"/>
  <c r="Q59" i="1"/>
  <c r="O59" i="1"/>
  <c r="P59" i="1" s="1"/>
  <c r="N59" i="1"/>
  <c r="M59" i="1"/>
  <c r="L59" i="1"/>
  <c r="K59" i="1"/>
  <c r="J59" i="1"/>
  <c r="I59" i="1"/>
  <c r="R58" i="1"/>
  <c r="O58" i="1"/>
  <c r="P58" i="1" s="1"/>
  <c r="N58" i="1"/>
  <c r="M58" i="1"/>
  <c r="L58" i="1"/>
  <c r="K58" i="1"/>
  <c r="J58" i="1"/>
  <c r="I58" i="1"/>
  <c r="R57" i="1"/>
  <c r="Q57" i="1"/>
  <c r="O57" i="1"/>
  <c r="P57" i="1" s="1"/>
  <c r="N57" i="1"/>
  <c r="M57" i="1"/>
  <c r="L57" i="1"/>
  <c r="K57" i="1"/>
  <c r="J57" i="1"/>
  <c r="I57" i="1"/>
  <c r="R56" i="1"/>
  <c r="Q56" i="1"/>
  <c r="O56" i="1"/>
  <c r="P56" i="1" s="1"/>
  <c r="N56" i="1"/>
  <c r="M56" i="1"/>
  <c r="L56" i="1"/>
  <c r="K56" i="1"/>
  <c r="J56" i="1"/>
  <c r="I56" i="1"/>
  <c r="R55" i="1"/>
  <c r="Q55" i="1"/>
  <c r="O55" i="1"/>
  <c r="P55" i="1" s="1"/>
  <c r="N55" i="1"/>
  <c r="M55" i="1"/>
  <c r="L55" i="1"/>
  <c r="K55" i="1"/>
  <c r="J55" i="1"/>
  <c r="I55" i="1"/>
  <c r="R54" i="1"/>
  <c r="Q54" i="1"/>
  <c r="O54" i="1"/>
  <c r="P54" i="1" s="1"/>
  <c r="N54" i="1"/>
  <c r="M54" i="1"/>
  <c r="L54" i="1"/>
  <c r="K54" i="1"/>
  <c r="J54" i="1"/>
  <c r="I54" i="1"/>
  <c r="R53" i="1"/>
  <c r="O53" i="1"/>
  <c r="P53" i="1" s="1"/>
  <c r="N53" i="1"/>
  <c r="M53" i="1"/>
  <c r="L53" i="1"/>
  <c r="K53" i="1"/>
  <c r="J53" i="1"/>
  <c r="I53" i="1"/>
  <c r="R52" i="1"/>
  <c r="Q52" i="1"/>
  <c r="O52" i="1"/>
  <c r="P52" i="1" s="1"/>
  <c r="N52" i="1"/>
  <c r="M52" i="1"/>
  <c r="L52" i="1"/>
  <c r="K52" i="1"/>
  <c r="J52" i="1"/>
  <c r="I52" i="1"/>
  <c r="R51" i="1"/>
  <c r="Q51" i="1"/>
  <c r="O51" i="1"/>
  <c r="P51" i="1" s="1"/>
  <c r="N51" i="1"/>
  <c r="M51" i="1"/>
  <c r="L51" i="1"/>
  <c r="K51" i="1"/>
  <c r="J51" i="1"/>
  <c r="I51" i="1"/>
  <c r="R50" i="1"/>
  <c r="Q50" i="1"/>
  <c r="O50" i="1"/>
  <c r="P50" i="1" s="1"/>
  <c r="N50" i="1"/>
  <c r="M50" i="1"/>
  <c r="L50" i="1"/>
  <c r="K50" i="1"/>
  <c r="J50" i="1"/>
  <c r="I50" i="1"/>
  <c r="R49" i="1"/>
  <c r="Q49" i="1"/>
  <c r="O49" i="1"/>
  <c r="P49" i="1" s="1"/>
  <c r="N49" i="1"/>
  <c r="M49" i="1"/>
  <c r="L49" i="1"/>
  <c r="K49" i="1"/>
  <c r="J49" i="1"/>
  <c r="I49" i="1"/>
  <c r="R48" i="1"/>
  <c r="O48" i="1"/>
  <c r="P48" i="1" s="1"/>
  <c r="N48" i="1"/>
  <c r="M48" i="1"/>
  <c r="L48" i="1"/>
  <c r="K48" i="1"/>
  <c r="J48" i="1"/>
  <c r="I48" i="1"/>
  <c r="R47" i="1"/>
  <c r="Q47" i="1"/>
  <c r="O47" i="1"/>
  <c r="P47" i="1" s="1"/>
  <c r="N47" i="1"/>
  <c r="M47" i="1"/>
  <c r="L47" i="1"/>
  <c r="K47" i="1"/>
  <c r="J47" i="1"/>
  <c r="R46" i="1"/>
  <c r="Q46" i="1"/>
  <c r="O46" i="1"/>
  <c r="P46" i="1" s="1"/>
  <c r="N46" i="1"/>
  <c r="M46" i="1"/>
  <c r="L46" i="1"/>
  <c r="K46" i="1"/>
  <c r="J46" i="1"/>
  <c r="R45" i="1"/>
  <c r="Q45" i="1"/>
  <c r="O45" i="1"/>
  <c r="P45" i="1" s="1"/>
  <c r="N45" i="1"/>
  <c r="M45" i="1"/>
  <c r="L45" i="1"/>
  <c r="K45" i="1"/>
  <c r="J45" i="1"/>
  <c r="R44" i="1"/>
  <c r="Q44" i="1"/>
  <c r="P44" i="1"/>
  <c r="O44" i="1"/>
  <c r="N44" i="1"/>
  <c r="M44" i="1"/>
  <c r="L44" i="1"/>
  <c r="K44" i="1"/>
  <c r="J44" i="1"/>
  <c r="R43" i="1"/>
  <c r="O43" i="1"/>
  <c r="P43" i="1" s="1"/>
  <c r="Q43" i="1" s="1"/>
  <c r="N43" i="1"/>
  <c r="M43" i="1"/>
  <c r="L43" i="1"/>
  <c r="K43" i="1"/>
  <c r="J43" i="1"/>
  <c r="R42" i="1"/>
  <c r="Q42" i="1"/>
  <c r="O42" i="1"/>
  <c r="P42" i="1" s="1"/>
  <c r="N42" i="1"/>
  <c r="M42" i="1"/>
  <c r="L42" i="1"/>
  <c r="K42" i="1"/>
  <c r="J42" i="1"/>
  <c r="I42" i="1"/>
  <c r="R41" i="1"/>
  <c r="Q41" i="1"/>
  <c r="P41" i="1"/>
  <c r="O41" i="1"/>
  <c r="N41" i="1"/>
  <c r="M41" i="1"/>
  <c r="L41" i="1"/>
  <c r="K41" i="1"/>
  <c r="J41" i="1"/>
  <c r="I41" i="1"/>
  <c r="R40" i="1"/>
  <c r="Q40" i="1"/>
  <c r="O40" i="1"/>
  <c r="P40" i="1" s="1"/>
  <c r="N40" i="1"/>
  <c r="M40" i="1"/>
  <c r="L40" i="1"/>
  <c r="K40" i="1"/>
  <c r="J40" i="1"/>
  <c r="I40" i="1"/>
  <c r="R39" i="1"/>
  <c r="Q39" i="1"/>
  <c r="P39" i="1"/>
  <c r="O39" i="1"/>
  <c r="N39" i="1"/>
  <c r="M39" i="1"/>
  <c r="L39" i="1"/>
  <c r="K39" i="1"/>
  <c r="J39" i="1"/>
  <c r="I39" i="1"/>
  <c r="R38" i="1"/>
  <c r="O38" i="1"/>
  <c r="P38" i="1" s="1"/>
  <c r="N38" i="1"/>
  <c r="M38" i="1"/>
  <c r="L38" i="1"/>
  <c r="K38" i="1"/>
  <c r="J38" i="1"/>
  <c r="I38" i="1"/>
  <c r="R37" i="1"/>
  <c r="Q37" i="1"/>
  <c r="O37" i="1"/>
  <c r="P37" i="1" s="1"/>
  <c r="N37" i="1"/>
  <c r="M37" i="1"/>
  <c r="L37" i="1"/>
  <c r="K37" i="1"/>
  <c r="J37" i="1"/>
  <c r="I37" i="1"/>
  <c r="R36" i="1"/>
  <c r="Q36" i="1"/>
  <c r="O36" i="1"/>
  <c r="P36" i="1" s="1"/>
  <c r="N36" i="1"/>
  <c r="W8" i="1" s="1"/>
  <c r="M36" i="1"/>
  <c r="L36" i="1"/>
  <c r="U8" i="1" s="1"/>
  <c r="K36" i="1"/>
  <c r="J36" i="1"/>
  <c r="I36" i="1"/>
  <c r="R35" i="1"/>
  <c r="Q35" i="1"/>
  <c r="P35" i="1"/>
  <c r="O35" i="1"/>
  <c r="N35" i="1"/>
  <c r="M35" i="1"/>
  <c r="V7" i="1" s="1"/>
  <c r="L35" i="1"/>
  <c r="U7" i="1" s="1"/>
  <c r="K35" i="1"/>
  <c r="J35" i="1"/>
  <c r="I35" i="1"/>
  <c r="R34" i="1"/>
  <c r="Q34" i="1"/>
  <c r="O34" i="1"/>
  <c r="P34" i="1" s="1"/>
  <c r="N34" i="1"/>
  <c r="W6" i="1" s="1"/>
  <c r="M34" i="1"/>
  <c r="L34" i="1"/>
  <c r="K34" i="1"/>
  <c r="J34" i="1"/>
  <c r="I34" i="1"/>
  <c r="R33" i="1"/>
  <c r="O33" i="1"/>
  <c r="P33" i="1" s="1"/>
  <c r="N33" i="1"/>
  <c r="M33" i="1"/>
  <c r="L33" i="1"/>
  <c r="K33" i="1"/>
  <c r="J33" i="1"/>
  <c r="I33" i="1"/>
  <c r="R32" i="1"/>
  <c r="Q32" i="1"/>
  <c r="O32" i="1"/>
  <c r="P32" i="1" s="1"/>
  <c r="N32" i="1"/>
  <c r="M32" i="1"/>
  <c r="L32" i="1"/>
  <c r="K32" i="1"/>
  <c r="J32" i="1"/>
  <c r="I32" i="1"/>
  <c r="R31" i="1"/>
  <c r="Q31" i="1"/>
  <c r="O31" i="1"/>
  <c r="P31" i="1" s="1"/>
  <c r="N31" i="1"/>
  <c r="M31" i="1"/>
  <c r="L31" i="1"/>
  <c r="K31" i="1"/>
  <c r="J31" i="1"/>
  <c r="I31" i="1"/>
  <c r="R30" i="1"/>
  <c r="Q30" i="1"/>
  <c r="O30" i="1"/>
  <c r="P30" i="1" s="1"/>
  <c r="N30" i="1"/>
  <c r="M30" i="1"/>
  <c r="L30" i="1"/>
  <c r="K30" i="1"/>
  <c r="J30" i="1"/>
  <c r="I30" i="1"/>
  <c r="R29" i="1"/>
  <c r="Q29" i="1"/>
  <c r="P29" i="1"/>
  <c r="O29" i="1"/>
  <c r="N29" i="1"/>
  <c r="M29" i="1"/>
  <c r="L29" i="1"/>
  <c r="K29" i="1"/>
  <c r="J29" i="1"/>
  <c r="I29" i="1"/>
  <c r="R28" i="1"/>
  <c r="O28" i="1"/>
  <c r="P28" i="1" s="1"/>
  <c r="N28" i="1"/>
  <c r="M28" i="1"/>
  <c r="L28" i="1"/>
  <c r="K28" i="1"/>
  <c r="J28" i="1"/>
  <c r="I28" i="1"/>
  <c r="R27" i="1"/>
  <c r="Q27" i="1"/>
  <c r="O27" i="1"/>
  <c r="P27" i="1" s="1"/>
  <c r="N27" i="1"/>
  <c r="M27" i="1"/>
  <c r="L27" i="1"/>
  <c r="K27" i="1"/>
  <c r="J27" i="1"/>
  <c r="I27" i="1"/>
  <c r="R26" i="1"/>
  <c r="Q26" i="1"/>
  <c r="O26" i="1"/>
  <c r="P26" i="1" s="1"/>
  <c r="N26" i="1"/>
  <c r="M26" i="1"/>
  <c r="L26" i="1"/>
  <c r="K26" i="1"/>
  <c r="J26" i="1"/>
  <c r="I26" i="1"/>
  <c r="R25" i="1"/>
  <c r="Q25" i="1"/>
  <c r="O25" i="1"/>
  <c r="P25" i="1" s="1"/>
  <c r="N25" i="1"/>
  <c r="M25" i="1"/>
  <c r="L25" i="1"/>
  <c r="K25" i="1"/>
  <c r="J25" i="1"/>
  <c r="I25" i="1"/>
  <c r="R24" i="1"/>
  <c r="Q24" i="1"/>
  <c r="O24" i="1"/>
  <c r="P24" i="1" s="1"/>
  <c r="N24" i="1"/>
  <c r="M24" i="1"/>
  <c r="L24" i="1"/>
  <c r="K24" i="1"/>
  <c r="J24" i="1"/>
  <c r="I24" i="1"/>
  <c r="R23" i="1"/>
  <c r="P23" i="1"/>
  <c r="O23" i="1"/>
  <c r="N23" i="1"/>
  <c r="M23" i="1"/>
  <c r="L23" i="1"/>
  <c r="K23" i="1"/>
  <c r="J23" i="1"/>
  <c r="I23" i="1"/>
  <c r="R22" i="1"/>
  <c r="Q22" i="1"/>
  <c r="O22" i="1"/>
  <c r="P22" i="1" s="1"/>
  <c r="N22" i="1"/>
  <c r="M22" i="1"/>
  <c r="L22" i="1"/>
  <c r="K22" i="1"/>
  <c r="J22" i="1"/>
  <c r="I22" i="1"/>
  <c r="R21" i="1"/>
  <c r="Q21" i="1"/>
  <c r="O21" i="1"/>
  <c r="P21" i="1" s="1"/>
  <c r="N21" i="1"/>
  <c r="M21" i="1"/>
  <c r="L21" i="1"/>
  <c r="K21" i="1"/>
  <c r="J21" i="1"/>
  <c r="I21" i="1"/>
  <c r="R20" i="1"/>
  <c r="Q20" i="1"/>
  <c r="O20" i="1"/>
  <c r="P20" i="1" s="1"/>
  <c r="N20" i="1"/>
  <c r="M20" i="1"/>
  <c r="L20" i="1"/>
  <c r="K20" i="1"/>
  <c r="J20" i="1"/>
  <c r="I20" i="1"/>
  <c r="R19" i="1"/>
  <c r="Q19" i="1"/>
  <c r="O19" i="1"/>
  <c r="P19" i="1" s="1"/>
  <c r="N19" i="1"/>
  <c r="M19" i="1"/>
  <c r="L19" i="1"/>
  <c r="K19" i="1"/>
  <c r="J19" i="1"/>
  <c r="I19" i="1"/>
  <c r="R18" i="1"/>
  <c r="O18" i="1"/>
  <c r="P18" i="1" s="1"/>
  <c r="N18" i="1"/>
  <c r="M18" i="1"/>
  <c r="L18" i="1"/>
  <c r="K18" i="1"/>
  <c r="J18" i="1"/>
  <c r="I18" i="1"/>
  <c r="R17" i="1"/>
  <c r="Q17" i="1"/>
  <c r="P17" i="1"/>
  <c r="O17" i="1"/>
  <c r="N17" i="1"/>
  <c r="M17" i="1"/>
  <c r="L17" i="1"/>
  <c r="K17" i="1"/>
  <c r="J17" i="1"/>
  <c r="I17" i="1"/>
  <c r="R16" i="1"/>
  <c r="Q16" i="1"/>
  <c r="O16" i="1"/>
  <c r="P16" i="1" s="1"/>
  <c r="N16" i="1"/>
  <c r="M16" i="1"/>
  <c r="L16" i="1"/>
  <c r="K16" i="1"/>
  <c r="J16" i="1"/>
  <c r="I16" i="1"/>
  <c r="R15" i="1"/>
  <c r="Q15" i="1"/>
  <c r="O15" i="1"/>
  <c r="P15" i="1" s="1"/>
  <c r="N15" i="1"/>
  <c r="M15" i="1"/>
  <c r="L15" i="1"/>
  <c r="K15" i="1"/>
  <c r="J15" i="1"/>
  <c r="I15" i="1"/>
  <c r="R14" i="1"/>
  <c r="Q14" i="1"/>
  <c r="O14" i="1"/>
  <c r="P14" i="1" s="1"/>
  <c r="N14" i="1"/>
  <c r="M14" i="1"/>
  <c r="L14" i="1"/>
  <c r="K14" i="1"/>
  <c r="J14" i="1"/>
  <c r="I14" i="1"/>
  <c r="R13" i="1"/>
  <c r="P13" i="1"/>
  <c r="O13" i="1"/>
  <c r="N13" i="1"/>
  <c r="M13" i="1"/>
  <c r="L13" i="1"/>
  <c r="K13" i="1"/>
  <c r="J13" i="1"/>
  <c r="I13" i="1"/>
  <c r="R12" i="1"/>
  <c r="Q12" i="1"/>
  <c r="O12" i="1"/>
  <c r="P12" i="1" s="1"/>
  <c r="N12" i="1"/>
  <c r="M12" i="1"/>
  <c r="L12" i="1"/>
  <c r="K12" i="1"/>
  <c r="J12" i="1"/>
  <c r="I12" i="1"/>
  <c r="R11" i="1"/>
  <c r="Q11" i="1"/>
  <c r="P11" i="1"/>
  <c r="O11" i="1"/>
  <c r="N11" i="1"/>
  <c r="M11" i="1"/>
  <c r="L11" i="1"/>
  <c r="K11" i="1"/>
  <c r="J11" i="1"/>
  <c r="I11" i="1"/>
  <c r="R10" i="1"/>
  <c r="Q10" i="1"/>
  <c r="O10" i="1"/>
  <c r="P10" i="1" s="1"/>
  <c r="N10" i="1"/>
  <c r="M10" i="1"/>
  <c r="L10" i="1"/>
  <c r="K10" i="1"/>
  <c r="J10" i="1"/>
  <c r="I10" i="1"/>
  <c r="W9" i="1"/>
  <c r="V9" i="1"/>
  <c r="U9" i="1"/>
  <c r="R9" i="1"/>
  <c r="Q9" i="1"/>
  <c r="O9" i="1"/>
  <c r="P9" i="1" s="1"/>
  <c r="N9" i="1"/>
  <c r="M9" i="1"/>
  <c r="L9" i="1"/>
  <c r="K9" i="1"/>
  <c r="J9" i="1"/>
  <c r="I9" i="1"/>
  <c r="V8" i="1"/>
  <c r="R8" i="1"/>
  <c r="O8" i="1"/>
  <c r="P8" i="1" s="1"/>
  <c r="Q8" i="1" s="1"/>
  <c r="N8" i="1"/>
  <c r="M8" i="1"/>
  <c r="L8" i="1"/>
  <c r="K8" i="1"/>
  <c r="J8" i="1"/>
  <c r="I8" i="1"/>
  <c r="W7" i="1"/>
  <c r="R7" i="1"/>
  <c r="Q7" i="1"/>
  <c r="O7" i="1"/>
  <c r="P7" i="1" s="1"/>
  <c r="N7" i="1"/>
  <c r="M7" i="1"/>
  <c r="L7" i="1"/>
  <c r="K7" i="1"/>
  <c r="J7" i="1"/>
  <c r="I7" i="1"/>
  <c r="V6" i="1"/>
  <c r="U6" i="1"/>
  <c r="R6" i="1"/>
  <c r="Q6" i="1"/>
  <c r="O6" i="1"/>
  <c r="P6" i="1" s="1"/>
  <c r="N6" i="1"/>
  <c r="M6" i="1"/>
  <c r="L6" i="1"/>
  <c r="K6" i="1"/>
  <c r="J6" i="1"/>
  <c r="I6" i="1"/>
  <c r="W5" i="1"/>
  <c r="V5" i="1"/>
  <c r="R5" i="1"/>
  <c r="Q5" i="1"/>
  <c r="O5" i="1"/>
  <c r="P5" i="1" s="1"/>
  <c r="N5" i="1"/>
  <c r="M5" i="1"/>
  <c r="L5" i="1"/>
  <c r="K5" i="1"/>
  <c r="J5" i="1"/>
  <c r="I5" i="1"/>
  <c r="R4" i="1"/>
  <c r="Q4" i="1"/>
  <c r="O4" i="1"/>
  <c r="P4" i="1" s="1"/>
  <c r="N4" i="1"/>
  <c r="M4" i="1"/>
  <c r="L4" i="1"/>
  <c r="K4" i="1"/>
  <c r="J4" i="1"/>
  <c r="I4" i="1"/>
  <c r="R3" i="1"/>
  <c r="O3" i="1"/>
  <c r="P3" i="1" s="1"/>
  <c r="N3" i="1"/>
  <c r="M3" i="1"/>
  <c r="L3" i="1"/>
  <c r="K3" i="1"/>
  <c r="J3" i="1"/>
  <c r="I3" i="1"/>
  <c r="Q38" i="1" l="1"/>
  <c r="Q13" i="1"/>
  <c r="Q23" i="1"/>
  <c r="Q48" i="1"/>
  <c r="Q53" i="1"/>
  <c r="Q58" i="1"/>
  <c r="Q63" i="1"/>
  <c r="Q68" i="1"/>
  <c r="Q73" i="1"/>
  <c r="Q78" i="1"/>
  <c r="Q80" i="1"/>
  <c r="Q85" i="1"/>
  <c r="Q18" i="1"/>
  <c r="Q33" i="1"/>
  <c r="Q3" i="1"/>
  <c r="Q28" i="1"/>
</calcChain>
</file>

<file path=xl/sharedStrings.xml><?xml version="1.0" encoding="utf-8"?>
<sst xmlns="http://schemas.openxmlformats.org/spreadsheetml/2006/main" count="157" uniqueCount="44">
  <si>
    <t>VAR_NAME</t>
  </si>
  <si>
    <t>LL</t>
  </si>
  <si>
    <t>UL</t>
  </si>
  <si>
    <t>Total</t>
    <phoneticPr fontId="2" type="noConversion"/>
  </si>
  <si>
    <t>#Good</t>
    <phoneticPr fontId="2" type="noConversion"/>
  </si>
  <si>
    <t>#Bad</t>
    <phoneticPr fontId="2" type="noConversion"/>
  </si>
  <si>
    <t>clus</t>
  </si>
  <si>
    <t>Group</t>
    <phoneticPr fontId="2" type="noConversion"/>
  </si>
  <si>
    <t>PctTotal</t>
    <phoneticPr fontId="2" type="noConversion"/>
  </si>
  <si>
    <t>BadRate</t>
    <phoneticPr fontId="2" type="noConversion"/>
  </si>
  <si>
    <t>WOE</t>
    <phoneticPr fontId="2" type="noConversion"/>
  </si>
  <si>
    <t>IV</t>
    <phoneticPr fontId="2" type="noConversion"/>
  </si>
  <si>
    <t>IV_Sum</t>
    <phoneticPr fontId="2" type="noConversion"/>
  </si>
  <si>
    <t>下拉菜单</t>
    <phoneticPr fontId="2" type="noConversion"/>
  </si>
  <si>
    <t>delay_days_rate</t>
  </si>
  <si>
    <t>avg_days</t>
  </si>
  <si>
    <t>bptp_ratio</t>
  </si>
  <si>
    <t>Group</t>
    <phoneticPr fontId="2" type="noConversion"/>
  </si>
  <si>
    <t>BadRate</t>
    <phoneticPr fontId="2" type="noConversion"/>
  </si>
  <si>
    <t>pay_delay_num</t>
  </si>
  <si>
    <t>cs_times</t>
  </si>
  <si>
    <t>contact</t>
  </si>
  <si>
    <t>con10_due_times</t>
  </si>
  <si>
    <t>roll_seq</t>
  </si>
  <si>
    <t>ptp_ratio</t>
  </si>
  <si>
    <t>max_cpd</t>
  </si>
  <si>
    <t>city</t>
  </si>
  <si>
    <t>.</t>
  </si>
  <si>
    <t>max_overdue</t>
  </si>
  <si>
    <t>lost</t>
  </si>
  <si>
    <t>incm_times</t>
  </si>
  <si>
    <t>delay_times</t>
  </si>
  <si>
    <t>person_sex</t>
  </si>
  <si>
    <t>education</t>
  </si>
  <si>
    <t>finish_periods_ratio</t>
  </si>
  <si>
    <t>小学，初中</t>
    <phoneticPr fontId="2" type="noConversion"/>
  </si>
  <si>
    <t>专科</t>
    <phoneticPr fontId="2" type="noConversion"/>
  </si>
  <si>
    <t>高中</t>
    <phoneticPr fontId="2" type="noConversion"/>
  </si>
  <si>
    <t>本科，硕士及以上</t>
    <phoneticPr fontId="2" type="noConversion"/>
  </si>
  <si>
    <t>中专</t>
    <phoneticPr fontId="2" type="noConversion"/>
  </si>
  <si>
    <t>男</t>
    <phoneticPr fontId="2" type="noConversion"/>
  </si>
  <si>
    <t>女</t>
    <phoneticPr fontId="2" type="noConversion"/>
  </si>
  <si>
    <t>roll_seq</t>
    <phoneticPr fontId="2" type="noConversion"/>
  </si>
  <si>
    <t>pay_delay_num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</si>
</sst>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>
      <alignment vertical="center"/>
    </xf>
    <xf numFmtId="177" fontId="0" fillId="2" borderId="0" xfId="0" applyNumberFormat="1" applyFont="1" applyFill="1" applyBorder="1">
      <alignment vertical="center"/>
    </xf>
    <xf numFmtId="177" fontId="4" fillId="2" borderId="1" xfId="0" applyNumberFormat="1" applyFont="1" applyFill="1" applyBorder="1">
      <alignment vertical="center"/>
    </xf>
    <xf numFmtId="177" fontId="5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0" fillId="2" borderId="2" xfId="0" applyFont="1" applyFill="1" applyBorder="1">
      <alignment vertical="center"/>
    </xf>
    <xf numFmtId="176" fontId="7" fillId="2" borderId="3" xfId="0" applyNumberFormat="1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3" xfId="0" applyFont="1" applyFill="1" applyBorder="1" applyAlignment="1">
      <alignment horizontal="right" vertical="center"/>
    </xf>
    <xf numFmtId="10" fontId="7" fillId="2" borderId="3" xfId="0" applyNumberFormat="1" applyFont="1" applyFill="1" applyBorder="1">
      <alignment vertical="center"/>
    </xf>
    <xf numFmtId="177" fontId="7" fillId="2" borderId="3" xfId="0" applyNumberFormat="1" applyFont="1" applyFill="1" applyBorder="1">
      <alignment vertical="center"/>
    </xf>
    <xf numFmtId="177" fontId="7" fillId="2" borderId="4" xfId="0" applyNumberFormat="1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7" fillId="2" borderId="5" xfId="0" applyFont="1" applyFill="1" applyBorder="1">
      <alignment vertical="center"/>
    </xf>
    <xf numFmtId="176" fontId="7" fillId="2" borderId="0" xfId="0" applyNumberFormat="1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right" vertical="center"/>
    </xf>
    <xf numFmtId="10" fontId="7" fillId="2" borderId="0" xfId="0" applyNumberFormat="1" applyFont="1" applyFill="1" applyBorder="1">
      <alignment vertical="center"/>
    </xf>
    <xf numFmtId="177" fontId="7" fillId="2" borderId="0" xfId="0" applyNumberFormat="1" applyFont="1" applyFill="1" applyBorder="1">
      <alignment vertical="center"/>
    </xf>
    <xf numFmtId="177" fontId="7" fillId="2" borderId="6" xfId="0" applyNumberFormat="1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0" fontId="5" fillId="2" borderId="3" xfId="0" applyNumberFormat="1" applyFont="1" applyFill="1" applyBorder="1" applyAlignment="1">
      <alignment horizontal="right" vertical="center"/>
    </xf>
    <xf numFmtId="10" fontId="5" fillId="2" borderId="4" xfId="0" applyNumberFormat="1" applyFont="1" applyFill="1" applyBorder="1" applyAlignment="1">
      <alignment horizontal="right" vertical="center"/>
    </xf>
    <xf numFmtId="177" fontId="4" fillId="2" borderId="0" xfId="0" applyNumberFormat="1" applyFont="1" applyFill="1">
      <alignment vertical="center"/>
    </xf>
    <xf numFmtId="0" fontId="5" fillId="2" borderId="5" xfId="0" applyFont="1" applyFill="1" applyBorder="1" applyAlignment="1">
      <alignment horizontal="right" vertical="center"/>
    </xf>
    <xf numFmtId="10" fontId="5" fillId="2" borderId="0" xfId="0" applyNumberFormat="1" applyFont="1" applyFill="1" applyBorder="1" applyAlignment="1">
      <alignment horizontal="right" vertical="center"/>
    </xf>
    <xf numFmtId="10" fontId="5" fillId="2" borderId="6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10" fontId="5" fillId="2" borderId="8" xfId="0" applyNumberFormat="1" applyFont="1" applyFill="1" applyBorder="1" applyAlignment="1">
      <alignment horizontal="right" vertical="center"/>
    </xf>
    <xf numFmtId="10" fontId="5" fillId="2" borderId="9" xfId="0" applyNumberFormat="1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7" fillId="2" borderId="7" xfId="0" applyFont="1" applyFill="1" applyBorder="1">
      <alignment vertical="center"/>
    </xf>
    <xf numFmtId="176" fontId="7" fillId="2" borderId="8" xfId="0" applyNumberFormat="1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2" borderId="8" xfId="0" applyFont="1" applyFill="1" applyBorder="1" applyAlignment="1">
      <alignment horizontal="right" vertical="center"/>
    </xf>
    <xf numFmtId="10" fontId="7" fillId="2" borderId="8" xfId="0" applyNumberFormat="1" applyFont="1" applyFill="1" applyBorder="1">
      <alignment vertical="center"/>
    </xf>
    <xf numFmtId="177" fontId="7" fillId="2" borderId="8" xfId="0" applyNumberFormat="1" applyFont="1" applyFill="1" applyBorder="1">
      <alignment vertical="center"/>
    </xf>
    <xf numFmtId="177" fontId="7" fillId="2" borderId="9" xfId="0" applyNumberFormat="1" applyFont="1" applyFill="1" applyBorder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7" fillId="6" borderId="5" xfId="0" applyFont="1" applyFill="1" applyBorder="1">
      <alignment vertical="center"/>
    </xf>
    <xf numFmtId="176" fontId="7" fillId="6" borderId="0" xfId="0" applyNumberFormat="1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7" fillId="6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ptp_ratio</a:t>
            </a:r>
            <a:endParaRPr lang="zh-CN"/>
          </a:p>
        </c:rich>
      </c:tx>
      <c:layout>
        <c:manualLayout>
          <c:xMode val="edge"/>
          <c:yMode val="edge"/>
          <c:x val="0.4299170401084598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3523813546164356E-2"/>
          <c:y val="0.11437781549829629"/>
          <c:w val="0.9329523729076713"/>
          <c:h val="0.737183043098631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'12变量表现'!$V$4</c:f>
              <c:strCache>
                <c:ptCount val="1"/>
                <c:pt idx="0">
                  <c:v>PctTotal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'12变量表现'!$I$85:$I$89</c:f>
              <c:strCache>
                <c:ptCount val="5"/>
                <c:pt idx="0">
                  <c:v>(0.00,0.30]</c:v>
                </c:pt>
                <c:pt idx="1">
                  <c:v>(0.30,1.20]</c:v>
                </c:pt>
                <c:pt idx="2">
                  <c:v>(1.20,2.10]</c:v>
                </c:pt>
                <c:pt idx="3">
                  <c:v>(2.10,3.30]</c:v>
                </c:pt>
                <c:pt idx="4">
                  <c:v>(3.30,6.00]</c:v>
                </c:pt>
              </c:strCache>
            </c:strRef>
          </c:cat>
          <c:val>
            <c:numRef>
              <c:f>'12变量表现'!$V$5:$V$9</c:f>
              <c:numCache>
                <c:formatCode>0.00%</c:formatCode>
                <c:ptCount val="5"/>
                <c:pt idx="0">
                  <c:v>0.60562791109251946</c:v>
                </c:pt>
                <c:pt idx="1">
                  <c:v>0.16000986788299051</c:v>
                </c:pt>
                <c:pt idx="2">
                  <c:v>0.13557076854183259</c:v>
                </c:pt>
                <c:pt idx="3">
                  <c:v>5.1047524046261061E-2</c:v>
                </c:pt>
                <c:pt idx="4">
                  <c:v>4.7743928436396396E-2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348732776"/>
        <c:axId val="348731992"/>
      </c:barChart>
      <c:lineChart>
        <c:grouping val="standard"/>
        <c:varyColors val="0"/>
        <c:ser>
          <c:idx val="1"/>
          <c:order val="1"/>
          <c:tx>
            <c:strRef>
              <c:f>'12变量表现'!$W$4</c:f>
              <c:strCache>
                <c:ptCount val="1"/>
                <c:pt idx="0">
                  <c:v>BadRate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9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'12变量表现'!$U$5:$U$9</c:f>
              <c:numCache>
                <c:formatCode>General</c:formatCode>
                <c:ptCount val="5"/>
                <c:pt idx="0">
                  <c:v>16293</c:v>
                </c:pt>
                <c:pt idx="1">
                  <c:v>6857</c:v>
                </c:pt>
                <c:pt idx="2">
                  <c:v>8296</c:v>
                </c:pt>
                <c:pt idx="3">
                  <c:v>4580</c:v>
                </c:pt>
                <c:pt idx="4">
                  <c:v>5907</c:v>
                </c:pt>
              </c:numCache>
            </c:numRef>
          </c:cat>
          <c:val>
            <c:numRef>
              <c:f>'12变量表现'!$W$5:$W$9</c:f>
              <c:numCache>
                <c:formatCode>0.00%</c:formatCode>
                <c:ptCount val="5"/>
                <c:pt idx="0">
                  <c:v>7.2139204356777578E-2</c:v>
                </c:pt>
                <c:pt idx="1">
                  <c:v>0.11491151628904679</c:v>
                </c:pt>
                <c:pt idx="2">
                  <c:v>0.16408876933423</c:v>
                </c:pt>
                <c:pt idx="3">
                  <c:v>0.24058412565004991</c:v>
                </c:pt>
                <c:pt idx="4">
                  <c:v>0.33176074136478517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7027560"/>
        <c:axId val="524969112"/>
      </c:lineChart>
      <c:catAx>
        <c:axId val="34873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731992"/>
        <c:crosses val="autoZero"/>
        <c:auto val="1"/>
        <c:lblAlgn val="ctr"/>
        <c:lblOffset val="100"/>
        <c:noMultiLvlLbl val="0"/>
      </c:catAx>
      <c:valAx>
        <c:axId val="34873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732776"/>
        <c:crosses val="autoZero"/>
        <c:crossBetween val="between"/>
      </c:valAx>
      <c:valAx>
        <c:axId val="524969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027560"/>
        <c:crosses val="max"/>
        <c:crossBetween val="between"/>
      </c:valAx>
      <c:catAx>
        <c:axId val="527027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969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795096767740592"/>
          <c:y val="0.91744605646736888"/>
          <c:w val="0.40081533681677217"/>
          <c:h val="7.8744057379834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91966</xdr:colOff>
      <xdr:row>11</xdr:row>
      <xdr:rowOff>39414</xdr:rowOff>
    </xdr:from>
    <xdr:to>
      <xdr:col>23</xdr:col>
      <xdr:colOff>507043</xdr:colOff>
      <xdr:row>26</xdr:row>
      <xdr:rowOff>107674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.Project/04.M1_Cash_Cuishou_Scorecard/03.Analysis/20170731_M1&#29616;&#37329;&#36151;&#20652;&#25910;&#35780;&#20998;&#21345;_&#24314;&#27169;&#36807;&#31243;&#26085;&#24535;_DZ_D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_Log"/>
      <sheetName val="1a_数据字典"/>
      <sheetName val="1b_Means"/>
      <sheetName val="1b_Freq"/>
      <sheetName val="03名义变量最优法降基"/>
      <sheetName val="04连续变量最优法分割"/>
      <sheetName val="06变量woe计算与映射"/>
      <sheetName val="07计算IV值"/>
      <sheetName val="08相关性检验"/>
      <sheetName val="09逻辑回归"/>
      <sheetName val="10变量稳定性"/>
      <sheetName val="11模型效果"/>
      <sheetName val="12变量表现"/>
      <sheetName val="13模型排序效果"/>
      <sheetName val="A1_代码"/>
      <sheetName val="A1_批量代码"/>
      <sheetName val="7_计算IV值"/>
      <sheetName val="8_woe的相关关系"/>
      <sheetName val="9a_逻辑回归_全变量"/>
      <sheetName val="9b_逻辑回归_挑选"/>
      <sheetName val="10_模型效果"/>
      <sheetName val="14a_变量稳定性_Valid_PSI"/>
      <sheetName val="14b_变量稳定性_Chart"/>
      <sheetName val="14c_变量稳定性_Test_PSI"/>
      <sheetName val="15_评分卡评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Name</v>
          </cell>
          <cell r="B1" t="str">
            <v>VariableName</v>
          </cell>
          <cell r="C1" t="str">
            <v>Var_Name</v>
          </cell>
          <cell r="D1" t="str">
            <v>InformationValue</v>
          </cell>
        </row>
        <row r="2">
          <cell r="A2" t="str">
            <v>delay_days_rate</v>
          </cell>
          <cell r="B2" t="str">
            <v>delay_days_rate_b_ch</v>
          </cell>
          <cell r="C2" t="str">
            <v>delay_days_rate_woe</v>
          </cell>
          <cell r="D2">
            <v>0.46928808709999997</v>
          </cell>
        </row>
        <row r="3">
          <cell r="A3" t="str">
            <v>bptp_ratio</v>
          </cell>
          <cell r="B3" t="str">
            <v>bptp_ratio_b_ch</v>
          </cell>
          <cell r="C3" t="str">
            <v>bptp_ratio_woe</v>
          </cell>
          <cell r="D3">
            <v>0.35361352089999998</v>
          </cell>
        </row>
        <row r="4">
          <cell r="A4" t="str">
            <v>pay_delay_num</v>
          </cell>
          <cell r="B4" t="str">
            <v>pay_delay_num_b_ch</v>
          </cell>
          <cell r="C4" t="str">
            <v>pay_delay_num_woe</v>
          </cell>
          <cell r="D4">
            <v>0.34008763860000002</v>
          </cell>
        </row>
        <row r="5">
          <cell r="A5" t="str">
            <v>max_condue10</v>
          </cell>
          <cell r="B5" t="str">
            <v>max_condue10_b_ch</v>
          </cell>
          <cell r="C5" t="str">
            <v>max_condue10_woe</v>
          </cell>
          <cell r="D5">
            <v>0.3188109965</v>
          </cell>
        </row>
        <row r="6">
          <cell r="A6" t="str">
            <v>cs_times</v>
          </cell>
          <cell r="B6" t="str">
            <v>cs_times_b_ch</v>
          </cell>
          <cell r="C6" t="str">
            <v>cs_times_woe</v>
          </cell>
          <cell r="D6">
            <v>0.30464764160000002</v>
          </cell>
        </row>
        <row r="7">
          <cell r="A7" t="str">
            <v>dk_ratio</v>
          </cell>
          <cell r="B7" t="str">
            <v>dk_ratio_b_ch</v>
          </cell>
          <cell r="C7" t="str">
            <v>dk_ratio_woe</v>
          </cell>
          <cell r="D7">
            <v>0.29991838840000001</v>
          </cell>
        </row>
        <row r="8">
          <cell r="A8" t="str">
            <v>contact</v>
          </cell>
          <cell r="B8" t="str">
            <v>contact_b_ch</v>
          </cell>
          <cell r="C8" t="str">
            <v>contact_woe</v>
          </cell>
          <cell r="D8">
            <v>0.2921945661</v>
          </cell>
        </row>
        <row r="9">
          <cell r="A9" t="str">
            <v>pay_delay_fee</v>
          </cell>
          <cell r="B9" t="str">
            <v>pay_delay_fee_b_ch</v>
          </cell>
          <cell r="C9" t="str">
            <v>pay_delay_fee_woe</v>
          </cell>
          <cell r="D9">
            <v>0.2913946717</v>
          </cell>
        </row>
        <row r="10">
          <cell r="A10" t="str">
            <v>delay_days</v>
          </cell>
          <cell r="B10" t="str">
            <v>delay_days_b_ch</v>
          </cell>
          <cell r="C10" t="str">
            <v>delay_days_woe</v>
          </cell>
          <cell r="D10">
            <v>0.2474999319</v>
          </cell>
        </row>
        <row r="11">
          <cell r="A11" t="str">
            <v>his_delaydays</v>
          </cell>
          <cell r="B11" t="str">
            <v>his_delaydays_b_ch</v>
          </cell>
          <cell r="C11" t="str">
            <v>his_delaydays_woe</v>
          </cell>
          <cell r="D11">
            <v>0.2474999319</v>
          </cell>
        </row>
        <row r="12">
          <cell r="A12" t="str">
            <v>con10_due_times</v>
          </cell>
          <cell r="B12" t="str">
            <v>con10_due_times_b_ch</v>
          </cell>
          <cell r="C12" t="str">
            <v>con10_due_times_woe</v>
          </cell>
          <cell r="D12">
            <v>0.22877060909999999</v>
          </cell>
        </row>
        <row r="13">
          <cell r="A13" t="str">
            <v>seq_duedays</v>
          </cell>
          <cell r="B13" t="str">
            <v>seq_duedays_b_ch</v>
          </cell>
          <cell r="C13" t="str">
            <v>seq_duedays_woe</v>
          </cell>
          <cell r="D13">
            <v>0.22831448060000001</v>
          </cell>
        </row>
        <row r="14">
          <cell r="A14" t="str">
            <v>avg_days</v>
          </cell>
          <cell r="B14" t="str">
            <v>avg_days_b_ch</v>
          </cell>
          <cell r="C14" t="str">
            <v>avg_days_woe</v>
          </cell>
          <cell r="D14">
            <v>0.22212860500000001</v>
          </cell>
        </row>
        <row r="15">
          <cell r="A15" t="str">
            <v>roll_seq</v>
          </cell>
          <cell r="B15" t="str">
            <v>roll_seq_b_ch</v>
          </cell>
          <cell r="C15" t="str">
            <v>roll_seq_woe</v>
          </cell>
          <cell r="D15">
            <v>0.2199134697</v>
          </cell>
        </row>
        <row r="16">
          <cell r="A16" t="str">
            <v>ptp_ratio</v>
          </cell>
          <cell r="B16" t="str">
            <v>ptp_ratio_b_ch</v>
          </cell>
          <cell r="C16" t="str">
            <v>ptp_ratio_woe</v>
          </cell>
          <cell r="D16">
            <v>0.2179534092</v>
          </cell>
        </row>
        <row r="17">
          <cell r="A17" t="str">
            <v>roll_time</v>
          </cell>
          <cell r="B17" t="str">
            <v>roll_time_b_ch</v>
          </cell>
          <cell r="C17" t="str">
            <v>roll_time_woe</v>
          </cell>
          <cell r="D17">
            <v>0.21721661950000001</v>
          </cell>
        </row>
        <row r="18">
          <cell r="A18" t="str">
            <v>avg_rollseq</v>
          </cell>
          <cell r="B18" t="str">
            <v>avg_rollseq_b_ch</v>
          </cell>
          <cell r="C18" t="str">
            <v>avg_rollseq_woe</v>
          </cell>
          <cell r="D18">
            <v>0.21643695269999999</v>
          </cell>
        </row>
        <row r="19">
          <cell r="A19" t="str">
            <v>max_roll_seq</v>
          </cell>
          <cell r="B19" t="str">
            <v>max_roll_seq_b_ch</v>
          </cell>
          <cell r="C19" t="str">
            <v>max_roll_seq_woe</v>
          </cell>
          <cell r="D19">
            <v>0.2161660701</v>
          </cell>
        </row>
        <row r="20">
          <cell r="A20" t="str">
            <v>max_cpd</v>
          </cell>
          <cell r="B20" t="str">
            <v>max_cpd_b_ch</v>
          </cell>
          <cell r="C20" t="str">
            <v>max_cpd_woe</v>
          </cell>
          <cell r="D20">
            <v>0.18280990189999999</v>
          </cell>
        </row>
        <row r="21">
          <cell r="A21" t="str">
            <v>bptp</v>
          </cell>
          <cell r="B21" t="str">
            <v>bptp_b_ch</v>
          </cell>
          <cell r="C21" t="str">
            <v>bptp_woe</v>
          </cell>
          <cell r="D21">
            <v>0.17520840090000001</v>
          </cell>
        </row>
        <row r="22">
          <cell r="A22" t="str">
            <v>ptp</v>
          </cell>
          <cell r="B22" t="str">
            <v>ptp_b_ch</v>
          </cell>
          <cell r="C22" t="str">
            <v>ptp_woe</v>
          </cell>
          <cell r="D22">
            <v>0.1190017907</v>
          </cell>
        </row>
        <row r="23">
          <cell r="A23" t="str">
            <v>his_ptp</v>
          </cell>
          <cell r="B23" t="str">
            <v>his_ptp_b_ch</v>
          </cell>
          <cell r="C23" t="str">
            <v>his_ptp_woe</v>
          </cell>
          <cell r="D23">
            <v>0.1190017907</v>
          </cell>
        </row>
        <row r="24">
          <cell r="A24" t="str">
            <v>max_overdue</v>
          </cell>
          <cell r="B24" t="str">
            <v>max_overdue_b_ch</v>
          </cell>
          <cell r="C24" t="str">
            <v>max_overdue_woe</v>
          </cell>
          <cell r="D24">
            <v>7.4213914000000006E-2</v>
          </cell>
        </row>
        <row r="25">
          <cell r="A25" t="str">
            <v>lost</v>
          </cell>
          <cell r="B25" t="str">
            <v>lost_b_ch</v>
          </cell>
          <cell r="C25" t="str">
            <v>lost_woe</v>
          </cell>
          <cell r="D25">
            <v>5.7533820399999998E-2</v>
          </cell>
        </row>
        <row r="26">
          <cell r="A26" t="str">
            <v>csfq</v>
          </cell>
          <cell r="B26" t="str">
            <v>csfq_b_ch</v>
          </cell>
          <cell r="C26" t="str">
            <v>csfq_woe</v>
          </cell>
          <cell r="D26">
            <v>5.1234320899999998E-2</v>
          </cell>
        </row>
        <row r="27">
          <cell r="A27" t="str">
            <v>incm_times</v>
          </cell>
          <cell r="B27" t="str">
            <v>incm_times_b_ch</v>
          </cell>
          <cell r="C27" t="str">
            <v>incm_times_woe</v>
          </cell>
          <cell r="D27">
            <v>4.2137641000000003E-2</v>
          </cell>
        </row>
        <row r="28">
          <cell r="A28" t="str">
            <v>delay_times</v>
          </cell>
          <cell r="B28" t="str">
            <v>delay_times_b_ch</v>
          </cell>
          <cell r="C28" t="str">
            <v>delay_times_woe</v>
          </cell>
          <cell r="D28">
            <v>3.40681891E-2</v>
          </cell>
        </row>
        <row r="29">
          <cell r="A29" t="str">
            <v>person_sex</v>
          </cell>
          <cell r="B29" t="str">
            <v>person_sex_b_ch</v>
          </cell>
          <cell r="C29" t="str">
            <v>person_sex_woe</v>
          </cell>
          <cell r="D29">
            <v>2.5362198200000002E-2</v>
          </cell>
        </row>
        <row r="30">
          <cell r="A30" t="str">
            <v>kptp</v>
          </cell>
          <cell r="B30" t="str">
            <v>kptp_b_ch</v>
          </cell>
          <cell r="C30" t="str">
            <v>kptp_woe</v>
          </cell>
          <cell r="D30">
            <v>1.7825931900000001E-2</v>
          </cell>
        </row>
        <row r="31">
          <cell r="A31" t="str">
            <v>city</v>
          </cell>
          <cell r="B31" t="str">
            <v>city_b_ch</v>
          </cell>
          <cell r="C31" t="str">
            <v>city_woe</v>
          </cell>
          <cell r="D31">
            <v>1.7762838999999999E-2</v>
          </cell>
        </row>
        <row r="32">
          <cell r="A32" t="str">
            <v>education</v>
          </cell>
          <cell r="B32" t="str">
            <v>education_b_ch</v>
          </cell>
          <cell r="C32" t="str">
            <v>education_woe</v>
          </cell>
          <cell r="D32">
            <v>1.43386274E-2</v>
          </cell>
        </row>
        <row r="33">
          <cell r="A33" t="str">
            <v>other_person_type</v>
          </cell>
          <cell r="B33" t="str">
            <v>other_person_type_b_ch</v>
          </cell>
          <cell r="C33" t="str">
            <v>other_person_type_woe</v>
          </cell>
          <cell r="D33">
            <v>1.2565836299999999E-2</v>
          </cell>
        </row>
        <row r="34">
          <cell r="A34" t="str">
            <v>finish_periods_ratio</v>
          </cell>
          <cell r="B34" t="str">
            <v>finish_periods_ratio_b_ch</v>
          </cell>
          <cell r="C34" t="str">
            <v>finish_periods_ratio_woe</v>
          </cell>
          <cell r="D34">
            <v>1.17735501E-2</v>
          </cell>
        </row>
        <row r="35">
          <cell r="A35" t="str">
            <v>credit_amount</v>
          </cell>
          <cell r="B35" t="str">
            <v>credit_amount_b_ch</v>
          </cell>
          <cell r="C35" t="str">
            <v>credit_amount_woe</v>
          </cell>
          <cell r="D35">
            <v>1.0784207000000001E-2</v>
          </cell>
        </row>
        <row r="36">
          <cell r="A36" t="str">
            <v>apr_credit_amt</v>
          </cell>
          <cell r="B36" t="str">
            <v>apr_credit_amt_b_ch</v>
          </cell>
          <cell r="C36" t="str">
            <v>apr_credit_amt_woe</v>
          </cell>
          <cell r="D36">
            <v>9.6948619000000007E-3</v>
          </cell>
        </row>
        <row r="37">
          <cell r="A37" t="str">
            <v>family_state</v>
          </cell>
          <cell r="B37" t="str">
            <v>family_state_b_ch</v>
          </cell>
          <cell r="C37" t="str">
            <v>family_state_woe</v>
          </cell>
          <cell r="D37">
            <v>5.0297967999999998E-3</v>
          </cell>
        </row>
        <row r="38">
          <cell r="A38" t="str">
            <v>value_balance_ratio</v>
          </cell>
          <cell r="B38" t="str">
            <v>value_balance_ratio_b_ch</v>
          </cell>
          <cell r="C38" t="str">
            <v>value_balance_ratio_woe</v>
          </cell>
          <cell r="D38">
            <v>4.5302151000000002E-3</v>
          </cell>
        </row>
        <row r="39">
          <cell r="A39" t="str">
            <v>is_ssi</v>
          </cell>
          <cell r="B39" t="str">
            <v>is_ssi_b_ch</v>
          </cell>
          <cell r="C39" t="str">
            <v>is_ssi_woe</v>
          </cell>
          <cell r="D39">
            <v>3.9635876000000004E-3</v>
          </cell>
        </row>
        <row r="40">
          <cell r="A40" t="str">
            <v>is_insure</v>
          </cell>
          <cell r="B40" t="str">
            <v>is_insure_b_ch</v>
          </cell>
          <cell r="C40" t="str">
            <v>is_insure_woe</v>
          </cell>
          <cell r="D40">
            <v>3.1431273E-3</v>
          </cell>
        </row>
        <row r="41">
          <cell r="A41" t="str">
            <v>person_app_age</v>
          </cell>
          <cell r="B41" t="str">
            <v>person_app_age_b_ch</v>
          </cell>
          <cell r="C41" t="str">
            <v>person_app_age_woe</v>
          </cell>
          <cell r="D41">
            <v>2.0230261999999999E-3</v>
          </cell>
        </row>
        <row r="42">
          <cell r="A42" t="str">
            <v>childrentotal</v>
          </cell>
          <cell r="B42" t="str">
            <v>childrentotal_b_ch</v>
          </cell>
          <cell r="C42" t="str">
            <v>childrentotal_woe</v>
          </cell>
          <cell r="D42">
            <v>1.3798637999999999E-3</v>
          </cell>
        </row>
        <row r="43">
          <cell r="A43" t="str">
            <v>due_cstime_ratio</v>
          </cell>
          <cell r="B43" t="str">
            <v>due_cstime_ratio_b_ch</v>
          </cell>
          <cell r="C43" t="str">
            <v>due_cstime_ratio_woe</v>
          </cell>
          <cell r="D43">
            <v>3.1169759999999998E-4</v>
          </cell>
        </row>
        <row r="44">
          <cell r="A44" t="str">
            <v>due_contact_ratio</v>
          </cell>
          <cell r="B44" t="str">
            <v>due_contact_ratio_b_ch</v>
          </cell>
          <cell r="C44" t="str">
            <v>due_contact_ratio_woe</v>
          </cell>
          <cell r="D44">
            <v>2.8616299999999998E-4</v>
          </cell>
        </row>
        <row r="45">
          <cell r="A45" t="str">
            <v>due_ptp_ratio</v>
          </cell>
          <cell r="B45" t="str">
            <v>due_ptp_ratio_b_ch</v>
          </cell>
          <cell r="C45" t="str">
            <v>due_ptp_ratio_woe</v>
          </cell>
          <cell r="D45">
            <v>2.4000900000000001E-4</v>
          </cell>
        </row>
      </sheetData>
      <sheetData sheetId="8"/>
      <sheetData sheetId="9"/>
      <sheetData sheetId="10"/>
      <sheetData sheetId="11"/>
      <sheetData sheetId="12">
        <row r="4">
          <cell r="V4" t="str">
            <v>PctTotal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9"/>
  <sheetViews>
    <sheetView tabSelected="1" topLeftCell="A7" zoomScale="70" zoomScaleNormal="70" workbookViewId="0">
      <selection activeCell="T30" sqref="T30"/>
    </sheetView>
  </sheetViews>
  <sheetFormatPr defaultRowHeight="13.5" x14ac:dyDescent="0.15"/>
  <cols>
    <col min="1" max="1" width="3.375" style="1" customWidth="1"/>
    <col min="2" max="2" width="17.25" style="1" bestFit="1" customWidth="1"/>
    <col min="3" max="4" width="10.5" style="45" customWidth="1"/>
    <col min="5" max="7" width="10.5" style="1" customWidth="1"/>
    <col min="8" max="8" width="5.625" style="1" bestFit="1" customWidth="1"/>
    <col min="9" max="9" width="17.25" style="1" bestFit="1" customWidth="1"/>
    <col min="10" max="12" width="10.375" style="1" customWidth="1"/>
    <col min="13" max="16" width="10.5" style="1" customWidth="1"/>
    <col min="17" max="17" width="10.5" style="46" customWidth="1"/>
    <col min="18" max="18" width="8.5" style="6" bestFit="1" customWidth="1"/>
    <col min="19" max="19" width="5.875" style="6" customWidth="1"/>
    <col min="20" max="20" width="9" style="24"/>
    <col min="21" max="21" width="16.125" style="9" bestFit="1" customWidth="1"/>
    <col min="22" max="23" width="9" style="9"/>
    <col min="24" max="26" width="9" style="6"/>
    <col min="27" max="16384" width="9" style="1"/>
  </cols>
  <sheetData>
    <row r="2" spans="1:25" x14ac:dyDescent="0.15">
      <c r="B2" s="2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 t="s">
        <v>7</v>
      </c>
      <c r="J2" s="4" t="s">
        <v>3</v>
      </c>
      <c r="K2" s="4" t="s">
        <v>4</v>
      </c>
      <c r="L2" s="4" t="s">
        <v>5</v>
      </c>
      <c r="M2" s="4" t="s">
        <v>8</v>
      </c>
      <c r="N2" s="4" t="s">
        <v>9</v>
      </c>
      <c r="O2" s="4" t="s">
        <v>10</v>
      </c>
      <c r="P2" s="4" t="s">
        <v>11</v>
      </c>
      <c r="Q2" s="5" t="s">
        <v>12</v>
      </c>
      <c r="T2" s="7" t="s">
        <v>13</v>
      </c>
      <c r="U2" s="8" t="s">
        <v>16</v>
      </c>
    </row>
    <row r="3" spans="1:25" x14ac:dyDescent="0.15">
      <c r="A3" s="10">
        <v>1</v>
      </c>
      <c r="B3" s="11" t="s">
        <v>15</v>
      </c>
      <c r="C3" s="12">
        <v>0.99990000000000001</v>
      </c>
      <c r="D3" s="12">
        <v>16.5</v>
      </c>
      <c r="E3" s="13">
        <v>352813</v>
      </c>
      <c r="F3" s="13">
        <v>318136</v>
      </c>
      <c r="G3" s="13">
        <v>34677</v>
      </c>
      <c r="H3" s="13">
        <v>1</v>
      </c>
      <c r="I3" s="14" t="str">
        <f>IF(C3=".",H3,CONCATENATE("(",TEXT(C3,"#0.00"),",",TEXT(D3,"#0.00"),"]"))</f>
        <v>(1.00,16.50]</v>
      </c>
      <c r="J3" s="14">
        <f>E3</f>
        <v>352813</v>
      </c>
      <c r="K3" s="14">
        <f t="shared" ref="K3:L18" si="0">F3</f>
        <v>318136</v>
      </c>
      <c r="L3" s="14">
        <f t="shared" si="0"/>
        <v>34677</v>
      </c>
      <c r="M3" s="15">
        <f t="shared" ref="M3:M66" si="1">E3/SUMIFS($E:$E,$B:$B,B3)</f>
        <v>0.94606451128505042</v>
      </c>
      <c r="N3" s="15">
        <f>G3/E3</f>
        <v>9.8287194632850836E-2</v>
      </c>
      <c r="O3" s="16">
        <f t="shared" ref="O3:O66" si="2">LN(G3*SUMIFS($F:$F,$B:$B,B3)/F3/SUMIFS($G:$G,$B:$B,B3))</f>
        <v>-0.15037517944638762</v>
      </c>
      <c r="P3" s="16">
        <f t="shared" ref="P3:P66" si="3">(G3/SUMIFS($G:$G,$B:$B,B3)-F3/SUMIFS($F:$F,$B:$B,B3))*O3</f>
        <v>2.0179043202516313E-2</v>
      </c>
      <c r="Q3" s="17">
        <f t="shared" ref="Q3:Q66" si="4">IF(B3=B2,"",SUMIFS($P:$P,$B:$B,B3))</f>
        <v>0.22212860501752882</v>
      </c>
      <c r="R3" s="6">
        <f>IF(B3=B2,"",VLOOKUP(B3,'[1]07计算IV值'!A:D,4,FALSE))</f>
        <v>0.22212860500000001</v>
      </c>
      <c r="T3" s="18" t="s">
        <v>14</v>
      </c>
    </row>
    <row r="4" spans="1:25" x14ac:dyDescent="0.15">
      <c r="A4" s="10">
        <v>1</v>
      </c>
      <c r="B4" s="19" t="s">
        <v>15</v>
      </c>
      <c r="C4" s="20">
        <v>16.5</v>
      </c>
      <c r="D4" s="20">
        <v>32</v>
      </c>
      <c r="E4" s="21">
        <v>17649</v>
      </c>
      <c r="F4" s="21">
        <v>11456</v>
      </c>
      <c r="G4" s="21">
        <v>6193</v>
      </c>
      <c r="H4" s="21">
        <v>2</v>
      </c>
      <c r="I4" s="22" t="str">
        <f t="shared" ref="I4:I67" si="5">IF(C4=".",H4,CONCATENATE("(",TEXT(C4,"#0.00"),",",TEXT(D4,"#0.00"),"]"))</f>
        <v>(16.50,32.00]</v>
      </c>
      <c r="J4" s="22">
        <f t="shared" ref="J4:L67" si="6">E4</f>
        <v>17649</v>
      </c>
      <c r="K4" s="22">
        <f t="shared" si="0"/>
        <v>11456</v>
      </c>
      <c r="L4" s="22">
        <f t="shared" si="0"/>
        <v>6193</v>
      </c>
      <c r="M4" s="23">
        <f t="shared" si="1"/>
        <v>4.7325616005277175E-2</v>
      </c>
      <c r="N4" s="23">
        <f t="shared" ref="N4:N67" si="7">G4/E4</f>
        <v>0.35089806787919997</v>
      </c>
      <c r="O4" s="24">
        <f t="shared" si="2"/>
        <v>1.4509331536211456</v>
      </c>
      <c r="P4" s="24">
        <f t="shared" si="3"/>
        <v>0.16406728305421051</v>
      </c>
      <c r="Q4" s="25" t="str">
        <f t="shared" si="4"/>
        <v/>
      </c>
      <c r="R4" s="6" t="str">
        <f>IF(B4=B3,"",VLOOKUP(B4,'[1]07计算IV值'!A:D,4,FALSE))</f>
        <v/>
      </c>
      <c r="T4" s="18" t="s">
        <v>16</v>
      </c>
      <c r="U4" s="26" t="s">
        <v>17</v>
      </c>
      <c r="V4" s="26" t="s">
        <v>8</v>
      </c>
      <c r="W4" s="26" t="s">
        <v>18</v>
      </c>
    </row>
    <row r="5" spans="1:25" x14ac:dyDescent="0.15">
      <c r="A5" s="10">
        <v>1</v>
      </c>
      <c r="B5" s="19" t="s">
        <v>15</v>
      </c>
      <c r="C5" s="20">
        <v>32</v>
      </c>
      <c r="D5" s="20">
        <v>47.5</v>
      </c>
      <c r="E5" s="21">
        <v>2168</v>
      </c>
      <c r="F5" s="21">
        <v>1217</v>
      </c>
      <c r="G5" s="21">
        <v>951</v>
      </c>
      <c r="H5" s="21">
        <v>3</v>
      </c>
      <c r="I5" s="22" t="str">
        <f t="shared" si="5"/>
        <v>(32.00,47.50]</v>
      </c>
      <c r="J5" s="22">
        <f t="shared" si="6"/>
        <v>2168</v>
      </c>
      <c r="K5" s="22">
        <f t="shared" si="0"/>
        <v>1217</v>
      </c>
      <c r="L5" s="22">
        <f t="shared" si="0"/>
        <v>951</v>
      </c>
      <c r="M5" s="23">
        <f t="shared" si="1"/>
        <v>5.8134701965800277E-3</v>
      </c>
      <c r="N5" s="23">
        <f t="shared" si="7"/>
        <v>0.43865313653136534</v>
      </c>
      <c r="O5" s="24">
        <f t="shared" si="2"/>
        <v>1.8193971114413747</v>
      </c>
      <c r="P5" s="24">
        <f t="shared" si="3"/>
        <v>3.4572605639279295E-2</v>
      </c>
      <c r="Q5" s="25" t="str">
        <f t="shared" si="4"/>
        <v/>
      </c>
      <c r="R5" s="6" t="str">
        <f>IF(B5=B4,"",VLOOKUP(B5,'[1]07计算IV值'!A:D,4,FALSE))</f>
        <v/>
      </c>
      <c r="T5" s="18" t="s">
        <v>19</v>
      </c>
      <c r="U5" s="27">
        <f ca="1">IF(SUMIFS($A:$A,$B:$B,$U$2)&gt;=(ROW()-4),OFFSET($I$2,MATCH($U$2,$B$3:$B$89,0)+ROW()-5,COLUMN()-18),#N/A)</f>
        <v>16293</v>
      </c>
      <c r="V5" s="28">
        <f t="shared" ref="U5:W9" ca="1" si="8">IF(SUMIFS($A:$A,$B:$B,$U$2)&gt;=(ROW()-4),OFFSET($I$2,MATCH($U$2,$B$3:$B$89,0)+ROW()-5,COLUMN()-18),#N/A)</f>
        <v>0.60562791109251946</v>
      </c>
      <c r="W5" s="29">
        <f t="shared" ca="1" si="8"/>
        <v>7.2139204356777578E-2</v>
      </c>
      <c r="Y5" s="30"/>
    </row>
    <row r="6" spans="1:25" x14ac:dyDescent="0.15">
      <c r="A6" s="10">
        <v>1</v>
      </c>
      <c r="B6" s="19" t="s">
        <v>15</v>
      </c>
      <c r="C6" s="20">
        <v>47.5</v>
      </c>
      <c r="D6" s="20">
        <v>94</v>
      </c>
      <c r="E6" s="21">
        <v>287</v>
      </c>
      <c r="F6" s="21">
        <v>178</v>
      </c>
      <c r="G6" s="21">
        <v>109</v>
      </c>
      <c r="H6" s="21">
        <v>4</v>
      </c>
      <c r="I6" s="22" t="str">
        <f t="shared" si="5"/>
        <v>(47.50,94.00]</v>
      </c>
      <c r="J6" s="22">
        <f t="shared" si="6"/>
        <v>287</v>
      </c>
      <c r="K6" s="22">
        <f t="shared" si="0"/>
        <v>178</v>
      </c>
      <c r="L6" s="22">
        <f t="shared" si="0"/>
        <v>109</v>
      </c>
      <c r="M6" s="23">
        <f t="shared" si="1"/>
        <v>7.6958761366165498E-4</v>
      </c>
      <c r="N6" s="23">
        <f t="shared" si="7"/>
        <v>0.37979094076655051</v>
      </c>
      <c r="O6" s="24">
        <f t="shared" si="2"/>
        <v>1.5755914738205701</v>
      </c>
      <c r="P6" s="24">
        <f t="shared" si="3"/>
        <v>3.2482561375264188E-3</v>
      </c>
      <c r="Q6" s="25" t="str">
        <f t="shared" si="4"/>
        <v/>
      </c>
      <c r="R6" s="6" t="str">
        <f>IF(B6=B5,"",VLOOKUP(B6,'[1]07计算IV值'!A:D,4,FALSE))</f>
        <v/>
      </c>
      <c r="T6" s="18" t="s">
        <v>20</v>
      </c>
      <c r="U6" s="31">
        <f t="shared" ca="1" si="8"/>
        <v>6857</v>
      </c>
      <c r="V6" s="32">
        <f t="shared" ca="1" si="8"/>
        <v>0.16000986788299051</v>
      </c>
      <c r="W6" s="33">
        <f t="shared" ca="1" si="8"/>
        <v>0.11491151628904679</v>
      </c>
    </row>
    <row r="7" spans="1:25" x14ac:dyDescent="0.15">
      <c r="A7" s="10">
        <v>1</v>
      </c>
      <c r="B7" s="19" t="s">
        <v>15</v>
      </c>
      <c r="C7" s="20">
        <v>94</v>
      </c>
      <c r="D7" s="20">
        <v>311.00009999999997</v>
      </c>
      <c r="E7" s="21">
        <v>10</v>
      </c>
      <c r="F7" s="21">
        <v>7</v>
      </c>
      <c r="G7" s="21">
        <v>3</v>
      </c>
      <c r="H7" s="21">
        <v>5</v>
      </c>
      <c r="I7" s="22" t="str">
        <f t="shared" si="5"/>
        <v>(94.00,311.00]</v>
      </c>
      <c r="J7" s="22">
        <f t="shared" si="6"/>
        <v>10</v>
      </c>
      <c r="K7" s="22">
        <f t="shared" si="0"/>
        <v>7</v>
      </c>
      <c r="L7" s="22">
        <f t="shared" si="0"/>
        <v>3</v>
      </c>
      <c r="M7" s="23">
        <f t="shared" si="1"/>
        <v>2.6814899430719686E-5</v>
      </c>
      <c r="N7" s="23">
        <f t="shared" si="7"/>
        <v>0.3</v>
      </c>
      <c r="O7" s="24">
        <f t="shared" si="2"/>
        <v>1.218729281496308</v>
      </c>
      <c r="P7" s="24">
        <f t="shared" si="3"/>
        <v>6.1416983996281059E-5</v>
      </c>
      <c r="Q7" s="25" t="str">
        <f t="shared" si="4"/>
        <v/>
      </c>
      <c r="R7" s="6" t="str">
        <f>IF(B7=B6,"",VLOOKUP(B7,'[1]07计算IV值'!A:D,4,FALSE))</f>
        <v/>
      </c>
      <c r="T7" s="18" t="s">
        <v>21</v>
      </c>
      <c r="U7" s="31">
        <f t="shared" ca="1" si="8"/>
        <v>8296</v>
      </c>
      <c r="V7" s="32">
        <f t="shared" ca="1" si="8"/>
        <v>0.13557076854183259</v>
      </c>
      <c r="W7" s="33">
        <f t="shared" ca="1" si="8"/>
        <v>0.16408876933423</v>
      </c>
    </row>
    <row r="8" spans="1:25" x14ac:dyDescent="0.15">
      <c r="A8" s="10">
        <v>1</v>
      </c>
      <c r="B8" s="47" t="s">
        <v>16</v>
      </c>
      <c r="C8" s="48">
        <v>-1E-4</v>
      </c>
      <c r="D8" s="48">
        <v>0.2</v>
      </c>
      <c r="E8" s="49">
        <v>225855</v>
      </c>
      <c r="F8" s="49">
        <v>209562</v>
      </c>
      <c r="G8" s="49">
        <v>16293</v>
      </c>
      <c r="H8" s="49">
        <v>1</v>
      </c>
      <c r="I8" s="50" t="str">
        <f t="shared" si="5"/>
        <v>(0.00,0.20]</v>
      </c>
      <c r="J8" s="22">
        <f t="shared" si="6"/>
        <v>225855</v>
      </c>
      <c r="K8" s="22">
        <f t="shared" si="0"/>
        <v>209562</v>
      </c>
      <c r="L8" s="22">
        <f t="shared" si="0"/>
        <v>16293</v>
      </c>
      <c r="M8" s="23">
        <f t="shared" si="1"/>
        <v>0.60562791109251946</v>
      </c>
      <c r="N8" s="23">
        <f t="shared" si="7"/>
        <v>7.2139204356777578E-2</v>
      </c>
      <c r="O8" s="24">
        <f t="shared" si="2"/>
        <v>-0.48825692869621762</v>
      </c>
      <c r="P8" s="24">
        <f t="shared" si="3"/>
        <v>0.11941832041964222</v>
      </c>
      <c r="Q8" s="25">
        <f t="shared" si="4"/>
        <v>0.35361352094811482</v>
      </c>
      <c r="R8" s="6">
        <f>IF(B8=B7,"",VLOOKUP(B8,'[1]07计算IV值'!A:D,4,FALSE))</f>
        <v>0.35361352089999998</v>
      </c>
      <c r="T8" s="18" t="s">
        <v>22</v>
      </c>
      <c r="U8" s="31">
        <f t="shared" ca="1" si="8"/>
        <v>4580</v>
      </c>
      <c r="V8" s="32">
        <f t="shared" ca="1" si="8"/>
        <v>5.1047524046261061E-2</v>
      </c>
      <c r="W8" s="33">
        <f t="shared" ca="1" si="8"/>
        <v>0.24058412565004991</v>
      </c>
    </row>
    <row r="9" spans="1:25" x14ac:dyDescent="0.15">
      <c r="A9" s="10">
        <v>1</v>
      </c>
      <c r="B9" s="47" t="s">
        <v>16</v>
      </c>
      <c r="C9" s="48">
        <v>0.2</v>
      </c>
      <c r="D9" s="48">
        <v>0.4</v>
      </c>
      <c r="E9" s="49">
        <v>59672</v>
      </c>
      <c r="F9" s="49">
        <v>52815</v>
      </c>
      <c r="G9" s="49">
        <v>6857</v>
      </c>
      <c r="H9" s="49">
        <v>2</v>
      </c>
      <c r="I9" s="50" t="str">
        <f t="shared" si="5"/>
        <v>(0.20,0.40]</v>
      </c>
      <c r="J9" s="22">
        <f t="shared" si="6"/>
        <v>59672</v>
      </c>
      <c r="K9" s="22">
        <f t="shared" si="0"/>
        <v>52815</v>
      </c>
      <c r="L9" s="22">
        <f t="shared" si="0"/>
        <v>6857</v>
      </c>
      <c r="M9" s="23">
        <f t="shared" si="1"/>
        <v>0.16000986788299051</v>
      </c>
      <c r="N9" s="23">
        <f t="shared" si="7"/>
        <v>0.11491151628904679</v>
      </c>
      <c r="O9" s="24">
        <f t="shared" si="2"/>
        <v>2.4501928910613365E-2</v>
      </c>
      <c r="P9" s="24">
        <f t="shared" si="3"/>
        <v>9.6977080068536155E-5</v>
      </c>
      <c r="Q9" s="25" t="str">
        <f t="shared" si="4"/>
        <v/>
      </c>
      <c r="R9" s="6" t="str">
        <f>IF(B9=B8,"",VLOOKUP(B9,'[1]07计算IV值'!A:D,4,FALSE))</f>
        <v/>
      </c>
      <c r="T9" s="18" t="s">
        <v>15</v>
      </c>
      <c r="U9" s="34">
        <f t="shared" ca="1" si="8"/>
        <v>5907</v>
      </c>
      <c r="V9" s="35">
        <f t="shared" ca="1" si="8"/>
        <v>4.7743928436396396E-2</v>
      </c>
      <c r="W9" s="36">
        <f t="shared" ca="1" si="8"/>
        <v>0.33176074136478517</v>
      </c>
    </row>
    <row r="10" spans="1:25" x14ac:dyDescent="0.15">
      <c r="A10" s="10">
        <v>1</v>
      </c>
      <c r="B10" s="47" t="s">
        <v>16</v>
      </c>
      <c r="C10" s="48">
        <v>0.4</v>
      </c>
      <c r="D10" s="48">
        <v>0.6</v>
      </c>
      <c r="E10" s="49">
        <v>50558</v>
      </c>
      <c r="F10" s="49">
        <v>42262</v>
      </c>
      <c r="G10" s="49">
        <v>8296</v>
      </c>
      <c r="H10" s="49">
        <v>3</v>
      </c>
      <c r="I10" s="50" t="str">
        <f t="shared" si="5"/>
        <v>(0.40,0.60]</v>
      </c>
      <c r="J10" s="22">
        <f t="shared" si="6"/>
        <v>50558</v>
      </c>
      <c r="K10" s="22">
        <f t="shared" si="0"/>
        <v>42262</v>
      </c>
      <c r="L10" s="22">
        <f t="shared" si="0"/>
        <v>8296</v>
      </c>
      <c r="M10" s="23">
        <f t="shared" si="1"/>
        <v>0.13557076854183259</v>
      </c>
      <c r="N10" s="23">
        <f t="shared" si="7"/>
        <v>0.16408876933423</v>
      </c>
      <c r="O10" s="24">
        <f t="shared" si="2"/>
        <v>0.43791227566600233</v>
      </c>
      <c r="P10" s="24">
        <f t="shared" si="3"/>
        <v>3.0722759407462798E-2</v>
      </c>
      <c r="Q10" s="25" t="str">
        <f t="shared" si="4"/>
        <v/>
      </c>
      <c r="R10" s="6" t="str">
        <f>IF(B10=B9,"",VLOOKUP(B10,'[1]07计算IV值'!A:D,4,FALSE))</f>
        <v/>
      </c>
      <c r="T10" s="18" t="s">
        <v>42</v>
      </c>
    </row>
    <row r="11" spans="1:25" x14ac:dyDescent="0.15">
      <c r="A11" s="10">
        <v>1</v>
      </c>
      <c r="B11" s="47" t="s">
        <v>16</v>
      </c>
      <c r="C11" s="48">
        <v>0.6</v>
      </c>
      <c r="D11" s="48">
        <v>0.7</v>
      </c>
      <c r="E11" s="49">
        <v>19037</v>
      </c>
      <c r="F11" s="49">
        <v>14457</v>
      </c>
      <c r="G11" s="49">
        <v>4580</v>
      </c>
      <c r="H11" s="49">
        <v>4</v>
      </c>
      <c r="I11" s="50" t="str">
        <f t="shared" si="5"/>
        <v>(0.60,0.70]</v>
      </c>
      <c r="J11" s="22">
        <f t="shared" si="6"/>
        <v>19037</v>
      </c>
      <c r="K11" s="22">
        <f t="shared" si="0"/>
        <v>14457</v>
      </c>
      <c r="L11" s="22">
        <f t="shared" si="0"/>
        <v>4580</v>
      </c>
      <c r="M11" s="23">
        <f t="shared" si="1"/>
        <v>5.1047524046261061E-2</v>
      </c>
      <c r="N11" s="23">
        <f t="shared" si="7"/>
        <v>0.24058412565004991</v>
      </c>
      <c r="O11" s="24">
        <f t="shared" si="2"/>
        <v>0.91654741368329973</v>
      </c>
      <c r="P11" s="24">
        <f t="shared" si="3"/>
        <v>6.007448157136961E-2</v>
      </c>
      <c r="Q11" s="25" t="str">
        <f t="shared" si="4"/>
        <v/>
      </c>
      <c r="R11" s="6" t="str">
        <f>IF(B11=B10,"",VLOOKUP(B11,'[1]07计算IV值'!A:D,4,FALSE))</f>
        <v/>
      </c>
      <c r="T11" s="18" t="s">
        <v>24</v>
      </c>
    </row>
    <row r="12" spans="1:25" x14ac:dyDescent="0.15">
      <c r="A12" s="10">
        <v>1</v>
      </c>
      <c r="B12" s="47" t="s">
        <v>16</v>
      </c>
      <c r="C12" s="48">
        <v>0.7</v>
      </c>
      <c r="D12" s="48">
        <v>1.0001</v>
      </c>
      <c r="E12" s="49">
        <v>17805</v>
      </c>
      <c r="F12" s="49">
        <v>11898</v>
      </c>
      <c r="G12" s="49">
        <v>5907</v>
      </c>
      <c r="H12" s="49">
        <v>5</v>
      </c>
      <c r="I12" s="50" t="str">
        <f t="shared" si="5"/>
        <v>(0.70,1.00]</v>
      </c>
      <c r="J12" s="22">
        <f t="shared" si="6"/>
        <v>17805</v>
      </c>
      <c r="K12" s="22">
        <f t="shared" si="0"/>
        <v>11898</v>
      </c>
      <c r="L12" s="22">
        <f t="shared" si="0"/>
        <v>5907</v>
      </c>
      <c r="M12" s="23">
        <f t="shared" si="1"/>
        <v>4.7743928436396396E-2</v>
      </c>
      <c r="N12" s="23">
        <f t="shared" si="7"/>
        <v>0.33176074136478517</v>
      </c>
      <c r="O12" s="24">
        <f t="shared" si="2"/>
        <v>1.3657949114428958</v>
      </c>
      <c r="P12" s="24">
        <f t="shared" si="3"/>
        <v>0.14330098246957168</v>
      </c>
      <c r="Q12" s="25" t="str">
        <f t="shared" si="4"/>
        <v/>
      </c>
      <c r="R12" s="6" t="str">
        <f>IF(B12=B11,"",VLOOKUP(B12,'[1]07计算IV值'!A:D,4,FALSE))</f>
        <v/>
      </c>
      <c r="T12" s="18" t="s">
        <v>25</v>
      </c>
    </row>
    <row r="13" spans="1:25" x14ac:dyDescent="0.15">
      <c r="A13" s="10">
        <v>1</v>
      </c>
      <c r="B13" s="19" t="s">
        <v>26</v>
      </c>
      <c r="C13" s="20" t="s">
        <v>27</v>
      </c>
      <c r="D13" s="20" t="s">
        <v>27</v>
      </c>
      <c r="E13" s="21">
        <v>10969</v>
      </c>
      <c r="F13" s="21">
        <v>9233</v>
      </c>
      <c r="G13" s="21">
        <v>1736</v>
      </c>
      <c r="H13" s="21">
        <v>1</v>
      </c>
      <c r="I13" s="22">
        <f t="shared" si="5"/>
        <v>1</v>
      </c>
      <c r="J13" s="22">
        <f t="shared" si="6"/>
        <v>10969</v>
      </c>
      <c r="K13" s="22">
        <f t="shared" si="0"/>
        <v>9233</v>
      </c>
      <c r="L13" s="22">
        <f t="shared" si="0"/>
        <v>1736</v>
      </c>
      <c r="M13" s="23">
        <f t="shared" si="1"/>
        <v>2.9413263185556423E-2</v>
      </c>
      <c r="N13" s="23">
        <f t="shared" si="7"/>
        <v>0.15826419910657308</v>
      </c>
      <c r="O13" s="24">
        <f t="shared" si="2"/>
        <v>0.39482673533117918</v>
      </c>
      <c r="P13" s="24">
        <f t="shared" si="3"/>
        <v>5.3319809715129231E-3</v>
      </c>
      <c r="Q13" s="25">
        <f t="shared" si="4"/>
        <v>1.7762838968126887E-2</v>
      </c>
      <c r="R13" s="6">
        <f>IF(B13=B12,"",VLOOKUP(B13,'[1]07计算IV值'!A:D,4,FALSE))</f>
        <v>1.7762838999999999E-2</v>
      </c>
      <c r="T13" s="18" t="s">
        <v>28</v>
      </c>
    </row>
    <row r="14" spans="1:25" x14ac:dyDescent="0.15">
      <c r="A14" s="10">
        <v>1</v>
      </c>
      <c r="B14" s="19" t="s">
        <v>26</v>
      </c>
      <c r="C14" s="20" t="s">
        <v>27</v>
      </c>
      <c r="D14" s="20" t="s">
        <v>27</v>
      </c>
      <c r="E14" s="21">
        <v>177641</v>
      </c>
      <c r="F14" s="21">
        <v>158218</v>
      </c>
      <c r="G14" s="21">
        <v>19423</v>
      </c>
      <c r="H14" s="21">
        <v>2</v>
      </c>
      <c r="I14" s="22">
        <f t="shared" si="5"/>
        <v>2</v>
      </c>
      <c r="J14" s="22">
        <f t="shared" si="6"/>
        <v>177641</v>
      </c>
      <c r="K14" s="22">
        <f t="shared" si="0"/>
        <v>158218</v>
      </c>
      <c r="L14" s="22">
        <f t="shared" si="0"/>
        <v>19423</v>
      </c>
      <c r="M14" s="23">
        <f t="shared" si="1"/>
        <v>0.47634255497724753</v>
      </c>
      <c r="N14" s="23">
        <f t="shared" si="7"/>
        <v>0.10933849730636508</v>
      </c>
      <c r="O14" s="24">
        <f t="shared" si="2"/>
        <v>-3.1488756152874532E-2</v>
      </c>
      <c r="P14" s="24">
        <f t="shared" si="3"/>
        <v>4.6658097522200414E-4</v>
      </c>
      <c r="Q14" s="25" t="str">
        <f t="shared" si="4"/>
        <v/>
      </c>
      <c r="R14" s="6" t="str">
        <f>IF(B14=B13,"",VLOOKUP(B14,'[1]07计算IV值'!A:D,4,FALSE))</f>
        <v/>
      </c>
      <c r="T14" s="18" t="s">
        <v>29</v>
      </c>
    </row>
    <row r="15" spans="1:25" x14ac:dyDescent="0.15">
      <c r="A15" s="10">
        <v>1</v>
      </c>
      <c r="B15" s="19" t="s">
        <v>26</v>
      </c>
      <c r="C15" s="20" t="s">
        <v>27</v>
      </c>
      <c r="D15" s="20" t="s">
        <v>27</v>
      </c>
      <c r="E15" s="21">
        <v>54503</v>
      </c>
      <c r="F15" s="21">
        <v>49194</v>
      </c>
      <c r="G15" s="21">
        <v>5309</v>
      </c>
      <c r="H15" s="21">
        <v>3</v>
      </c>
      <c r="I15" s="22">
        <f t="shared" si="5"/>
        <v>3</v>
      </c>
      <c r="J15" s="22">
        <f t="shared" si="6"/>
        <v>54503</v>
      </c>
      <c r="K15" s="22">
        <f t="shared" si="0"/>
        <v>49194</v>
      </c>
      <c r="L15" s="22">
        <f t="shared" si="0"/>
        <v>5309</v>
      </c>
      <c r="M15" s="23">
        <f t="shared" si="1"/>
        <v>0.14614924636725149</v>
      </c>
      <c r="N15" s="23">
        <f t="shared" si="7"/>
        <v>9.7407482156945488E-2</v>
      </c>
      <c r="O15" s="24">
        <f t="shared" si="2"/>
        <v>-0.16034102935704977</v>
      </c>
      <c r="P15" s="24">
        <f t="shared" si="3"/>
        <v>3.5304402253006216E-3</v>
      </c>
      <c r="Q15" s="25" t="str">
        <f t="shared" si="4"/>
        <v/>
      </c>
      <c r="R15" s="6" t="str">
        <f>IF(B15=B14,"",VLOOKUP(B15,'[1]07计算IV值'!A:D,4,FALSE))</f>
        <v/>
      </c>
      <c r="T15" s="18" t="s">
        <v>30</v>
      </c>
    </row>
    <row r="16" spans="1:25" x14ac:dyDescent="0.15">
      <c r="A16" s="10">
        <v>1</v>
      </c>
      <c r="B16" s="19" t="s">
        <v>26</v>
      </c>
      <c r="C16" s="20" t="s">
        <v>27</v>
      </c>
      <c r="D16" s="20" t="s">
        <v>27</v>
      </c>
      <c r="E16" s="21">
        <v>111360</v>
      </c>
      <c r="F16" s="21">
        <v>97470</v>
      </c>
      <c r="G16" s="21">
        <v>13890</v>
      </c>
      <c r="H16" s="21">
        <v>4</v>
      </c>
      <c r="I16" s="22">
        <f t="shared" si="5"/>
        <v>4</v>
      </c>
      <c r="J16" s="22">
        <f t="shared" si="6"/>
        <v>111360</v>
      </c>
      <c r="K16" s="22">
        <f t="shared" si="0"/>
        <v>97470</v>
      </c>
      <c r="L16" s="22">
        <f t="shared" si="0"/>
        <v>13890</v>
      </c>
      <c r="M16" s="23">
        <f t="shared" si="1"/>
        <v>0.29861072006049444</v>
      </c>
      <c r="N16" s="23">
        <f t="shared" si="7"/>
        <v>0.12473060344827586</v>
      </c>
      <c r="O16" s="24">
        <f t="shared" si="2"/>
        <v>0.11765166030064535</v>
      </c>
      <c r="P16" s="24">
        <f t="shared" si="3"/>
        <v>4.325587959836878E-3</v>
      </c>
      <c r="Q16" s="25" t="str">
        <f t="shared" si="4"/>
        <v/>
      </c>
      <c r="R16" s="6" t="str">
        <f>IF(B16=B15,"",VLOOKUP(B16,'[1]07计算IV值'!A:D,4,FALSE))</f>
        <v/>
      </c>
      <c r="T16" s="18" t="s">
        <v>31</v>
      </c>
    </row>
    <row r="17" spans="1:20" x14ac:dyDescent="0.15">
      <c r="A17" s="10">
        <v>1</v>
      </c>
      <c r="B17" s="19" t="s">
        <v>26</v>
      </c>
      <c r="C17" s="20" t="s">
        <v>27</v>
      </c>
      <c r="D17" s="20" t="s">
        <v>27</v>
      </c>
      <c r="E17" s="21">
        <v>18454</v>
      </c>
      <c r="F17" s="21">
        <v>16879</v>
      </c>
      <c r="G17" s="21">
        <v>1575</v>
      </c>
      <c r="H17" s="21">
        <v>5</v>
      </c>
      <c r="I17" s="22">
        <f t="shared" si="5"/>
        <v>5</v>
      </c>
      <c r="J17" s="22">
        <f t="shared" si="6"/>
        <v>18454</v>
      </c>
      <c r="K17" s="22">
        <f t="shared" si="0"/>
        <v>16879</v>
      </c>
      <c r="L17" s="22">
        <f t="shared" si="0"/>
        <v>1575</v>
      </c>
      <c r="M17" s="23">
        <f t="shared" si="1"/>
        <v>4.9484215409450104E-2</v>
      </c>
      <c r="N17" s="23">
        <f t="shared" si="7"/>
        <v>8.5347350167985267E-2</v>
      </c>
      <c r="O17" s="24">
        <f t="shared" si="2"/>
        <v>-0.30578783154568279</v>
      </c>
      <c r="P17" s="24">
        <f t="shared" si="3"/>
        <v>4.1082488362544599E-3</v>
      </c>
      <c r="Q17" s="25" t="str">
        <f t="shared" si="4"/>
        <v/>
      </c>
      <c r="R17" s="6" t="str">
        <f>IF(B17=B16,"",VLOOKUP(B17,'[1]07计算IV值'!A:D,4,FALSE))</f>
        <v/>
      </c>
      <c r="T17" s="18" t="s">
        <v>32</v>
      </c>
    </row>
    <row r="18" spans="1:20" x14ac:dyDescent="0.15">
      <c r="A18" s="10">
        <v>1</v>
      </c>
      <c r="B18" s="19" t="s">
        <v>22</v>
      </c>
      <c r="C18" s="20">
        <v>-1E-4</v>
      </c>
      <c r="D18" s="20">
        <v>0.45</v>
      </c>
      <c r="E18" s="21">
        <v>295413</v>
      </c>
      <c r="F18" s="21">
        <v>269918</v>
      </c>
      <c r="G18" s="21">
        <v>25495</v>
      </c>
      <c r="H18" s="21">
        <v>1</v>
      </c>
      <c r="I18" s="22" t="str">
        <f t="shared" si="5"/>
        <v>(0.00,0.45]</v>
      </c>
      <c r="J18" s="22">
        <f t="shared" si="6"/>
        <v>295413</v>
      </c>
      <c r="K18" s="22">
        <f t="shared" si="0"/>
        <v>269918</v>
      </c>
      <c r="L18" s="22">
        <f t="shared" si="0"/>
        <v>25495</v>
      </c>
      <c r="M18" s="23">
        <f t="shared" si="1"/>
        <v>0.79214698855271948</v>
      </c>
      <c r="N18" s="23">
        <f t="shared" si="7"/>
        <v>8.6302904746913642E-2</v>
      </c>
      <c r="O18" s="24">
        <f t="shared" si="2"/>
        <v>-0.29360871277673101</v>
      </c>
      <c r="P18" s="24">
        <f t="shared" si="3"/>
        <v>6.0918908589934317E-2</v>
      </c>
      <c r="Q18" s="25">
        <f t="shared" si="4"/>
        <v>0.2287706091122978</v>
      </c>
      <c r="R18" s="6">
        <f>IF(B18=B17,"",VLOOKUP(B18,'[1]07计算IV值'!A:D,4,FALSE))</f>
        <v>0.22877060909999999</v>
      </c>
      <c r="T18" s="18" t="s">
        <v>26</v>
      </c>
    </row>
    <row r="19" spans="1:20" x14ac:dyDescent="0.15">
      <c r="A19" s="10">
        <v>1</v>
      </c>
      <c r="B19" s="19" t="s">
        <v>22</v>
      </c>
      <c r="C19" s="20">
        <v>0.45</v>
      </c>
      <c r="D19" s="20">
        <v>1.35</v>
      </c>
      <c r="E19" s="21">
        <v>32129</v>
      </c>
      <c r="F19" s="21">
        <v>26553</v>
      </c>
      <c r="G19" s="21">
        <v>5576</v>
      </c>
      <c r="H19" s="21">
        <v>2</v>
      </c>
      <c r="I19" s="22" t="str">
        <f t="shared" si="5"/>
        <v>(0.45,1.35]</v>
      </c>
      <c r="J19" s="22">
        <f t="shared" si="6"/>
        <v>32129</v>
      </c>
      <c r="K19" s="22">
        <f t="shared" si="6"/>
        <v>26553</v>
      </c>
      <c r="L19" s="22">
        <f t="shared" si="6"/>
        <v>5576</v>
      </c>
      <c r="M19" s="23">
        <f t="shared" si="1"/>
        <v>8.615359038095928E-2</v>
      </c>
      <c r="N19" s="23">
        <f t="shared" si="7"/>
        <v>0.17355037505057735</v>
      </c>
      <c r="O19" s="24">
        <f t="shared" si="2"/>
        <v>0.50535607968688467</v>
      </c>
      <c r="P19" s="24">
        <f t="shared" si="3"/>
        <v>2.6658560096336621E-2</v>
      </c>
      <c r="Q19" s="25" t="str">
        <f t="shared" si="4"/>
        <v/>
      </c>
      <c r="R19" s="6" t="str">
        <f>IF(B19=B18,"",VLOOKUP(B19,'[1]07计算IV值'!A:D,4,FALSE))</f>
        <v/>
      </c>
      <c r="T19" s="18" t="s">
        <v>33</v>
      </c>
    </row>
    <row r="20" spans="1:20" x14ac:dyDescent="0.15">
      <c r="A20" s="10">
        <v>1</v>
      </c>
      <c r="B20" s="19" t="s">
        <v>22</v>
      </c>
      <c r="C20" s="20">
        <v>1.35</v>
      </c>
      <c r="D20" s="20">
        <v>2.25</v>
      </c>
      <c r="E20" s="21">
        <v>33685</v>
      </c>
      <c r="F20" s="21">
        <v>25526</v>
      </c>
      <c r="G20" s="21">
        <v>8159</v>
      </c>
      <c r="H20" s="21">
        <v>3</v>
      </c>
      <c r="I20" s="22" t="str">
        <f t="shared" si="5"/>
        <v>(1.35,2.25]</v>
      </c>
      <c r="J20" s="22">
        <f t="shared" si="6"/>
        <v>33685</v>
      </c>
      <c r="K20" s="22">
        <f t="shared" si="6"/>
        <v>25526</v>
      </c>
      <c r="L20" s="22">
        <f t="shared" si="6"/>
        <v>8159</v>
      </c>
      <c r="M20" s="23">
        <f t="shared" si="1"/>
        <v>9.0325988732379264E-2</v>
      </c>
      <c r="N20" s="23">
        <f t="shared" si="7"/>
        <v>0.24221463559447826</v>
      </c>
      <c r="O20" s="24">
        <f t="shared" si="2"/>
        <v>0.92545121376967576</v>
      </c>
      <c r="P20" s="24">
        <f t="shared" si="3"/>
        <v>0.1086970872960424</v>
      </c>
      <c r="Q20" s="25" t="str">
        <f t="shared" si="4"/>
        <v/>
      </c>
      <c r="R20" s="6" t="str">
        <f>IF(B20=B19,"",VLOOKUP(B20,'[1]07计算IV值'!A:D,4,FALSE))</f>
        <v/>
      </c>
      <c r="T20" s="18" t="s">
        <v>34</v>
      </c>
    </row>
    <row r="21" spans="1:20" x14ac:dyDescent="0.15">
      <c r="A21" s="10">
        <v>1</v>
      </c>
      <c r="B21" s="19" t="s">
        <v>22</v>
      </c>
      <c r="C21" s="20">
        <v>2.25</v>
      </c>
      <c r="D21" s="20">
        <v>3.15</v>
      </c>
      <c r="E21" s="21">
        <v>6946</v>
      </c>
      <c r="F21" s="21">
        <v>5425</v>
      </c>
      <c r="G21" s="21">
        <v>1521</v>
      </c>
      <c r="H21" s="21">
        <v>4</v>
      </c>
      <c r="I21" s="22" t="str">
        <f t="shared" si="5"/>
        <v>(2.25,3.15]</v>
      </c>
      <c r="J21" s="22">
        <f t="shared" si="6"/>
        <v>6946</v>
      </c>
      <c r="K21" s="22">
        <f t="shared" si="6"/>
        <v>5425</v>
      </c>
      <c r="L21" s="22">
        <f t="shared" si="6"/>
        <v>1521</v>
      </c>
      <c r="M21" s="23">
        <f t="shared" si="1"/>
        <v>1.8625629144577893E-2</v>
      </c>
      <c r="N21" s="23">
        <f t="shared" si="7"/>
        <v>0.21897494961128708</v>
      </c>
      <c r="O21" s="24">
        <f t="shared" si="2"/>
        <v>0.79437725573414408</v>
      </c>
      <c r="P21" s="24">
        <f t="shared" si="3"/>
        <v>1.5793906489950417E-2</v>
      </c>
      <c r="Q21" s="25" t="str">
        <f t="shared" si="4"/>
        <v/>
      </c>
      <c r="R21" s="6" t="str">
        <f>IF(B21=B20,"",VLOOKUP(B21,'[1]07计算IV值'!A:D,4,FALSE))</f>
        <v/>
      </c>
      <c r="T21" s="21"/>
    </row>
    <row r="22" spans="1:20" x14ac:dyDescent="0.15">
      <c r="A22" s="10">
        <v>1</v>
      </c>
      <c r="B22" s="19" t="s">
        <v>22</v>
      </c>
      <c r="C22" s="20">
        <v>3.15</v>
      </c>
      <c r="D22" s="20">
        <v>9.0000999999999998</v>
      </c>
      <c r="E22" s="21">
        <v>4754</v>
      </c>
      <c r="F22" s="21">
        <v>3572</v>
      </c>
      <c r="G22" s="21">
        <v>1182</v>
      </c>
      <c r="H22" s="21">
        <v>5</v>
      </c>
      <c r="I22" s="22" t="str">
        <f t="shared" si="5"/>
        <v>(3.15,9.00]</v>
      </c>
      <c r="J22" s="22">
        <f t="shared" si="6"/>
        <v>4754</v>
      </c>
      <c r="K22" s="22">
        <f t="shared" si="6"/>
        <v>3572</v>
      </c>
      <c r="L22" s="22">
        <f t="shared" si="6"/>
        <v>1182</v>
      </c>
      <c r="M22" s="23">
        <f t="shared" si="1"/>
        <v>1.2747803189364137E-2</v>
      </c>
      <c r="N22" s="23">
        <f t="shared" si="7"/>
        <v>0.2486327303323517</v>
      </c>
      <c r="O22" s="24">
        <f t="shared" si="2"/>
        <v>0.9601093978531654</v>
      </c>
      <c r="P22" s="24">
        <f t="shared" si="3"/>
        <v>1.6702146640034058E-2</v>
      </c>
      <c r="Q22" s="25" t="str">
        <f t="shared" si="4"/>
        <v/>
      </c>
      <c r="R22" s="6" t="str">
        <f>IF(B22=B21,"",VLOOKUP(B22,'[1]07计算IV值'!A:D,4,FALSE))</f>
        <v/>
      </c>
      <c r="T22" s="21"/>
    </row>
    <row r="23" spans="1:20" x14ac:dyDescent="0.15">
      <c r="A23" s="10">
        <v>1</v>
      </c>
      <c r="B23" s="19" t="s">
        <v>21</v>
      </c>
      <c r="C23" s="20">
        <v>-1E-4</v>
      </c>
      <c r="D23" s="20">
        <v>10.35</v>
      </c>
      <c r="E23" s="21">
        <v>237239</v>
      </c>
      <c r="F23" s="21">
        <v>219218</v>
      </c>
      <c r="G23" s="21">
        <v>18021</v>
      </c>
      <c r="H23" s="21">
        <v>1</v>
      </c>
      <c r="I23" s="22" t="str">
        <f t="shared" si="5"/>
        <v>(0.00,10.35]</v>
      </c>
      <c r="J23" s="22">
        <f t="shared" si="6"/>
        <v>237239</v>
      </c>
      <c r="K23" s="22">
        <f t="shared" si="6"/>
        <v>219218</v>
      </c>
      <c r="L23" s="22">
        <f t="shared" si="6"/>
        <v>18021</v>
      </c>
      <c r="M23" s="23">
        <f t="shared" si="1"/>
        <v>0.63615399260445071</v>
      </c>
      <c r="N23" s="23">
        <f t="shared" si="7"/>
        <v>7.5961372287018575E-2</v>
      </c>
      <c r="O23" s="24">
        <f t="shared" si="2"/>
        <v>-0.4325017820711371</v>
      </c>
      <c r="P23" s="24">
        <f t="shared" si="3"/>
        <v>0.10057614524445102</v>
      </c>
      <c r="Q23" s="25">
        <f t="shared" si="4"/>
        <v>0.29219456605913385</v>
      </c>
      <c r="R23" s="6">
        <f>IF(B23=B22,"",VLOOKUP(B23,'[1]07计算IV值'!A:D,4,FALSE))</f>
        <v>0.2921945661</v>
      </c>
      <c r="T23" s="21"/>
    </row>
    <row r="24" spans="1:20" x14ac:dyDescent="0.15">
      <c r="A24" s="10">
        <v>1</v>
      </c>
      <c r="B24" s="19" t="s">
        <v>21</v>
      </c>
      <c r="C24" s="20">
        <v>10.35</v>
      </c>
      <c r="D24" s="20">
        <v>20.7</v>
      </c>
      <c r="E24" s="21">
        <v>66513</v>
      </c>
      <c r="F24" s="21">
        <v>58076</v>
      </c>
      <c r="G24" s="21">
        <v>8437</v>
      </c>
      <c r="H24" s="21">
        <v>2</v>
      </c>
      <c r="I24" s="22" t="str">
        <f t="shared" si="5"/>
        <v>(10.35,20.70]</v>
      </c>
      <c r="J24" s="22">
        <f t="shared" si="6"/>
        <v>66513</v>
      </c>
      <c r="K24" s="22">
        <f t="shared" si="6"/>
        <v>58076</v>
      </c>
      <c r="L24" s="22">
        <f t="shared" si="6"/>
        <v>8437</v>
      </c>
      <c r="M24" s="23">
        <f t="shared" si="1"/>
        <v>0.17835394058354584</v>
      </c>
      <c r="N24" s="23">
        <f t="shared" si="7"/>
        <v>0.12684738321831823</v>
      </c>
      <c r="O24" s="24">
        <f t="shared" si="2"/>
        <v>0.13690143944556005</v>
      </c>
      <c r="P24" s="24">
        <f t="shared" si="3"/>
        <v>3.5241912544453306E-3</v>
      </c>
      <c r="Q24" s="25" t="str">
        <f t="shared" si="4"/>
        <v/>
      </c>
      <c r="R24" s="6" t="str">
        <f>IF(B24=B23,"",VLOOKUP(B24,'[1]07计算IV值'!A:D,4,FALSE))</f>
        <v/>
      </c>
      <c r="T24" s="21"/>
    </row>
    <row r="25" spans="1:20" x14ac:dyDescent="0.15">
      <c r="A25" s="10">
        <v>1</v>
      </c>
      <c r="B25" s="19" t="s">
        <v>21</v>
      </c>
      <c r="C25" s="20">
        <v>20.7</v>
      </c>
      <c r="D25" s="20">
        <v>31.05</v>
      </c>
      <c r="E25" s="21">
        <v>33455</v>
      </c>
      <c r="F25" s="21">
        <v>27383</v>
      </c>
      <c r="G25" s="21">
        <v>6072</v>
      </c>
      <c r="H25" s="21">
        <v>3</v>
      </c>
      <c r="I25" s="22" t="str">
        <f t="shared" si="5"/>
        <v>(20.70,31.05]</v>
      </c>
      <c r="J25" s="22">
        <f t="shared" si="6"/>
        <v>33455</v>
      </c>
      <c r="K25" s="22">
        <f t="shared" si="6"/>
        <v>27383</v>
      </c>
      <c r="L25" s="22">
        <f t="shared" si="6"/>
        <v>6072</v>
      </c>
      <c r="M25" s="23">
        <f t="shared" si="1"/>
        <v>8.9709246045472701E-2</v>
      </c>
      <c r="N25" s="23">
        <f t="shared" si="7"/>
        <v>0.18149753400089672</v>
      </c>
      <c r="O25" s="24">
        <f t="shared" si="2"/>
        <v>0.55979279909029711</v>
      </c>
      <c r="P25" s="24">
        <f t="shared" si="3"/>
        <v>3.4747921353141073E-2</v>
      </c>
      <c r="Q25" s="25" t="str">
        <f t="shared" si="4"/>
        <v/>
      </c>
      <c r="R25" s="6" t="str">
        <f>IF(B25=B24,"",VLOOKUP(B25,'[1]07计算IV值'!A:D,4,FALSE))</f>
        <v/>
      </c>
      <c r="T25" s="21"/>
    </row>
    <row r="26" spans="1:20" x14ac:dyDescent="0.15">
      <c r="A26" s="10">
        <v>1</v>
      </c>
      <c r="B26" s="19" t="s">
        <v>21</v>
      </c>
      <c r="C26" s="20">
        <v>31.05</v>
      </c>
      <c r="D26" s="20">
        <v>51.75</v>
      </c>
      <c r="E26" s="21">
        <v>24526</v>
      </c>
      <c r="F26" s="21">
        <v>18546</v>
      </c>
      <c r="G26" s="21">
        <v>5980</v>
      </c>
      <c r="H26" s="21">
        <v>4</v>
      </c>
      <c r="I26" s="22" t="str">
        <f t="shared" si="5"/>
        <v>(31.05,51.75]</v>
      </c>
      <c r="J26" s="22">
        <f t="shared" si="6"/>
        <v>24526</v>
      </c>
      <c r="K26" s="22">
        <f t="shared" si="6"/>
        <v>18546</v>
      </c>
      <c r="L26" s="22">
        <f t="shared" si="6"/>
        <v>5980</v>
      </c>
      <c r="M26" s="23">
        <f t="shared" si="1"/>
        <v>6.5766222343783098E-2</v>
      </c>
      <c r="N26" s="23">
        <f t="shared" si="7"/>
        <v>0.24382288183968034</v>
      </c>
      <c r="O26" s="24">
        <f t="shared" si="2"/>
        <v>0.93419357746801768</v>
      </c>
      <c r="P26" s="24">
        <f t="shared" si="3"/>
        <v>8.0879882557532368E-2</v>
      </c>
      <c r="Q26" s="25" t="str">
        <f t="shared" si="4"/>
        <v/>
      </c>
      <c r="R26" s="6" t="str">
        <f>IF(B26=B25,"",VLOOKUP(B26,'[1]07计算IV值'!A:D,4,FALSE))</f>
        <v/>
      </c>
      <c r="T26" s="21"/>
    </row>
    <row r="27" spans="1:20" x14ac:dyDescent="0.15">
      <c r="A27" s="10">
        <v>1</v>
      </c>
      <c r="B27" s="19" t="s">
        <v>21</v>
      </c>
      <c r="C27" s="20">
        <v>51.75</v>
      </c>
      <c r="D27" s="20">
        <v>207.0001</v>
      </c>
      <c r="E27" s="21">
        <v>11194</v>
      </c>
      <c r="F27" s="21">
        <v>7771</v>
      </c>
      <c r="G27" s="21">
        <v>3423</v>
      </c>
      <c r="H27" s="21">
        <v>5</v>
      </c>
      <c r="I27" s="22" t="str">
        <f t="shared" si="5"/>
        <v>(51.75,207.00]</v>
      </c>
      <c r="J27" s="22">
        <f t="shared" si="6"/>
        <v>11194</v>
      </c>
      <c r="K27" s="22">
        <f t="shared" si="6"/>
        <v>7771</v>
      </c>
      <c r="L27" s="22">
        <f t="shared" si="6"/>
        <v>3423</v>
      </c>
      <c r="M27" s="23">
        <f t="shared" si="1"/>
        <v>3.0016598422747617E-2</v>
      </c>
      <c r="N27" s="23">
        <f t="shared" si="7"/>
        <v>0.30578881543684117</v>
      </c>
      <c r="O27" s="24">
        <f t="shared" si="2"/>
        <v>1.2461456452044548</v>
      </c>
      <c r="P27" s="24">
        <f t="shared" si="3"/>
        <v>7.2466425649564056E-2</v>
      </c>
      <c r="Q27" s="25" t="str">
        <f t="shared" si="4"/>
        <v/>
      </c>
      <c r="R27" s="6" t="str">
        <f>IF(B27=B26,"",VLOOKUP(B27,'[1]07计算IV值'!A:D,4,FALSE))</f>
        <v/>
      </c>
      <c r="T27" s="21"/>
    </row>
    <row r="28" spans="1:20" x14ac:dyDescent="0.15">
      <c r="A28" s="10">
        <v>1</v>
      </c>
      <c r="B28" s="47" t="s">
        <v>20</v>
      </c>
      <c r="C28" s="48">
        <v>-1E-4</v>
      </c>
      <c r="D28" s="48">
        <v>15.5</v>
      </c>
      <c r="E28" s="49">
        <v>263369</v>
      </c>
      <c r="F28" s="49">
        <v>242750</v>
      </c>
      <c r="G28" s="49">
        <v>20619</v>
      </c>
      <c r="H28" s="49">
        <v>1</v>
      </c>
      <c r="I28" s="50" t="str">
        <f t="shared" si="5"/>
        <v>(0.00,15.50]</v>
      </c>
      <c r="J28" s="22">
        <f t="shared" si="6"/>
        <v>263369</v>
      </c>
      <c r="K28" s="22">
        <f t="shared" si="6"/>
        <v>242750</v>
      </c>
      <c r="L28" s="22">
        <f t="shared" si="6"/>
        <v>20619</v>
      </c>
      <c r="M28" s="23">
        <f t="shared" si="1"/>
        <v>0.70622132481692124</v>
      </c>
      <c r="N28" s="23">
        <f t="shared" si="7"/>
        <v>7.8289396246331189E-2</v>
      </c>
      <c r="O28" s="24">
        <f t="shared" si="2"/>
        <v>-0.39979198448034481</v>
      </c>
      <c r="P28" s="24">
        <f t="shared" si="3"/>
        <v>9.6623329700945698E-2</v>
      </c>
      <c r="Q28" s="25">
        <f t="shared" si="4"/>
        <v>0.30464764164846436</v>
      </c>
      <c r="R28" s="6">
        <f>IF(B28=B27,"",VLOOKUP(B28,'[1]07计算IV值'!A:D,4,FALSE))</f>
        <v>0.30464764160000002</v>
      </c>
      <c r="T28" s="21"/>
    </row>
    <row r="29" spans="1:20" x14ac:dyDescent="0.15">
      <c r="A29" s="10">
        <v>1</v>
      </c>
      <c r="B29" s="47" t="s">
        <v>20</v>
      </c>
      <c r="C29" s="48">
        <v>15.5</v>
      </c>
      <c r="D29" s="48">
        <v>31</v>
      </c>
      <c r="E29" s="49">
        <v>55567</v>
      </c>
      <c r="F29" s="49">
        <v>47595</v>
      </c>
      <c r="G29" s="49">
        <v>7972</v>
      </c>
      <c r="H29" s="49">
        <v>2</v>
      </c>
      <c r="I29" s="50" t="str">
        <f t="shared" si="5"/>
        <v>(15.50,31.00]</v>
      </c>
      <c r="J29" s="22">
        <f t="shared" si="6"/>
        <v>55567</v>
      </c>
      <c r="K29" s="22">
        <f t="shared" si="6"/>
        <v>47595</v>
      </c>
      <c r="L29" s="22">
        <f t="shared" si="6"/>
        <v>7972</v>
      </c>
      <c r="M29" s="23">
        <f t="shared" si="1"/>
        <v>0.14900235166668008</v>
      </c>
      <c r="N29" s="23">
        <f t="shared" si="7"/>
        <v>0.14346644591214211</v>
      </c>
      <c r="O29" s="24">
        <f t="shared" si="2"/>
        <v>0.27923483053079123</v>
      </c>
      <c r="P29" s="24">
        <f t="shared" si="3"/>
        <v>1.2933780847512949E-2</v>
      </c>
      <c r="Q29" s="25" t="str">
        <f t="shared" si="4"/>
        <v/>
      </c>
      <c r="R29" s="6" t="str">
        <f>IF(B29=B28,"",VLOOKUP(B29,'[1]07计算IV值'!A:D,4,FALSE))</f>
        <v/>
      </c>
      <c r="T29" s="21"/>
    </row>
    <row r="30" spans="1:20" x14ac:dyDescent="0.15">
      <c r="A30" s="10">
        <v>1</v>
      </c>
      <c r="B30" s="47" t="s">
        <v>20</v>
      </c>
      <c r="C30" s="48">
        <v>31</v>
      </c>
      <c r="D30" s="48">
        <v>46.5</v>
      </c>
      <c r="E30" s="49">
        <v>25748</v>
      </c>
      <c r="F30" s="49">
        <v>20332</v>
      </c>
      <c r="G30" s="49">
        <v>5416</v>
      </c>
      <c r="H30" s="49">
        <v>3</v>
      </c>
      <c r="I30" s="50" t="str">
        <f t="shared" si="5"/>
        <v>(31.00,46.50]</v>
      </c>
      <c r="J30" s="22">
        <f t="shared" si="6"/>
        <v>25748</v>
      </c>
      <c r="K30" s="22">
        <f t="shared" si="6"/>
        <v>20332</v>
      </c>
      <c r="L30" s="22">
        <f t="shared" si="6"/>
        <v>5416</v>
      </c>
      <c r="M30" s="23">
        <f t="shared" si="1"/>
        <v>6.9043003054217039E-2</v>
      </c>
      <c r="N30" s="23">
        <f t="shared" si="7"/>
        <v>0.21034643467453784</v>
      </c>
      <c r="O30" s="24">
        <f t="shared" si="2"/>
        <v>0.74318867790882948</v>
      </c>
      <c r="P30" s="24">
        <f t="shared" si="3"/>
        <v>5.0337153157457529E-2</v>
      </c>
      <c r="Q30" s="25" t="str">
        <f t="shared" si="4"/>
        <v/>
      </c>
      <c r="R30" s="6" t="str">
        <f>IF(B30=B29,"",VLOOKUP(B30,'[1]07计算IV值'!A:D,4,FALSE))</f>
        <v/>
      </c>
      <c r="T30" s="21"/>
    </row>
    <row r="31" spans="1:20" x14ac:dyDescent="0.15">
      <c r="A31" s="10">
        <v>1</v>
      </c>
      <c r="B31" s="47" t="s">
        <v>20</v>
      </c>
      <c r="C31" s="48">
        <v>46.5</v>
      </c>
      <c r="D31" s="48">
        <v>62</v>
      </c>
      <c r="E31" s="49">
        <v>12726</v>
      </c>
      <c r="F31" s="49">
        <v>9432</v>
      </c>
      <c r="G31" s="49">
        <v>3294</v>
      </c>
      <c r="H31" s="49">
        <v>4</v>
      </c>
      <c r="I31" s="50" t="str">
        <f t="shared" si="5"/>
        <v>(46.50,62.00]</v>
      </c>
      <c r="J31" s="22">
        <f t="shared" si="6"/>
        <v>12726</v>
      </c>
      <c r="K31" s="22">
        <f t="shared" si="6"/>
        <v>9432</v>
      </c>
      <c r="L31" s="22">
        <f t="shared" si="6"/>
        <v>3294</v>
      </c>
      <c r="M31" s="23">
        <f t="shared" si="1"/>
        <v>3.412464101553387E-2</v>
      </c>
      <c r="N31" s="23">
        <f t="shared" si="7"/>
        <v>0.25884016973125884</v>
      </c>
      <c r="O31" s="24">
        <f t="shared" si="2"/>
        <v>1.0140216104038904</v>
      </c>
      <c r="P31" s="24">
        <f t="shared" si="3"/>
        <v>5.0759791108679779E-2</v>
      </c>
      <c r="Q31" s="25" t="str">
        <f t="shared" si="4"/>
        <v/>
      </c>
      <c r="R31" s="6" t="str">
        <f>IF(B31=B30,"",VLOOKUP(B31,'[1]07计算IV值'!A:D,4,FALSE))</f>
        <v/>
      </c>
      <c r="T31" s="21"/>
    </row>
    <row r="32" spans="1:20" x14ac:dyDescent="0.15">
      <c r="A32" s="10">
        <v>1</v>
      </c>
      <c r="B32" s="47" t="s">
        <v>20</v>
      </c>
      <c r="C32" s="48">
        <v>62</v>
      </c>
      <c r="D32" s="48">
        <v>310.00009999999997</v>
      </c>
      <c r="E32" s="49">
        <v>15517</v>
      </c>
      <c r="F32" s="49">
        <v>10885</v>
      </c>
      <c r="G32" s="49">
        <v>4632</v>
      </c>
      <c r="H32" s="49">
        <v>5</v>
      </c>
      <c r="I32" s="50" t="str">
        <f t="shared" si="5"/>
        <v>(62.00,310.00]</v>
      </c>
      <c r="J32" s="22">
        <f t="shared" si="6"/>
        <v>15517</v>
      </c>
      <c r="K32" s="22">
        <f t="shared" si="6"/>
        <v>10885</v>
      </c>
      <c r="L32" s="22">
        <f t="shared" si="6"/>
        <v>4632</v>
      </c>
      <c r="M32" s="23">
        <f t="shared" si="1"/>
        <v>4.1608679446647735E-2</v>
      </c>
      <c r="N32" s="23">
        <f t="shared" si="7"/>
        <v>0.29851131017593607</v>
      </c>
      <c r="O32" s="24">
        <f t="shared" si="2"/>
        <v>1.2116301874676949</v>
      </c>
      <c r="P32" s="24">
        <f t="shared" si="3"/>
        <v>9.3993586833868367E-2</v>
      </c>
      <c r="Q32" s="25" t="str">
        <f t="shared" si="4"/>
        <v/>
      </c>
      <c r="R32" s="6" t="str">
        <f>IF(B32=B31,"",VLOOKUP(B32,'[1]07计算IV值'!A:D,4,FALSE))</f>
        <v/>
      </c>
      <c r="T32" s="21"/>
    </row>
    <row r="33" spans="1:24" x14ac:dyDescent="0.15">
      <c r="A33" s="10">
        <v>1</v>
      </c>
      <c r="B33" s="19" t="s">
        <v>14</v>
      </c>
      <c r="C33" s="20">
        <v>1.4920000000000001E-3</v>
      </c>
      <c r="D33" s="20">
        <v>8.9152099999999998E-2</v>
      </c>
      <c r="E33" s="21">
        <v>203738</v>
      </c>
      <c r="F33" s="21">
        <v>190400</v>
      </c>
      <c r="G33" s="21">
        <v>13338</v>
      </c>
      <c r="H33" s="21">
        <v>1</v>
      </c>
      <c r="I33" s="22" t="str">
        <f t="shared" si="5"/>
        <v>(0.00,0.09]</v>
      </c>
      <c r="J33" s="22">
        <f t="shared" si="6"/>
        <v>203738</v>
      </c>
      <c r="K33" s="22">
        <f t="shared" si="6"/>
        <v>190400</v>
      </c>
      <c r="L33" s="22">
        <f t="shared" si="6"/>
        <v>13338</v>
      </c>
      <c r="M33" s="23">
        <f t="shared" si="1"/>
        <v>0.54632139802159674</v>
      </c>
      <c r="N33" s="23">
        <f t="shared" si="7"/>
        <v>6.5466432378839493E-2</v>
      </c>
      <c r="O33" s="24">
        <f t="shared" si="2"/>
        <v>-0.59248287626363894</v>
      </c>
      <c r="P33" s="24">
        <f t="shared" si="3"/>
        <v>0.15236181417467862</v>
      </c>
      <c r="Q33" s="25">
        <f t="shared" si="4"/>
        <v>0.46928808708305603</v>
      </c>
      <c r="R33" s="6">
        <f>IF(B33=B32,"",VLOOKUP(B33,'[1]07计算IV值'!A:D,4,FALSE))</f>
        <v>0.46928808709999997</v>
      </c>
      <c r="T33" s="21"/>
    </row>
    <row r="34" spans="1:24" x14ac:dyDescent="0.15">
      <c r="A34" s="10">
        <v>1</v>
      </c>
      <c r="B34" s="19" t="s">
        <v>14</v>
      </c>
      <c r="C34" s="20">
        <v>8.9152099999999998E-2</v>
      </c>
      <c r="D34" s="20">
        <v>0.17671220000000001</v>
      </c>
      <c r="E34" s="21">
        <v>84902</v>
      </c>
      <c r="F34" s="21">
        <v>76380</v>
      </c>
      <c r="G34" s="21">
        <v>8522</v>
      </c>
      <c r="H34" s="21">
        <v>2</v>
      </c>
      <c r="I34" s="22" t="str">
        <f t="shared" si="5"/>
        <v>(0.09,0.18]</v>
      </c>
      <c r="J34" s="22">
        <f t="shared" si="6"/>
        <v>84902</v>
      </c>
      <c r="K34" s="22">
        <f t="shared" si="6"/>
        <v>76380</v>
      </c>
      <c r="L34" s="22">
        <f t="shared" si="6"/>
        <v>8522</v>
      </c>
      <c r="M34" s="23">
        <f t="shared" si="1"/>
        <v>0.22766385914669626</v>
      </c>
      <c r="N34" s="23">
        <f t="shared" si="7"/>
        <v>0.10037454948057761</v>
      </c>
      <c r="O34" s="24">
        <f t="shared" si="2"/>
        <v>-0.12704268483613823</v>
      </c>
      <c r="P34" s="24">
        <f t="shared" si="3"/>
        <v>3.4975498386867121E-3</v>
      </c>
      <c r="Q34" s="25" t="str">
        <f t="shared" si="4"/>
        <v/>
      </c>
      <c r="R34" s="6" t="str">
        <f>IF(B34=B33,"",VLOOKUP(B34,'[1]07计算IV值'!A:D,4,FALSE))</f>
        <v/>
      </c>
      <c r="T34" s="21"/>
    </row>
    <row r="35" spans="1:24" x14ac:dyDescent="0.15">
      <c r="A35" s="10">
        <v>1</v>
      </c>
      <c r="B35" s="19" t="s">
        <v>14</v>
      </c>
      <c r="C35" s="20">
        <v>0.17671220000000001</v>
      </c>
      <c r="D35" s="20">
        <v>0.30805234999999997</v>
      </c>
      <c r="E35" s="21">
        <v>49534</v>
      </c>
      <c r="F35" s="21">
        <v>40591</v>
      </c>
      <c r="G35" s="21">
        <v>8943</v>
      </c>
      <c r="H35" s="21">
        <v>3</v>
      </c>
      <c r="I35" s="22" t="str">
        <f t="shared" si="5"/>
        <v>(0.18,0.31]</v>
      </c>
      <c r="J35" s="22">
        <f t="shared" si="6"/>
        <v>49534</v>
      </c>
      <c r="K35" s="22">
        <f t="shared" si="6"/>
        <v>40591</v>
      </c>
      <c r="L35" s="22">
        <f t="shared" si="6"/>
        <v>8943</v>
      </c>
      <c r="M35" s="23">
        <f t="shared" si="1"/>
        <v>0.1328249228401269</v>
      </c>
      <c r="N35" s="23">
        <f t="shared" si="7"/>
        <v>0.18054265756853879</v>
      </c>
      <c r="O35" s="24">
        <f t="shared" si="2"/>
        <v>0.55335187809022301</v>
      </c>
      <c r="P35" s="24">
        <f t="shared" si="3"/>
        <v>5.0153126608040194E-2</v>
      </c>
      <c r="Q35" s="25" t="str">
        <f t="shared" si="4"/>
        <v/>
      </c>
      <c r="R35" s="6" t="str">
        <f>IF(B35=B34,"",VLOOKUP(B35,'[1]07计算IV值'!A:D,4,FALSE))</f>
        <v/>
      </c>
      <c r="T35" s="21"/>
    </row>
    <row r="36" spans="1:24" x14ac:dyDescent="0.15">
      <c r="A36" s="10">
        <v>1</v>
      </c>
      <c r="B36" s="19" t="s">
        <v>14</v>
      </c>
      <c r="C36" s="20">
        <v>0.30805234999999997</v>
      </c>
      <c r="D36" s="20">
        <v>0.43939250000000002</v>
      </c>
      <c r="E36" s="21">
        <v>22014</v>
      </c>
      <c r="F36" s="21">
        <v>15780</v>
      </c>
      <c r="G36" s="21">
        <v>6234</v>
      </c>
      <c r="H36" s="21">
        <v>4</v>
      </c>
      <c r="I36" s="22" t="str">
        <f t="shared" si="5"/>
        <v>(0.31,0.44]</v>
      </c>
      <c r="J36" s="22">
        <f t="shared" si="6"/>
        <v>22014</v>
      </c>
      <c r="K36" s="22">
        <f t="shared" si="6"/>
        <v>15780</v>
      </c>
      <c r="L36" s="22">
        <f t="shared" si="6"/>
        <v>6234</v>
      </c>
      <c r="M36" s="23">
        <f t="shared" si="1"/>
        <v>5.9030319606786313E-2</v>
      </c>
      <c r="N36" s="23">
        <f t="shared" si="7"/>
        <v>0.28318342872717361</v>
      </c>
      <c r="O36" s="24">
        <f t="shared" si="2"/>
        <v>1.1373020078109286</v>
      </c>
      <c r="P36" s="24">
        <f t="shared" si="3"/>
        <v>0.1148574359130055</v>
      </c>
      <c r="Q36" s="25" t="str">
        <f t="shared" si="4"/>
        <v/>
      </c>
      <c r="R36" s="6" t="str">
        <f>IF(B36=B35,"",VLOOKUP(B36,'[1]07计算IV值'!A:D,4,FALSE))</f>
        <v/>
      </c>
      <c r="T36" s="21"/>
    </row>
    <row r="37" spans="1:24" x14ac:dyDescent="0.15">
      <c r="A37" s="10">
        <v>1</v>
      </c>
      <c r="B37" s="19" t="s">
        <v>14</v>
      </c>
      <c r="C37" s="20">
        <v>0.43939250000000002</v>
      </c>
      <c r="D37" s="20">
        <v>0.87729299999999999</v>
      </c>
      <c r="E37" s="21">
        <v>12739</v>
      </c>
      <c r="F37" s="21">
        <v>7843</v>
      </c>
      <c r="G37" s="21">
        <v>4896</v>
      </c>
      <c r="H37" s="21">
        <v>5</v>
      </c>
      <c r="I37" s="22" t="str">
        <f t="shared" si="5"/>
        <v>(0.44,0.88]</v>
      </c>
      <c r="J37" s="22">
        <f t="shared" si="6"/>
        <v>12739</v>
      </c>
      <c r="K37" s="22">
        <f t="shared" si="6"/>
        <v>7843</v>
      </c>
      <c r="L37" s="22">
        <f t="shared" si="6"/>
        <v>4896</v>
      </c>
      <c r="M37" s="23">
        <f t="shared" si="1"/>
        <v>3.415950038479381E-2</v>
      </c>
      <c r="N37" s="23">
        <f t="shared" si="7"/>
        <v>0.38433158018682784</v>
      </c>
      <c r="O37" s="24">
        <f t="shared" si="2"/>
        <v>1.5948242728630071</v>
      </c>
      <c r="P37" s="24">
        <f t="shared" si="3"/>
        <v>0.14841816054864498</v>
      </c>
      <c r="Q37" s="25" t="str">
        <f t="shared" si="4"/>
        <v/>
      </c>
      <c r="R37" s="6" t="str">
        <f>IF(B37=B36,"",VLOOKUP(B37,'[1]07计算IV值'!A:D,4,FALSE))</f>
        <v/>
      </c>
      <c r="T37" s="21"/>
    </row>
    <row r="38" spans="1:24" x14ac:dyDescent="0.15">
      <c r="A38" s="10">
        <v>1</v>
      </c>
      <c r="B38" s="19" t="s">
        <v>31</v>
      </c>
      <c r="C38" s="20">
        <v>0.99990000000000001</v>
      </c>
      <c r="D38" s="20">
        <v>3.65</v>
      </c>
      <c r="E38" s="21">
        <v>67696</v>
      </c>
      <c r="F38" s="21">
        <v>62377</v>
      </c>
      <c r="G38" s="21">
        <v>5319</v>
      </c>
      <c r="H38" s="21">
        <v>1</v>
      </c>
      <c r="I38" s="22" t="str">
        <f t="shared" si="5"/>
        <v>(1.00,3.65]</v>
      </c>
      <c r="J38" s="22">
        <f t="shared" si="6"/>
        <v>67696</v>
      </c>
      <c r="K38" s="22">
        <f t="shared" si="6"/>
        <v>62377</v>
      </c>
      <c r="L38" s="22">
        <f t="shared" si="6"/>
        <v>5319</v>
      </c>
      <c r="M38" s="23">
        <f t="shared" si="1"/>
        <v>0.18152614318619997</v>
      </c>
      <c r="N38" s="23">
        <f t="shared" si="7"/>
        <v>7.8571850626329473E-2</v>
      </c>
      <c r="O38" s="24">
        <f t="shared" si="2"/>
        <v>-0.395884160042204</v>
      </c>
      <c r="P38" s="24">
        <f t="shared" si="3"/>
        <v>2.4389774518178125E-2</v>
      </c>
      <c r="Q38" s="25">
        <f t="shared" si="4"/>
        <v>3.4068189064972117E-2</v>
      </c>
      <c r="R38" s="6">
        <f>IF(B38=B37,"",VLOOKUP(B38,'[1]07计算IV值'!A:D,4,FALSE))</f>
        <v>3.40681891E-2</v>
      </c>
      <c r="T38" s="21"/>
    </row>
    <row r="39" spans="1:24" x14ac:dyDescent="0.15">
      <c r="A39" s="10">
        <v>1</v>
      </c>
      <c r="B39" s="19" t="s">
        <v>31</v>
      </c>
      <c r="C39" s="20">
        <v>3.65</v>
      </c>
      <c r="D39" s="20">
        <v>6.3</v>
      </c>
      <c r="E39" s="21">
        <v>91115</v>
      </c>
      <c r="F39" s="21">
        <v>81227</v>
      </c>
      <c r="G39" s="21">
        <v>9888</v>
      </c>
      <c r="H39" s="21">
        <v>2</v>
      </c>
      <c r="I39" s="22" t="str">
        <f t="shared" si="5"/>
        <v>(3.65,6.30]</v>
      </c>
      <c r="J39" s="22">
        <f t="shared" si="6"/>
        <v>91115</v>
      </c>
      <c r="K39" s="22">
        <f t="shared" si="6"/>
        <v>81227</v>
      </c>
      <c r="L39" s="22">
        <f t="shared" si="6"/>
        <v>9888</v>
      </c>
      <c r="M39" s="23">
        <f t="shared" si="1"/>
        <v>0.2443239561630024</v>
      </c>
      <c r="N39" s="23">
        <f t="shared" si="7"/>
        <v>0.10852219722328925</v>
      </c>
      <c r="O39" s="24">
        <f t="shared" si="2"/>
        <v>-3.9898661614088435E-2</v>
      </c>
      <c r="P39" s="24">
        <f t="shared" si="3"/>
        <v>3.8296745556483863E-4</v>
      </c>
      <c r="Q39" s="25" t="str">
        <f t="shared" si="4"/>
        <v/>
      </c>
      <c r="R39" s="6" t="str">
        <f>IF(B39=B38,"",VLOOKUP(B39,'[1]07计算IV值'!A:D,4,FALSE))</f>
        <v/>
      </c>
      <c r="T39" s="21"/>
    </row>
    <row r="40" spans="1:24" x14ac:dyDescent="0.15">
      <c r="A40" s="10">
        <v>1</v>
      </c>
      <c r="B40" s="19" t="s">
        <v>31</v>
      </c>
      <c r="C40" s="20">
        <v>6.3</v>
      </c>
      <c r="D40" s="20">
        <v>16.899999999999999</v>
      </c>
      <c r="E40" s="21">
        <v>175632</v>
      </c>
      <c r="F40" s="21">
        <v>153385</v>
      </c>
      <c r="G40" s="21">
        <v>22247</v>
      </c>
      <c r="H40" s="21">
        <v>3</v>
      </c>
      <c r="I40" s="22" t="str">
        <f t="shared" si="5"/>
        <v>(6.30,16.90]</v>
      </c>
      <c r="J40" s="22">
        <f t="shared" si="6"/>
        <v>175632</v>
      </c>
      <c r="K40" s="22">
        <f t="shared" si="6"/>
        <v>153385</v>
      </c>
      <c r="L40" s="22">
        <f t="shared" si="6"/>
        <v>22247</v>
      </c>
      <c r="M40" s="23">
        <f t="shared" si="1"/>
        <v>0.47095544168161596</v>
      </c>
      <c r="N40" s="23">
        <f t="shared" si="7"/>
        <v>0.12666826090917371</v>
      </c>
      <c r="O40" s="24">
        <f t="shared" si="2"/>
        <v>0.13528320936483723</v>
      </c>
      <c r="P40" s="24">
        <f t="shared" si="3"/>
        <v>9.0815100376212821E-3</v>
      </c>
      <c r="Q40" s="25" t="str">
        <f t="shared" si="4"/>
        <v/>
      </c>
      <c r="R40" s="6" t="str">
        <f>IF(B40=B39,"",VLOOKUP(B40,'[1]07计算IV值'!A:D,4,FALSE))</f>
        <v/>
      </c>
      <c r="T40" s="21"/>
    </row>
    <row r="41" spans="1:24" x14ac:dyDescent="0.15">
      <c r="A41" s="10">
        <v>1</v>
      </c>
      <c r="B41" s="19" t="s">
        <v>31</v>
      </c>
      <c r="C41" s="20">
        <v>16.899999999999999</v>
      </c>
      <c r="D41" s="20">
        <v>43.4</v>
      </c>
      <c r="E41" s="21">
        <v>38446</v>
      </c>
      <c r="F41" s="21">
        <v>33969</v>
      </c>
      <c r="G41" s="21">
        <v>4477</v>
      </c>
      <c r="H41" s="21">
        <v>4</v>
      </c>
      <c r="I41" s="22" t="str">
        <f t="shared" si="5"/>
        <v>(16.90,43.40]</v>
      </c>
      <c r="J41" s="22">
        <f t="shared" si="6"/>
        <v>38446</v>
      </c>
      <c r="K41" s="22">
        <f t="shared" si="6"/>
        <v>33969</v>
      </c>
      <c r="L41" s="22">
        <f t="shared" si="6"/>
        <v>4477</v>
      </c>
      <c r="M41" s="23">
        <f t="shared" si="1"/>
        <v>0.1030925623513449</v>
      </c>
      <c r="N41" s="23">
        <f t="shared" si="7"/>
        <v>0.11644904541434739</v>
      </c>
      <c r="O41" s="24">
        <f t="shared" si="2"/>
        <v>3.9531977142327757E-2</v>
      </c>
      <c r="P41" s="24">
        <f t="shared" si="3"/>
        <v>1.635958379971614E-4</v>
      </c>
      <c r="Q41" s="25" t="str">
        <f t="shared" si="4"/>
        <v/>
      </c>
      <c r="R41" s="6" t="str">
        <f>IF(B41=B40,"",VLOOKUP(B41,'[1]07计算IV值'!A:D,4,FALSE))</f>
        <v/>
      </c>
      <c r="T41" s="21"/>
    </row>
    <row r="42" spans="1:24" x14ac:dyDescent="0.15">
      <c r="A42" s="10">
        <v>1</v>
      </c>
      <c r="B42" s="19" t="s">
        <v>31</v>
      </c>
      <c r="C42" s="20">
        <v>43.4</v>
      </c>
      <c r="D42" s="20">
        <v>54.000100000000003</v>
      </c>
      <c r="E42" s="21">
        <v>38</v>
      </c>
      <c r="F42" s="21">
        <v>36</v>
      </c>
      <c r="G42" s="21">
        <v>2</v>
      </c>
      <c r="H42" s="21">
        <v>5</v>
      </c>
      <c r="I42" s="22" t="str">
        <f t="shared" si="5"/>
        <v>(43.40,54.00]</v>
      </c>
      <c r="J42" s="22">
        <f t="shared" si="6"/>
        <v>38</v>
      </c>
      <c r="K42" s="22">
        <f t="shared" si="6"/>
        <v>36</v>
      </c>
      <c r="L42" s="22">
        <f t="shared" si="6"/>
        <v>2</v>
      </c>
      <c r="M42" s="23">
        <f t="shared" si="1"/>
        <v>1.018966178367348E-4</v>
      </c>
      <c r="N42" s="23">
        <f t="shared" si="7"/>
        <v>5.2631578947368418E-2</v>
      </c>
      <c r="O42" s="24">
        <f t="shared" si="2"/>
        <v>-0.82434461601265319</v>
      </c>
      <c r="P42" s="24">
        <f t="shared" si="3"/>
        <v>5.034121561070988E-5</v>
      </c>
      <c r="Q42" s="25" t="str">
        <f t="shared" si="4"/>
        <v/>
      </c>
      <c r="R42" s="6" t="str">
        <f>IF(B42=B41,"",VLOOKUP(B42,'[1]07计算IV值'!A:D,4,FALSE))</f>
        <v/>
      </c>
      <c r="T42" s="21"/>
    </row>
    <row r="43" spans="1:24" x14ac:dyDescent="0.15">
      <c r="A43" s="10">
        <v>1</v>
      </c>
      <c r="B43" s="19" t="s">
        <v>33</v>
      </c>
      <c r="C43" s="20" t="s">
        <v>27</v>
      </c>
      <c r="D43" s="20" t="s">
        <v>27</v>
      </c>
      <c r="E43" s="21">
        <v>98869</v>
      </c>
      <c r="F43" s="21">
        <v>86382</v>
      </c>
      <c r="G43" s="21">
        <v>12487</v>
      </c>
      <c r="H43" s="21">
        <v>1</v>
      </c>
      <c r="I43" s="37" t="s">
        <v>35</v>
      </c>
      <c r="J43" s="22">
        <f t="shared" si="6"/>
        <v>98869</v>
      </c>
      <c r="K43" s="22">
        <f t="shared" si="6"/>
        <v>86382</v>
      </c>
      <c r="L43" s="22">
        <f t="shared" si="6"/>
        <v>12487</v>
      </c>
      <c r="M43" s="23">
        <f t="shared" si="1"/>
        <v>0.26511622918158245</v>
      </c>
      <c r="N43" s="23">
        <f t="shared" si="7"/>
        <v>0.12629843530328011</v>
      </c>
      <c r="O43" s="24">
        <f t="shared" si="2"/>
        <v>0.13193592424424655</v>
      </c>
      <c r="P43" s="24">
        <f t="shared" si="3"/>
        <v>4.8561682956770403E-3</v>
      </c>
      <c r="Q43" s="25">
        <f t="shared" si="4"/>
        <v>1.4338627383737474E-2</v>
      </c>
      <c r="R43" s="6">
        <f>IF(B43=B42,"",VLOOKUP(B43,'[1]07计算IV值'!A:D,4,FALSE))</f>
        <v>1.43386274E-2</v>
      </c>
      <c r="T43" s="1"/>
      <c r="U43" s="1"/>
      <c r="V43" s="1"/>
      <c r="W43" s="1"/>
      <c r="X43" s="1"/>
    </row>
    <row r="44" spans="1:24" x14ac:dyDescent="0.15">
      <c r="A44" s="10">
        <v>1</v>
      </c>
      <c r="B44" s="19" t="s">
        <v>33</v>
      </c>
      <c r="C44" s="20" t="s">
        <v>27</v>
      </c>
      <c r="D44" s="20" t="s">
        <v>27</v>
      </c>
      <c r="E44" s="21">
        <v>54278</v>
      </c>
      <c r="F44" s="21">
        <v>49136</v>
      </c>
      <c r="G44" s="21">
        <v>5142</v>
      </c>
      <c r="H44" s="21">
        <v>2</v>
      </c>
      <c r="I44" s="37" t="s">
        <v>36</v>
      </c>
      <c r="J44" s="22">
        <f t="shared" si="6"/>
        <v>54278</v>
      </c>
      <c r="K44" s="22">
        <f t="shared" si="6"/>
        <v>49136</v>
      </c>
      <c r="L44" s="22">
        <f t="shared" si="6"/>
        <v>5142</v>
      </c>
      <c r="M44" s="23">
        <f t="shared" si="1"/>
        <v>0.1455459111300603</v>
      </c>
      <c r="N44" s="23">
        <f t="shared" si="7"/>
        <v>9.4734514904749628E-2</v>
      </c>
      <c r="O44" s="24">
        <f t="shared" si="2"/>
        <v>-0.19112271297125727</v>
      </c>
      <c r="P44" s="24">
        <f t="shared" si="3"/>
        <v>4.9358653567686608E-3</v>
      </c>
      <c r="Q44" s="25" t="str">
        <f t="shared" si="4"/>
        <v/>
      </c>
      <c r="R44" s="6" t="str">
        <f>IF(B44=B43,"",VLOOKUP(B44,'[1]07计算IV值'!A:D,4,FALSE))</f>
        <v/>
      </c>
      <c r="T44" s="1"/>
      <c r="U44" s="1"/>
      <c r="V44" s="1"/>
      <c r="W44" s="1"/>
      <c r="X44" s="1"/>
    </row>
    <row r="45" spans="1:24" x14ac:dyDescent="0.15">
      <c r="A45" s="10">
        <v>1</v>
      </c>
      <c r="B45" s="19" t="s">
        <v>33</v>
      </c>
      <c r="C45" s="20" t="s">
        <v>27</v>
      </c>
      <c r="D45" s="20" t="s">
        <v>27</v>
      </c>
      <c r="E45" s="21">
        <v>116718</v>
      </c>
      <c r="F45" s="21">
        <v>103354</v>
      </c>
      <c r="G45" s="21">
        <v>13364</v>
      </c>
      <c r="H45" s="21">
        <v>3</v>
      </c>
      <c r="I45" s="37" t="s">
        <v>37</v>
      </c>
      <c r="J45" s="22">
        <f t="shared" si="6"/>
        <v>116718</v>
      </c>
      <c r="K45" s="22">
        <f t="shared" si="6"/>
        <v>103354</v>
      </c>
      <c r="L45" s="22">
        <f t="shared" si="6"/>
        <v>13364</v>
      </c>
      <c r="M45" s="23">
        <f t="shared" si="1"/>
        <v>0.31297814317547401</v>
      </c>
      <c r="N45" s="23">
        <f t="shared" si="7"/>
        <v>0.11449819222399288</v>
      </c>
      <c r="O45" s="24">
        <f t="shared" si="2"/>
        <v>2.0431677564273141E-2</v>
      </c>
      <c r="P45" s="24">
        <f t="shared" si="3"/>
        <v>1.3169201933370395E-4</v>
      </c>
      <c r="Q45" s="25" t="str">
        <f t="shared" si="4"/>
        <v/>
      </c>
      <c r="R45" s="6" t="str">
        <f>IF(B45=B44,"",VLOOKUP(B45,'[1]07计算IV值'!A:D,4,FALSE))</f>
        <v/>
      </c>
      <c r="T45" s="1"/>
      <c r="U45" s="1"/>
      <c r="V45" s="1"/>
      <c r="W45" s="1"/>
      <c r="X45" s="1"/>
    </row>
    <row r="46" spans="1:24" x14ac:dyDescent="0.15">
      <c r="A46" s="10">
        <v>1</v>
      </c>
      <c r="B46" s="19" t="s">
        <v>33</v>
      </c>
      <c r="C46" s="20" t="s">
        <v>27</v>
      </c>
      <c r="D46" s="20" t="s">
        <v>27</v>
      </c>
      <c r="E46" s="21">
        <v>13667</v>
      </c>
      <c r="F46" s="21">
        <v>12564</v>
      </c>
      <c r="G46" s="21">
        <v>1103</v>
      </c>
      <c r="H46" s="21">
        <v>4</v>
      </c>
      <c r="I46" s="37" t="s">
        <v>38</v>
      </c>
      <c r="J46" s="22">
        <f t="shared" si="6"/>
        <v>13667</v>
      </c>
      <c r="K46" s="22">
        <f t="shared" si="6"/>
        <v>12564</v>
      </c>
      <c r="L46" s="22">
        <f t="shared" si="6"/>
        <v>1103</v>
      </c>
      <c r="M46" s="23">
        <f t="shared" si="1"/>
        <v>3.6647923051964591E-2</v>
      </c>
      <c r="N46" s="23">
        <f t="shared" si="7"/>
        <v>8.0705348650032926E-2</v>
      </c>
      <c r="O46" s="24">
        <f t="shared" si="2"/>
        <v>-0.36677469952152308</v>
      </c>
      <c r="P46" s="24">
        <f t="shared" si="3"/>
        <v>4.2745853834040941E-3</v>
      </c>
      <c r="Q46" s="25" t="str">
        <f t="shared" si="4"/>
        <v/>
      </c>
      <c r="R46" s="6" t="str">
        <f>IF(B46=B45,"",VLOOKUP(B46,'[1]07计算IV值'!A:D,4,FALSE))</f>
        <v/>
      </c>
      <c r="T46" s="1"/>
      <c r="U46" s="1"/>
      <c r="V46" s="1"/>
      <c r="W46" s="1"/>
      <c r="X46" s="1"/>
    </row>
    <row r="47" spans="1:24" x14ac:dyDescent="0.15">
      <c r="A47" s="10">
        <v>1</v>
      </c>
      <c r="B47" s="19" t="s">
        <v>33</v>
      </c>
      <c r="C47" s="20" t="s">
        <v>27</v>
      </c>
      <c r="D47" s="20" t="s">
        <v>27</v>
      </c>
      <c r="E47" s="21">
        <v>89395</v>
      </c>
      <c r="F47" s="21">
        <v>79558</v>
      </c>
      <c r="G47" s="21">
        <v>9837</v>
      </c>
      <c r="H47" s="21">
        <v>5</v>
      </c>
      <c r="I47" s="37" t="s">
        <v>39</v>
      </c>
      <c r="J47" s="22">
        <f t="shared" si="6"/>
        <v>89395</v>
      </c>
      <c r="K47" s="22">
        <f t="shared" si="6"/>
        <v>79558</v>
      </c>
      <c r="L47" s="22">
        <f t="shared" si="6"/>
        <v>9837</v>
      </c>
      <c r="M47" s="23">
        <f t="shared" si="1"/>
        <v>0.23971179346091862</v>
      </c>
      <c r="N47" s="23">
        <f t="shared" si="7"/>
        <v>0.11003971139325465</v>
      </c>
      <c r="O47" s="24">
        <f t="shared" si="2"/>
        <v>-2.4308386995235184E-2</v>
      </c>
      <c r="P47" s="24">
        <f t="shared" si="3"/>
        <v>1.4031632855397499E-4</v>
      </c>
      <c r="Q47" s="25" t="str">
        <f t="shared" si="4"/>
        <v/>
      </c>
      <c r="R47" s="6" t="str">
        <f>IF(B47=B46,"",VLOOKUP(B47,'[1]07计算IV值'!A:D,4,FALSE))</f>
        <v/>
      </c>
      <c r="T47" s="1"/>
      <c r="U47" s="1"/>
      <c r="V47" s="1"/>
      <c r="W47" s="1"/>
      <c r="X47" s="1"/>
    </row>
    <row r="48" spans="1:24" x14ac:dyDescent="0.15">
      <c r="A48" s="10">
        <v>1</v>
      </c>
      <c r="B48" s="19" t="s">
        <v>34</v>
      </c>
      <c r="C48" s="20">
        <v>2.5499999999999998E-2</v>
      </c>
      <c r="D48" s="20">
        <v>7.3130000000000001E-2</v>
      </c>
      <c r="E48" s="21">
        <v>468</v>
      </c>
      <c r="F48" s="21">
        <v>447</v>
      </c>
      <c r="G48" s="21">
        <v>21</v>
      </c>
      <c r="H48" s="21">
        <v>1</v>
      </c>
      <c r="I48" s="22" t="str">
        <f t="shared" si="5"/>
        <v>(0.03,0.07]</v>
      </c>
      <c r="J48" s="22">
        <f t="shared" si="6"/>
        <v>468</v>
      </c>
      <c r="K48" s="22">
        <f t="shared" si="6"/>
        <v>447</v>
      </c>
      <c r="L48" s="22">
        <f t="shared" si="6"/>
        <v>21</v>
      </c>
      <c r="M48" s="23">
        <f t="shared" si="1"/>
        <v>1.2549372933576813E-3</v>
      </c>
      <c r="N48" s="23">
        <f t="shared" si="7"/>
        <v>4.4871794871794872E-2</v>
      </c>
      <c r="O48" s="24">
        <f t="shared" si="2"/>
        <v>-0.99200901500663419</v>
      </c>
      <c r="P48" s="24">
        <f t="shared" si="3"/>
        <v>8.4288898848008486E-4</v>
      </c>
      <c r="Q48" s="25">
        <f t="shared" si="4"/>
        <v>1.1773550073869762E-2</v>
      </c>
      <c r="R48" s="6">
        <f>IF(B48=B47,"",VLOOKUP(B48,'[1]07计算IV值'!A:D,4,FALSE))</f>
        <v>1.17735501E-2</v>
      </c>
      <c r="T48" s="1"/>
      <c r="U48" s="1"/>
      <c r="V48" s="1"/>
      <c r="W48" s="1"/>
      <c r="X48" s="1"/>
    </row>
    <row r="49" spans="1:24" x14ac:dyDescent="0.15">
      <c r="A49" s="10">
        <v>1</v>
      </c>
      <c r="B49" s="19" t="s">
        <v>34</v>
      </c>
      <c r="C49" s="20">
        <v>7.3130000000000001E-2</v>
      </c>
      <c r="D49" s="20">
        <v>0.21572</v>
      </c>
      <c r="E49" s="21">
        <v>54920</v>
      </c>
      <c r="F49" s="21">
        <v>47772</v>
      </c>
      <c r="G49" s="21">
        <v>7148</v>
      </c>
      <c r="H49" s="21">
        <v>2</v>
      </c>
      <c r="I49" s="22" t="str">
        <f t="shared" si="5"/>
        <v>(0.07,0.22]</v>
      </c>
      <c r="J49" s="22">
        <f t="shared" si="6"/>
        <v>54920</v>
      </c>
      <c r="K49" s="22">
        <f t="shared" si="6"/>
        <v>47772</v>
      </c>
      <c r="L49" s="22">
        <f t="shared" si="6"/>
        <v>7148</v>
      </c>
      <c r="M49" s="23">
        <f t="shared" si="1"/>
        <v>0.1472674276735125</v>
      </c>
      <c r="N49" s="23">
        <f t="shared" si="7"/>
        <v>0.13015294974508376</v>
      </c>
      <c r="O49" s="24">
        <f t="shared" si="2"/>
        <v>0.1664200453745126</v>
      </c>
      <c r="P49" s="24">
        <f t="shared" si="3"/>
        <v>4.3491389364334583E-3</v>
      </c>
      <c r="Q49" s="25" t="str">
        <f t="shared" si="4"/>
        <v/>
      </c>
      <c r="R49" s="6" t="str">
        <f>IF(B49=B48,"",VLOOKUP(B49,'[1]07计算IV值'!A:D,4,FALSE))</f>
        <v/>
      </c>
      <c r="T49" s="1"/>
      <c r="U49" s="1"/>
      <c r="V49" s="1"/>
      <c r="W49" s="1"/>
      <c r="X49" s="1"/>
    </row>
    <row r="50" spans="1:24" x14ac:dyDescent="0.15">
      <c r="A50" s="10">
        <v>1</v>
      </c>
      <c r="B50" s="19" t="s">
        <v>34</v>
      </c>
      <c r="C50" s="20">
        <v>0.21572</v>
      </c>
      <c r="D50" s="20">
        <v>0.40583999999999998</v>
      </c>
      <c r="E50" s="21">
        <v>150065</v>
      </c>
      <c r="F50" s="21">
        <v>132426</v>
      </c>
      <c r="G50" s="21">
        <v>17639</v>
      </c>
      <c r="H50" s="21">
        <v>3</v>
      </c>
      <c r="I50" s="22" t="str">
        <f t="shared" si="5"/>
        <v>(0.22,0.41]</v>
      </c>
      <c r="J50" s="22">
        <f t="shared" si="6"/>
        <v>150065</v>
      </c>
      <c r="K50" s="22">
        <f t="shared" si="6"/>
        <v>132426</v>
      </c>
      <c r="L50" s="22">
        <f t="shared" si="6"/>
        <v>17639</v>
      </c>
      <c r="M50" s="23">
        <f t="shared" si="1"/>
        <v>0.40239778830709494</v>
      </c>
      <c r="N50" s="23">
        <f t="shared" si="7"/>
        <v>0.11754239829407256</v>
      </c>
      <c r="O50" s="24">
        <f t="shared" si="2"/>
        <v>5.0115502666559508E-2</v>
      </c>
      <c r="P50" s="24">
        <f t="shared" si="3"/>
        <v>1.0304459384967571E-3</v>
      </c>
      <c r="Q50" s="25" t="str">
        <f t="shared" si="4"/>
        <v/>
      </c>
      <c r="R50" s="6" t="str">
        <f>IF(B50=B49,"",VLOOKUP(B50,'[1]07计算IV值'!A:D,4,FALSE))</f>
        <v/>
      </c>
      <c r="T50" s="21"/>
    </row>
    <row r="51" spans="1:24" x14ac:dyDescent="0.15">
      <c r="A51" s="10">
        <v>1</v>
      </c>
      <c r="B51" s="19" t="s">
        <v>34</v>
      </c>
      <c r="C51" s="20">
        <v>0.40583999999999998</v>
      </c>
      <c r="D51" s="20">
        <v>0.59596000000000005</v>
      </c>
      <c r="E51" s="21">
        <v>105620</v>
      </c>
      <c r="F51" s="21">
        <v>94528</v>
      </c>
      <c r="G51" s="21">
        <v>11092</v>
      </c>
      <c r="H51" s="21">
        <v>4</v>
      </c>
      <c r="I51" s="22" t="str">
        <f t="shared" si="5"/>
        <v>(0.41,0.60]</v>
      </c>
      <c r="J51" s="22">
        <f t="shared" si="6"/>
        <v>105620</v>
      </c>
      <c r="K51" s="22">
        <f t="shared" si="6"/>
        <v>94528</v>
      </c>
      <c r="L51" s="22">
        <f t="shared" si="6"/>
        <v>11092</v>
      </c>
      <c r="M51" s="23">
        <f t="shared" si="1"/>
        <v>0.2832189677872613</v>
      </c>
      <c r="N51" s="23">
        <f t="shared" si="7"/>
        <v>0.10501798901723158</v>
      </c>
      <c r="O51" s="24">
        <f t="shared" si="2"/>
        <v>-7.6644817271871488E-2</v>
      </c>
      <c r="P51" s="24">
        <f t="shared" si="3"/>
        <v>1.6149869592614052E-3</v>
      </c>
      <c r="Q51" s="25" t="str">
        <f t="shared" si="4"/>
        <v/>
      </c>
      <c r="R51" s="6" t="str">
        <f>IF(B51=B50,"",VLOOKUP(B51,'[1]07计算IV值'!A:D,4,FALSE))</f>
        <v/>
      </c>
      <c r="T51" s="21"/>
    </row>
    <row r="52" spans="1:24" x14ac:dyDescent="0.15">
      <c r="A52" s="10">
        <v>1</v>
      </c>
      <c r="B52" s="19" t="s">
        <v>34</v>
      </c>
      <c r="C52" s="20">
        <v>0.59596000000000005</v>
      </c>
      <c r="D52" s="20">
        <v>0.97629999999999995</v>
      </c>
      <c r="E52" s="21">
        <v>61854</v>
      </c>
      <c r="F52" s="21">
        <v>55821</v>
      </c>
      <c r="G52" s="21">
        <v>6033</v>
      </c>
      <c r="H52" s="21">
        <v>5</v>
      </c>
      <c r="I52" s="22" t="str">
        <f t="shared" si="5"/>
        <v>(0.60,0.98]</v>
      </c>
      <c r="J52" s="22">
        <f t="shared" si="6"/>
        <v>61854</v>
      </c>
      <c r="K52" s="22">
        <f t="shared" si="6"/>
        <v>55821</v>
      </c>
      <c r="L52" s="22">
        <f t="shared" si="6"/>
        <v>6033</v>
      </c>
      <c r="M52" s="23">
        <f t="shared" si="1"/>
        <v>0.16586087893877355</v>
      </c>
      <c r="N52" s="23">
        <f t="shared" si="7"/>
        <v>9.7536133475603845E-2</v>
      </c>
      <c r="O52" s="24">
        <f t="shared" si="2"/>
        <v>-0.15887860133147785</v>
      </c>
      <c r="P52" s="24">
        <f t="shared" si="3"/>
        <v>3.9360892511980565E-3</v>
      </c>
      <c r="Q52" s="25" t="str">
        <f t="shared" si="4"/>
        <v/>
      </c>
      <c r="R52" s="6" t="str">
        <f>IF(B52=B51,"",VLOOKUP(B52,'[1]07计算IV值'!A:D,4,FALSE))</f>
        <v/>
      </c>
      <c r="T52" s="21"/>
    </row>
    <row r="53" spans="1:24" x14ac:dyDescent="0.15">
      <c r="A53" s="10">
        <v>1</v>
      </c>
      <c r="B53" s="19" t="s">
        <v>30</v>
      </c>
      <c r="C53" s="20">
        <v>-1E-4</v>
      </c>
      <c r="D53" s="20">
        <v>4.3</v>
      </c>
      <c r="E53" s="21">
        <v>347321</v>
      </c>
      <c r="F53" s="21">
        <v>310346</v>
      </c>
      <c r="G53" s="21">
        <v>36975</v>
      </c>
      <c r="H53" s="21">
        <v>1</v>
      </c>
      <c r="I53" s="22" t="str">
        <f t="shared" si="5"/>
        <v>(0.00,4.30]</v>
      </c>
      <c r="J53" s="22">
        <f t="shared" si="6"/>
        <v>347321</v>
      </c>
      <c r="K53" s="22">
        <f t="shared" si="6"/>
        <v>310346</v>
      </c>
      <c r="L53" s="22">
        <f t="shared" si="6"/>
        <v>36975</v>
      </c>
      <c r="M53" s="23">
        <f t="shared" si="1"/>
        <v>0.93133776851769923</v>
      </c>
      <c r="N53" s="23">
        <f t="shared" si="7"/>
        <v>0.10645771490926262</v>
      </c>
      <c r="O53" s="24">
        <f t="shared" si="2"/>
        <v>-6.1418653622149294E-2</v>
      </c>
      <c r="P53" s="24">
        <f t="shared" si="3"/>
        <v>3.4305044146800212E-3</v>
      </c>
      <c r="Q53" s="25">
        <f t="shared" si="4"/>
        <v>4.2137640989522954E-2</v>
      </c>
      <c r="R53" s="6">
        <f>IF(B53=B52,"",VLOOKUP(B53,'[1]07计算IV值'!A:D,4,FALSE))</f>
        <v>4.2137641000000003E-2</v>
      </c>
      <c r="T53" s="21"/>
    </row>
    <row r="54" spans="1:24" x14ac:dyDescent="0.15">
      <c r="A54" s="10">
        <v>1</v>
      </c>
      <c r="B54" s="19" t="s">
        <v>30</v>
      </c>
      <c r="C54" s="20">
        <v>4.3</v>
      </c>
      <c r="D54" s="20">
        <v>8.6</v>
      </c>
      <c r="E54" s="21">
        <v>18746</v>
      </c>
      <c r="F54" s="21">
        <v>15424</v>
      </c>
      <c r="G54" s="21">
        <v>3322</v>
      </c>
      <c r="H54" s="21">
        <v>2</v>
      </c>
      <c r="I54" s="22" t="str">
        <f t="shared" si="5"/>
        <v>(4.30,8.60]</v>
      </c>
      <c r="J54" s="22">
        <f t="shared" si="6"/>
        <v>18746</v>
      </c>
      <c r="K54" s="22">
        <f t="shared" si="6"/>
        <v>15424</v>
      </c>
      <c r="L54" s="22">
        <f t="shared" si="6"/>
        <v>3322</v>
      </c>
      <c r="M54" s="23">
        <f t="shared" si="1"/>
        <v>5.0267210472827124E-2</v>
      </c>
      <c r="N54" s="23">
        <f t="shared" si="7"/>
        <v>0.17721113837618693</v>
      </c>
      <c r="O54" s="24">
        <f t="shared" si="2"/>
        <v>0.53066941520642485</v>
      </c>
      <c r="P54" s="24">
        <f t="shared" si="3"/>
        <v>1.7311807270006158E-2</v>
      </c>
      <c r="Q54" s="25" t="str">
        <f t="shared" si="4"/>
        <v/>
      </c>
      <c r="R54" s="6" t="str">
        <f>IF(B54=B53,"",VLOOKUP(B54,'[1]07计算IV值'!A:D,4,FALSE))</f>
        <v/>
      </c>
      <c r="T54" s="21"/>
    </row>
    <row r="55" spans="1:24" x14ac:dyDescent="0.15">
      <c r="A55" s="10">
        <v>1</v>
      </c>
      <c r="B55" s="19" t="s">
        <v>30</v>
      </c>
      <c r="C55" s="20">
        <v>8.6</v>
      </c>
      <c r="D55" s="20">
        <v>21.5</v>
      </c>
      <c r="E55" s="21">
        <v>6449</v>
      </c>
      <c r="F55" s="21">
        <v>4944</v>
      </c>
      <c r="G55" s="21">
        <v>1505</v>
      </c>
      <c r="H55" s="21">
        <v>3</v>
      </c>
      <c r="I55" s="22" t="str">
        <f t="shared" si="5"/>
        <v>(8.60,21.50]</v>
      </c>
      <c r="J55" s="22">
        <f t="shared" si="6"/>
        <v>6449</v>
      </c>
      <c r="K55" s="22">
        <f t="shared" si="6"/>
        <v>4944</v>
      </c>
      <c r="L55" s="22">
        <f t="shared" si="6"/>
        <v>1505</v>
      </c>
      <c r="M55" s="23">
        <f t="shared" si="1"/>
        <v>1.7292928642871123E-2</v>
      </c>
      <c r="N55" s="23">
        <f t="shared" si="7"/>
        <v>0.23336951465343464</v>
      </c>
      <c r="O55" s="24">
        <f t="shared" si="2"/>
        <v>0.87664531992896089</v>
      </c>
      <c r="P55" s="24">
        <f t="shared" si="3"/>
        <v>1.8369016266709896E-2</v>
      </c>
      <c r="Q55" s="25" t="str">
        <f t="shared" si="4"/>
        <v/>
      </c>
      <c r="R55" s="6" t="str">
        <f>IF(B55=B54,"",VLOOKUP(B55,'[1]07计算IV值'!A:D,4,FALSE))</f>
        <v/>
      </c>
      <c r="T55" s="21"/>
    </row>
    <row r="56" spans="1:24" x14ac:dyDescent="0.15">
      <c r="A56" s="10">
        <v>1</v>
      </c>
      <c r="B56" s="19" t="s">
        <v>30</v>
      </c>
      <c r="C56" s="20">
        <v>21.5</v>
      </c>
      <c r="D56" s="20">
        <v>43</v>
      </c>
      <c r="E56" s="21">
        <v>371</v>
      </c>
      <c r="F56" s="21">
        <v>257</v>
      </c>
      <c r="G56" s="21">
        <v>114</v>
      </c>
      <c r="H56" s="21">
        <v>4</v>
      </c>
      <c r="I56" s="22" t="str">
        <f t="shared" si="5"/>
        <v>(21.50,43.00]</v>
      </c>
      <c r="J56" s="22">
        <f t="shared" si="6"/>
        <v>371</v>
      </c>
      <c r="K56" s="22">
        <f t="shared" si="6"/>
        <v>257</v>
      </c>
      <c r="L56" s="22">
        <f t="shared" si="6"/>
        <v>114</v>
      </c>
      <c r="M56" s="23">
        <f t="shared" si="1"/>
        <v>9.9483276887970032E-4</v>
      </c>
      <c r="N56" s="23">
        <f t="shared" si="7"/>
        <v>0.30727762803234504</v>
      </c>
      <c r="O56" s="24">
        <f t="shared" si="2"/>
        <v>1.2531495053827872</v>
      </c>
      <c r="P56" s="24">
        <f t="shared" si="3"/>
        <v>2.4338336915227894E-3</v>
      </c>
      <c r="Q56" s="25" t="str">
        <f t="shared" si="4"/>
        <v/>
      </c>
      <c r="R56" s="6" t="str">
        <f>IF(B56=B55,"",VLOOKUP(B56,'[1]07计算IV值'!A:D,4,FALSE))</f>
        <v/>
      </c>
      <c r="T56" s="21"/>
    </row>
    <row r="57" spans="1:24" x14ac:dyDescent="0.15">
      <c r="A57" s="10">
        <v>1</v>
      </c>
      <c r="B57" s="19" t="s">
        <v>30</v>
      </c>
      <c r="C57" s="20">
        <v>43</v>
      </c>
      <c r="D57" s="20">
        <v>86.000100000000003</v>
      </c>
      <c r="E57" s="21">
        <v>40</v>
      </c>
      <c r="F57" s="21">
        <v>23</v>
      </c>
      <c r="G57" s="21">
        <v>17</v>
      </c>
      <c r="H57" s="21">
        <v>5</v>
      </c>
      <c r="I57" s="22" t="str">
        <f t="shared" si="5"/>
        <v>(43.00,86.00]</v>
      </c>
      <c r="J57" s="22">
        <f t="shared" si="6"/>
        <v>40</v>
      </c>
      <c r="K57" s="22">
        <f t="shared" si="6"/>
        <v>23</v>
      </c>
      <c r="L57" s="22">
        <f t="shared" si="6"/>
        <v>17</v>
      </c>
      <c r="M57" s="23">
        <f t="shared" si="1"/>
        <v>1.0725959772287874E-4</v>
      </c>
      <c r="N57" s="23">
        <f t="shared" si="7"/>
        <v>0.42499999999999999</v>
      </c>
      <c r="O57" s="24">
        <f t="shared" si="2"/>
        <v>1.7637462700105779</v>
      </c>
      <c r="P57" s="24">
        <f t="shared" si="3"/>
        <v>5.924793466040955E-4</v>
      </c>
      <c r="Q57" s="25" t="str">
        <f t="shared" si="4"/>
        <v/>
      </c>
      <c r="R57" s="6" t="str">
        <f>IF(B57=B56,"",VLOOKUP(B57,'[1]07计算IV值'!A:D,4,FALSE))</f>
        <v/>
      </c>
      <c r="T57" s="21"/>
    </row>
    <row r="58" spans="1:24" x14ac:dyDescent="0.15">
      <c r="A58" s="10">
        <v>1</v>
      </c>
      <c r="B58" s="19" t="s">
        <v>29</v>
      </c>
      <c r="C58" s="20">
        <v>-1E-4</v>
      </c>
      <c r="D58" s="20">
        <v>7.75</v>
      </c>
      <c r="E58" s="21">
        <v>362223</v>
      </c>
      <c r="F58" s="21">
        <v>323302</v>
      </c>
      <c r="G58" s="21">
        <v>38921</v>
      </c>
      <c r="H58" s="21">
        <v>1</v>
      </c>
      <c r="I58" s="22" t="str">
        <f t="shared" si="5"/>
        <v>(0.00,7.75]</v>
      </c>
      <c r="J58" s="22">
        <f t="shared" si="6"/>
        <v>362223</v>
      </c>
      <c r="K58" s="22">
        <f t="shared" si="6"/>
        <v>323302</v>
      </c>
      <c r="L58" s="22">
        <f t="shared" si="6"/>
        <v>38921</v>
      </c>
      <c r="M58" s="23">
        <f t="shared" si="1"/>
        <v>0.97129733164935761</v>
      </c>
      <c r="N58" s="23">
        <f t="shared" si="7"/>
        <v>0.10745038277525171</v>
      </c>
      <c r="O58" s="24">
        <f t="shared" si="2"/>
        <v>-5.1025778315048897E-2</v>
      </c>
      <c r="P58" s="24">
        <f t="shared" si="3"/>
        <v>2.479331236347053E-3</v>
      </c>
      <c r="Q58" s="25">
        <f t="shared" si="4"/>
        <v>5.7533820419640065E-2</v>
      </c>
      <c r="R58" s="6">
        <f>IF(B58=B57,"",VLOOKUP(B58,'[1]07计算IV值'!A:D,4,FALSE))</f>
        <v>5.7533820399999998E-2</v>
      </c>
      <c r="T58" s="21"/>
    </row>
    <row r="59" spans="1:24" x14ac:dyDescent="0.15">
      <c r="A59" s="10">
        <v>1</v>
      </c>
      <c r="B59" s="19" t="s">
        <v>29</v>
      </c>
      <c r="C59" s="20">
        <v>7.75</v>
      </c>
      <c r="D59" s="20">
        <v>31</v>
      </c>
      <c r="E59" s="21">
        <v>10048</v>
      </c>
      <c r="F59" s="21">
        <v>7191</v>
      </c>
      <c r="G59" s="21">
        <v>2857</v>
      </c>
      <c r="H59" s="21">
        <v>2</v>
      </c>
      <c r="I59" s="22" t="str">
        <f t="shared" si="5"/>
        <v>(7.75,31.00]</v>
      </c>
      <c r="J59" s="22">
        <f t="shared" si="6"/>
        <v>10048</v>
      </c>
      <c r="K59" s="22">
        <f t="shared" si="6"/>
        <v>7191</v>
      </c>
      <c r="L59" s="22">
        <f t="shared" si="6"/>
        <v>2857</v>
      </c>
      <c r="M59" s="23">
        <f t="shared" si="1"/>
        <v>2.694361094798714E-2</v>
      </c>
      <c r="N59" s="23">
        <f t="shared" si="7"/>
        <v>0.28433519108280253</v>
      </c>
      <c r="O59" s="24">
        <f t="shared" si="2"/>
        <v>1.1429690210117907</v>
      </c>
      <c r="P59" s="24">
        <f t="shared" si="3"/>
        <v>5.3041795058131884E-2</v>
      </c>
      <c r="Q59" s="25" t="str">
        <f t="shared" si="4"/>
        <v/>
      </c>
      <c r="R59" s="6" t="str">
        <f>IF(B59=B58,"",VLOOKUP(B59,'[1]07计算IV值'!A:D,4,FALSE))</f>
        <v/>
      </c>
      <c r="T59" s="21"/>
    </row>
    <row r="60" spans="1:24" x14ac:dyDescent="0.15">
      <c r="A60" s="10">
        <v>1</v>
      </c>
      <c r="B60" s="19" t="s">
        <v>29</v>
      </c>
      <c r="C60" s="20">
        <v>31</v>
      </c>
      <c r="D60" s="20">
        <v>69.75</v>
      </c>
      <c r="E60" s="21">
        <v>609</v>
      </c>
      <c r="F60" s="21">
        <v>470</v>
      </c>
      <c r="G60" s="21">
        <v>139</v>
      </c>
      <c r="H60" s="21">
        <v>3</v>
      </c>
      <c r="I60" s="22" t="str">
        <f t="shared" si="5"/>
        <v>(31.00,69.75]</v>
      </c>
      <c r="J60" s="22">
        <f t="shared" si="6"/>
        <v>609</v>
      </c>
      <c r="K60" s="22">
        <f t="shared" si="6"/>
        <v>470</v>
      </c>
      <c r="L60" s="22">
        <f t="shared" si="6"/>
        <v>139</v>
      </c>
      <c r="M60" s="23">
        <f t="shared" si="1"/>
        <v>1.6330273753308289E-3</v>
      </c>
      <c r="N60" s="23">
        <f t="shared" si="7"/>
        <v>0.22824302134646962</v>
      </c>
      <c r="O60" s="24">
        <f t="shared" si="2"/>
        <v>0.84776838031009916</v>
      </c>
      <c r="P60" s="24">
        <f t="shared" si="3"/>
        <v>1.6063908692900992E-3</v>
      </c>
      <c r="Q60" s="25" t="str">
        <f t="shared" si="4"/>
        <v/>
      </c>
      <c r="R60" s="6" t="str">
        <f>IF(B60=B59,"",VLOOKUP(B60,'[1]07计算IV值'!A:D,4,FALSE))</f>
        <v/>
      </c>
      <c r="T60" s="21"/>
    </row>
    <row r="61" spans="1:24" x14ac:dyDescent="0.15">
      <c r="A61" s="10">
        <v>1</v>
      </c>
      <c r="B61" s="19" t="s">
        <v>29</v>
      </c>
      <c r="C61" s="20">
        <v>69.75</v>
      </c>
      <c r="D61" s="20">
        <v>93</v>
      </c>
      <c r="E61" s="21">
        <v>31</v>
      </c>
      <c r="F61" s="21">
        <v>20</v>
      </c>
      <c r="G61" s="21">
        <v>11</v>
      </c>
      <c r="H61" s="21">
        <v>4</v>
      </c>
      <c r="I61" s="22" t="str">
        <f t="shared" si="5"/>
        <v>(69.75,93.00]</v>
      </c>
      <c r="J61" s="22">
        <f t="shared" si="6"/>
        <v>31</v>
      </c>
      <c r="K61" s="22">
        <f t="shared" si="6"/>
        <v>20</v>
      </c>
      <c r="L61" s="22">
        <f t="shared" si="6"/>
        <v>11</v>
      </c>
      <c r="M61" s="23">
        <f t="shared" si="1"/>
        <v>8.3126188235231022E-5</v>
      </c>
      <c r="N61" s="23">
        <f t="shared" si="7"/>
        <v>0.35483870967741937</v>
      </c>
      <c r="O61" s="24">
        <f t="shared" si="2"/>
        <v>1.468190141127891</v>
      </c>
      <c r="P61" s="24">
        <f t="shared" si="3"/>
        <v>2.9642637660599284E-4</v>
      </c>
      <c r="Q61" s="25" t="str">
        <f t="shared" si="4"/>
        <v/>
      </c>
      <c r="R61" s="6" t="str">
        <f>IF(B61=B60,"",VLOOKUP(B61,'[1]07计算IV值'!A:D,4,FALSE))</f>
        <v/>
      </c>
      <c r="T61" s="21"/>
    </row>
    <row r="62" spans="1:24" x14ac:dyDescent="0.15">
      <c r="A62" s="10">
        <v>1</v>
      </c>
      <c r="B62" s="19" t="s">
        <v>29</v>
      </c>
      <c r="C62" s="20">
        <v>93</v>
      </c>
      <c r="D62" s="20">
        <v>155.0001</v>
      </c>
      <c r="E62" s="21">
        <v>16</v>
      </c>
      <c r="F62" s="21">
        <v>11</v>
      </c>
      <c r="G62" s="21">
        <v>5</v>
      </c>
      <c r="H62" s="21">
        <v>5</v>
      </c>
      <c r="I62" s="22" t="str">
        <f t="shared" si="5"/>
        <v>(93.00,155.00]</v>
      </c>
      <c r="J62" s="22">
        <f t="shared" si="6"/>
        <v>16</v>
      </c>
      <c r="K62" s="22">
        <f t="shared" si="6"/>
        <v>11</v>
      </c>
      <c r="L62" s="22">
        <f t="shared" si="6"/>
        <v>5</v>
      </c>
      <c r="M62" s="23">
        <f t="shared" si="1"/>
        <v>4.2903839089151499E-5</v>
      </c>
      <c r="N62" s="23">
        <f t="shared" si="7"/>
        <v>0.3125</v>
      </c>
      <c r="O62" s="24">
        <f t="shared" si="2"/>
        <v>1.2775697815192413</v>
      </c>
      <c r="P62" s="24">
        <f t="shared" si="3"/>
        <v>1.0987687926503516E-4</v>
      </c>
      <c r="Q62" s="25" t="str">
        <f t="shared" si="4"/>
        <v/>
      </c>
      <c r="R62" s="6" t="str">
        <f>IF(B62=B61,"",VLOOKUP(B62,'[1]07计算IV值'!A:D,4,FALSE))</f>
        <v/>
      </c>
      <c r="T62" s="21"/>
    </row>
    <row r="63" spans="1:24" x14ac:dyDescent="0.15">
      <c r="A63" s="10">
        <v>1</v>
      </c>
      <c r="B63" s="19" t="s">
        <v>25</v>
      </c>
      <c r="C63" s="20">
        <v>0.99990000000000001</v>
      </c>
      <c r="D63" s="20">
        <v>42.3</v>
      </c>
      <c r="E63" s="21">
        <v>353450</v>
      </c>
      <c r="F63" s="21">
        <v>318113</v>
      </c>
      <c r="G63" s="21">
        <v>35337</v>
      </c>
      <c r="H63" s="21">
        <v>1</v>
      </c>
      <c r="I63" s="22" t="str">
        <f t="shared" si="5"/>
        <v>(1.00,42.30]</v>
      </c>
      <c r="J63" s="22">
        <f t="shared" si="6"/>
        <v>353450</v>
      </c>
      <c r="K63" s="22">
        <f t="shared" si="6"/>
        <v>318113</v>
      </c>
      <c r="L63" s="22">
        <f t="shared" si="6"/>
        <v>35337</v>
      </c>
      <c r="M63" s="23">
        <f t="shared" si="1"/>
        <v>0.94777262037878729</v>
      </c>
      <c r="N63" s="23">
        <f t="shared" si="7"/>
        <v>9.9977365964068463E-2</v>
      </c>
      <c r="O63" s="24">
        <f t="shared" si="2"/>
        <v>-0.13144895004345189</v>
      </c>
      <c r="P63" s="24">
        <f t="shared" si="3"/>
        <v>1.5561246705492625E-2</v>
      </c>
      <c r="Q63" s="25">
        <f t="shared" si="4"/>
        <v>0.18280990187940749</v>
      </c>
      <c r="R63" s="6">
        <f>IF(B63=B62,"",VLOOKUP(B63,'[1]07计算IV值'!A:D,4,FALSE))</f>
        <v>0.18280990189999999</v>
      </c>
      <c r="T63" s="21"/>
    </row>
    <row r="64" spans="1:24" x14ac:dyDescent="0.15">
      <c r="A64" s="10">
        <v>1</v>
      </c>
      <c r="B64" s="19" t="s">
        <v>25</v>
      </c>
      <c r="C64" s="20">
        <v>42.3</v>
      </c>
      <c r="D64" s="20">
        <v>83.6</v>
      </c>
      <c r="E64" s="21">
        <v>17699</v>
      </c>
      <c r="F64" s="21">
        <v>11698</v>
      </c>
      <c r="G64" s="21">
        <v>6001</v>
      </c>
      <c r="H64" s="21">
        <v>2</v>
      </c>
      <c r="I64" s="22" t="str">
        <f t="shared" si="5"/>
        <v>(42.30,83.60]</v>
      </c>
      <c r="J64" s="22">
        <f t="shared" si="6"/>
        <v>17699</v>
      </c>
      <c r="K64" s="22">
        <f t="shared" si="6"/>
        <v>11698</v>
      </c>
      <c r="L64" s="22">
        <f t="shared" si="6"/>
        <v>6001</v>
      </c>
      <c r="M64" s="23">
        <f t="shared" si="1"/>
        <v>4.7459690502430769E-2</v>
      </c>
      <c r="N64" s="23">
        <f t="shared" si="7"/>
        <v>0.33905870388157522</v>
      </c>
      <c r="O64" s="24">
        <f t="shared" si="2"/>
        <v>1.3985353768700532</v>
      </c>
      <c r="P64" s="24">
        <f t="shared" si="3"/>
        <v>0.15071626310905814</v>
      </c>
      <c r="Q64" s="25" t="str">
        <f t="shared" si="4"/>
        <v/>
      </c>
      <c r="R64" s="6" t="str">
        <f>IF(B64=B63,"",VLOOKUP(B64,'[1]07计算IV值'!A:D,4,FALSE))</f>
        <v/>
      </c>
      <c r="T64" s="21"/>
    </row>
    <row r="65" spans="1:20" x14ac:dyDescent="0.15">
      <c r="A65" s="10">
        <v>1</v>
      </c>
      <c r="B65" s="19" t="s">
        <v>25</v>
      </c>
      <c r="C65" s="20">
        <v>83.6</v>
      </c>
      <c r="D65" s="20">
        <v>124.9</v>
      </c>
      <c r="E65" s="21">
        <v>1526</v>
      </c>
      <c r="F65" s="21">
        <v>957</v>
      </c>
      <c r="G65" s="21">
        <v>569</v>
      </c>
      <c r="H65" s="21">
        <v>3</v>
      </c>
      <c r="I65" s="22" t="str">
        <f t="shared" si="5"/>
        <v>(83.60,124.90]</v>
      </c>
      <c r="J65" s="22">
        <f t="shared" si="6"/>
        <v>1526</v>
      </c>
      <c r="K65" s="22">
        <f t="shared" si="6"/>
        <v>957</v>
      </c>
      <c r="L65" s="22">
        <f t="shared" si="6"/>
        <v>569</v>
      </c>
      <c r="M65" s="23">
        <f t="shared" si="1"/>
        <v>4.0919536531278241E-3</v>
      </c>
      <c r="N65" s="23">
        <f t="shared" si="7"/>
        <v>0.37287024901703802</v>
      </c>
      <c r="O65" s="24">
        <f t="shared" si="2"/>
        <v>1.5461041845568881</v>
      </c>
      <c r="P65" s="24">
        <f t="shared" si="3"/>
        <v>1.6509260555602256E-2</v>
      </c>
      <c r="Q65" s="25" t="str">
        <f t="shared" si="4"/>
        <v/>
      </c>
      <c r="R65" s="6" t="str">
        <f>IF(B65=B64,"",VLOOKUP(B65,'[1]07计算IV值'!A:D,4,FALSE))</f>
        <v/>
      </c>
      <c r="T65" s="21"/>
    </row>
    <row r="66" spans="1:20" x14ac:dyDescent="0.15">
      <c r="A66" s="10">
        <v>1</v>
      </c>
      <c r="B66" s="19" t="s">
        <v>25</v>
      </c>
      <c r="C66" s="20">
        <v>124.9</v>
      </c>
      <c r="D66" s="20">
        <v>331.4</v>
      </c>
      <c r="E66" s="21">
        <v>234</v>
      </c>
      <c r="F66" s="21">
        <v>209</v>
      </c>
      <c r="G66" s="21">
        <v>25</v>
      </c>
      <c r="H66" s="21">
        <v>4</v>
      </c>
      <c r="I66" s="22" t="str">
        <f t="shared" si="5"/>
        <v>(124.90,331.40]</v>
      </c>
      <c r="J66" s="22">
        <f t="shared" si="6"/>
        <v>234</v>
      </c>
      <c r="K66" s="22">
        <f t="shared" si="6"/>
        <v>209</v>
      </c>
      <c r="L66" s="22">
        <f t="shared" si="6"/>
        <v>25</v>
      </c>
      <c r="M66" s="23">
        <f t="shared" si="1"/>
        <v>6.2746864667884063E-4</v>
      </c>
      <c r="N66" s="23">
        <f t="shared" si="7"/>
        <v>0.10683760683760683</v>
      </c>
      <c r="O66" s="24">
        <f t="shared" si="2"/>
        <v>-5.7431285213098829E-2</v>
      </c>
      <c r="P66" s="24">
        <f t="shared" si="3"/>
        <v>2.0240063655051761E-6</v>
      </c>
      <c r="Q66" s="25" t="str">
        <f t="shared" si="4"/>
        <v/>
      </c>
      <c r="R66" s="6" t="str">
        <f>IF(B66=B65,"",VLOOKUP(B66,'[1]07计算IV值'!A:D,4,FALSE))</f>
        <v/>
      </c>
      <c r="T66" s="21"/>
    </row>
    <row r="67" spans="1:20" x14ac:dyDescent="0.15">
      <c r="A67" s="10">
        <v>1</v>
      </c>
      <c r="B67" s="19" t="s">
        <v>25</v>
      </c>
      <c r="C67" s="20">
        <v>331.4</v>
      </c>
      <c r="D67" s="20">
        <v>827.00009999999997</v>
      </c>
      <c r="E67" s="21">
        <v>18</v>
      </c>
      <c r="F67" s="21">
        <v>17</v>
      </c>
      <c r="G67" s="21">
        <v>1</v>
      </c>
      <c r="H67" s="21">
        <v>5</v>
      </c>
      <c r="I67" s="22" t="str">
        <f t="shared" si="5"/>
        <v>(331.40,827.00]</v>
      </c>
      <c r="J67" s="22">
        <f t="shared" si="6"/>
        <v>18</v>
      </c>
      <c r="K67" s="22">
        <f t="shared" si="6"/>
        <v>17</v>
      </c>
      <c r="L67" s="22">
        <f t="shared" si="6"/>
        <v>1</v>
      </c>
      <c r="M67" s="23">
        <f t="shared" ref="M67:M89" si="9">E67/SUMIFS($E:$E,$B:$B,B67)</f>
        <v>4.8266818975295432E-5</v>
      </c>
      <c r="N67" s="23">
        <f t="shared" si="7"/>
        <v>5.5555555555555552E-2</v>
      </c>
      <c r="O67" s="24">
        <f t="shared" ref="O67:O89" si="10">LN(G67*SUMIFS($F:$F,$B:$B,B67)/F67/SUMIFS($G:$G,$B:$B,B67))</f>
        <v>-0.76718620217270461</v>
      </c>
      <c r="P67" s="24">
        <f t="shared" ref="P67:P89" si="11">(G67/SUMIFS($G:$G,$B:$B,B67)-F67/SUMIFS($F:$F,$B:$B,B67))*O67</f>
        <v>2.1107502888948657E-5</v>
      </c>
      <c r="Q67" s="25" t="str">
        <f t="shared" ref="Q67:Q89" si="12">IF(B67=B66,"",SUMIFS($P:$P,$B:$B,B67))</f>
        <v/>
      </c>
      <c r="R67" s="6" t="str">
        <f>IF(B67=B66,"",VLOOKUP(B67,'[1]07计算IV值'!A:D,4,FALSE))</f>
        <v/>
      </c>
      <c r="T67" s="21"/>
    </row>
    <row r="68" spans="1:20" x14ac:dyDescent="0.15">
      <c r="A68" s="10">
        <v>1</v>
      </c>
      <c r="B68" s="19" t="s">
        <v>28</v>
      </c>
      <c r="C68" s="20">
        <v>51.1999</v>
      </c>
      <c r="D68" s="20">
        <v>1800.5550000000001</v>
      </c>
      <c r="E68" s="21">
        <v>364138</v>
      </c>
      <c r="F68" s="21">
        <v>325109</v>
      </c>
      <c r="G68" s="21">
        <v>39029</v>
      </c>
      <c r="H68" s="21">
        <v>1</v>
      </c>
      <c r="I68" s="22" t="str">
        <f t="shared" ref="I68:I89" si="13">IF(C68=".",H68,CONCATENATE("(",TEXT(C68,"#0.00"),",",TEXT(D68,"#0.00"),"]"))</f>
        <v>(51.20,1800.56]</v>
      </c>
      <c r="J68" s="22">
        <f t="shared" ref="J68:L89" si="14">E68</f>
        <v>364138</v>
      </c>
      <c r="K68" s="22">
        <f t="shared" si="14"/>
        <v>325109</v>
      </c>
      <c r="L68" s="22">
        <f t="shared" si="14"/>
        <v>39029</v>
      </c>
      <c r="M68" s="23">
        <f t="shared" si="9"/>
        <v>0.97643238489034045</v>
      </c>
      <c r="N68" s="23">
        <f t="shared" ref="N68:N89" si="15">G68/E68</f>
        <v>0.107181892579187</v>
      </c>
      <c r="O68" s="24">
        <f t="shared" si="10"/>
        <v>-5.3828409285405776E-2</v>
      </c>
      <c r="P68" s="24">
        <f t="shared" si="11"/>
        <v>2.7707395434973924E-3</v>
      </c>
      <c r="Q68" s="25">
        <f t="shared" si="12"/>
        <v>7.4213914002476414E-2</v>
      </c>
      <c r="R68" s="6">
        <f>IF(B68=B67,"",VLOOKUP(B68,'[1]07计算IV值'!A:D,4,FALSE))</f>
        <v>7.4213914000000006E-2</v>
      </c>
      <c r="T68" s="21"/>
    </row>
    <row r="69" spans="1:20" x14ac:dyDescent="0.15">
      <c r="A69" s="10">
        <v>1</v>
      </c>
      <c r="B69" s="19" t="s">
        <v>28</v>
      </c>
      <c r="C69" s="20">
        <v>1800.5550000000001</v>
      </c>
      <c r="D69" s="20">
        <v>5299.2650000000003</v>
      </c>
      <c r="E69" s="21">
        <v>8518</v>
      </c>
      <c r="F69" s="21">
        <v>5665</v>
      </c>
      <c r="G69" s="21">
        <v>2853</v>
      </c>
      <c r="H69" s="21">
        <v>2</v>
      </c>
      <c r="I69" s="22" t="str">
        <f t="shared" si="13"/>
        <v>(1800.56,5299.27]</v>
      </c>
      <c r="J69" s="22">
        <f t="shared" si="14"/>
        <v>8518</v>
      </c>
      <c r="K69" s="22">
        <f t="shared" si="14"/>
        <v>5665</v>
      </c>
      <c r="L69" s="22">
        <f t="shared" si="14"/>
        <v>2853</v>
      </c>
      <c r="M69" s="23">
        <f t="shared" si="9"/>
        <v>2.2840931335087029E-2</v>
      </c>
      <c r="N69" s="23">
        <f t="shared" si="15"/>
        <v>0.33493777882131953</v>
      </c>
      <c r="O69" s="24">
        <f t="shared" si="10"/>
        <v>1.3800913196349047</v>
      </c>
      <c r="P69" s="24">
        <f t="shared" si="11"/>
        <v>7.0277000440684537E-2</v>
      </c>
      <c r="Q69" s="25" t="str">
        <f t="shared" si="12"/>
        <v/>
      </c>
      <c r="R69" s="6" t="str">
        <f>IF(B69=B68,"",VLOOKUP(B69,'[1]07计算IV值'!A:D,4,FALSE))</f>
        <v/>
      </c>
      <c r="T69" s="21"/>
    </row>
    <row r="70" spans="1:20" x14ac:dyDescent="0.15">
      <c r="A70" s="10">
        <v>1</v>
      </c>
      <c r="B70" s="19" t="s">
        <v>28</v>
      </c>
      <c r="C70" s="20">
        <v>5299.2650000000003</v>
      </c>
      <c r="D70" s="20">
        <v>7048.62</v>
      </c>
      <c r="E70" s="21">
        <v>130</v>
      </c>
      <c r="F70" s="21">
        <v>121</v>
      </c>
      <c r="G70" s="21">
        <v>9</v>
      </c>
      <c r="H70" s="21">
        <v>3</v>
      </c>
      <c r="I70" s="22" t="str">
        <f t="shared" si="13"/>
        <v>(5299.27,7048.62]</v>
      </c>
      <c r="J70" s="22">
        <f t="shared" si="14"/>
        <v>130</v>
      </c>
      <c r="K70" s="22">
        <f t="shared" si="14"/>
        <v>121</v>
      </c>
      <c r="L70" s="22">
        <f t="shared" si="14"/>
        <v>9</v>
      </c>
      <c r="M70" s="23">
        <f t="shared" si="9"/>
        <v>3.4859369259935592E-4</v>
      </c>
      <c r="N70" s="23">
        <f t="shared" si="15"/>
        <v>6.9230769230769235E-2</v>
      </c>
      <c r="O70" s="24">
        <f t="shared" si="10"/>
        <v>-0.53253882637701011</v>
      </c>
      <c r="P70" s="24">
        <f t="shared" si="11"/>
        <v>8.0380048085726765E-5</v>
      </c>
      <c r="Q70" s="25" t="str">
        <f t="shared" si="12"/>
        <v/>
      </c>
      <c r="R70" s="6" t="str">
        <f>IF(B70=B69,"",VLOOKUP(B70,'[1]07计算IV值'!A:D,4,FALSE))</f>
        <v/>
      </c>
      <c r="T70" s="21"/>
    </row>
    <row r="71" spans="1:20" x14ac:dyDescent="0.15">
      <c r="A71" s="10">
        <v>1</v>
      </c>
      <c r="B71" s="19" t="s">
        <v>28</v>
      </c>
      <c r="C71" s="20">
        <v>7048.62</v>
      </c>
      <c r="D71" s="20">
        <v>10547.33</v>
      </c>
      <c r="E71" s="21">
        <v>101</v>
      </c>
      <c r="F71" s="21">
        <v>79</v>
      </c>
      <c r="G71" s="21">
        <v>22</v>
      </c>
      <c r="H71" s="21">
        <v>4</v>
      </c>
      <c r="I71" s="22" t="str">
        <f t="shared" si="13"/>
        <v>(7048.62,10547.33]</v>
      </c>
      <c r="J71" s="22">
        <f t="shared" si="14"/>
        <v>101</v>
      </c>
      <c r="K71" s="22">
        <f t="shared" si="14"/>
        <v>79</v>
      </c>
      <c r="L71" s="22">
        <f t="shared" si="14"/>
        <v>22</v>
      </c>
      <c r="M71" s="23">
        <f t="shared" si="9"/>
        <v>2.708304842502688E-4</v>
      </c>
      <c r="N71" s="23">
        <f t="shared" si="15"/>
        <v>0.21782178217821782</v>
      </c>
      <c r="O71" s="24">
        <f t="shared" si="10"/>
        <v>0.78762174277480579</v>
      </c>
      <c r="P71" s="24">
        <f t="shared" si="11"/>
        <v>2.2523732279826136E-4</v>
      </c>
      <c r="Q71" s="25" t="str">
        <f t="shared" si="12"/>
        <v/>
      </c>
      <c r="R71" s="6" t="str">
        <f>IF(B71=B70,"",VLOOKUP(B71,'[1]07计算IV值'!A:D,4,FALSE))</f>
        <v/>
      </c>
      <c r="T71" s="21"/>
    </row>
    <row r="72" spans="1:20" x14ac:dyDescent="0.15">
      <c r="A72" s="10">
        <v>1</v>
      </c>
      <c r="B72" s="19" t="s">
        <v>28</v>
      </c>
      <c r="C72" s="20">
        <v>10547.33</v>
      </c>
      <c r="D72" s="20">
        <v>35038.300000000003</v>
      </c>
      <c r="E72" s="21">
        <v>40</v>
      </c>
      <c r="F72" s="21">
        <v>20</v>
      </c>
      <c r="G72" s="21">
        <v>20</v>
      </c>
      <c r="H72" s="21">
        <v>5</v>
      </c>
      <c r="I72" s="22" t="str">
        <f t="shared" si="13"/>
        <v>(10547.33,35038.30]</v>
      </c>
      <c r="J72" s="22">
        <f t="shared" si="14"/>
        <v>40</v>
      </c>
      <c r="K72" s="22">
        <f t="shared" si="14"/>
        <v>20</v>
      </c>
      <c r="L72" s="22">
        <f t="shared" si="14"/>
        <v>20</v>
      </c>
      <c r="M72" s="23">
        <f t="shared" si="9"/>
        <v>1.0725959772287874E-4</v>
      </c>
      <c r="N72" s="23">
        <f t="shared" si="15"/>
        <v>0.5</v>
      </c>
      <c r="O72" s="24">
        <f t="shared" si="10"/>
        <v>2.0660271418835117</v>
      </c>
      <c r="P72" s="24">
        <f t="shared" si="11"/>
        <v>8.6055664741050146E-4</v>
      </c>
      <c r="Q72" s="25" t="str">
        <f t="shared" si="12"/>
        <v/>
      </c>
      <c r="R72" s="6" t="str">
        <f>IF(B72=B71,"",VLOOKUP(B72,'[1]07计算IV值'!A:D,4,FALSE))</f>
        <v/>
      </c>
      <c r="T72" s="21"/>
    </row>
    <row r="73" spans="1:20" x14ac:dyDescent="0.15">
      <c r="A73" s="10">
        <v>1</v>
      </c>
      <c r="B73" s="19" t="s">
        <v>43</v>
      </c>
      <c r="C73" s="20">
        <v>-1E-4</v>
      </c>
      <c r="D73" s="20">
        <v>2</v>
      </c>
      <c r="E73" s="21">
        <v>242452</v>
      </c>
      <c r="F73" s="21">
        <v>225391</v>
      </c>
      <c r="G73" s="21">
        <v>17061</v>
      </c>
      <c r="H73" s="21">
        <v>1</v>
      </c>
      <c r="I73" s="22" t="str">
        <f t="shared" si="13"/>
        <v>(0.00,2.00]</v>
      </c>
      <c r="J73" s="22">
        <f t="shared" si="14"/>
        <v>242452</v>
      </c>
      <c r="K73" s="22">
        <f t="shared" si="14"/>
        <v>225391</v>
      </c>
      <c r="L73" s="22">
        <f t="shared" si="14"/>
        <v>17061</v>
      </c>
      <c r="M73" s="23">
        <f t="shared" si="9"/>
        <v>0.65013259967768489</v>
      </c>
      <c r="N73" s="23">
        <f t="shared" si="15"/>
        <v>7.0368567798987022E-2</v>
      </c>
      <c r="O73" s="24">
        <f t="shared" si="10"/>
        <v>-0.51501437291712338</v>
      </c>
      <c r="P73" s="24">
        <f t="shared" si="11"/>
        <v>0.1411595638080268</v>
      </c>
      <c r="Q73" s="25">
        <f t="shared" si="12"/>
        <v>0.34008763862647878</v>
      </c>
      <c r="R73" s="6">
        <f>IF(B73=B72,"",VLOOKUP(B73,'[1]07计算IV值'!A:D,4,FALSE))</f>
        <v>0.34008763860000002</v>
      </c>
      <c r="T73" s="21"/>
    </row>
    <row r="74" spans="1:20" x14ac:dyDescent="0.15">
      <c r="A74" s="10">
        <v>1</v>
      </c>
      <c r="B74" s="19" t="s">
        <v>19</v>
      </c>
      <c r="C74" s="20">
        <v>2</v>
      </c>
      <c r="D74" s="20">
        <v>4</v>
      </c>
      <c r="E74" s="21">
        <v>55724</v>
      </c>
      <c r="F74" s="21">
        <v>47363</v>
      </c>
      <c r="G74" s="21">
        <v>8361</v>
      </c>
      <c r="H74" s="21">
        <v>2</v>
      </c>
      <c r="I74" s="22" t="str">
        <f t="shared" si="13"/>
        <v>(2.00,4.00]</v>
      </c>
      <c r="J74" s="22">
        <f t="shared" si="14"/>
        <v>55724</v>
      </c>
      <c r="K74" s="22">
        <f t="shared" si="14"/>
        <v>47363</v>
      </c>
      <c r="L74" s="22">
        <f t="shared" si="14"/>
        <v>8361</v>
      </c>
      <c r="M74" s="23">
        <f t="shared" si="9"/>
        <v>0.14942334558774237</v>
      </c>
      <c r="N74" s="23">
        <f t="shared" si="15"/>
        <v>0.15004306941353815</v>
      </c>
      <c r="O74" s="24">
        <f t="shared" si="10"/>
        <v>0.33176384588727165</v>
      </c>
      <c r="P74" s="24">
        <f t="shared" si="11"/>
        <v>1.8677068379740289E-2</v>
      </c>
      <c r="Q74" s="25" t="str">
        <f t="shared" si="12"/>
        <v/>
      </c>
      <c r="R74" s="6" t="str">
        <f>IF(B74=B73,"",VLOOKUP(B74,'[1]07计算IV值'!A:D,4,FALSE))</f>
        <v/>
      </c>
      <c r="T74" s="21"/>
    </row>
    <row r="75" spans="1:20" x14ac:dyDescent="0.15">
      <c r="A75" s="10">
        <v>1</v>
      </c>
      <c r="B75" s="19" t="s">
        <v>19</v>
      </c>
      <c r="C75" s="20">
        <v>4</v>
      </c>
      <c r="D75" s="20">
        <v>6</v>
      </c>
      <c r="E75" s="21">
        <v>28831</v>
      </c>
      <c r="F75" s="21">
        <v>23193</v>
      </c>
      <c r="G75" s="21">
        <v>5638</v>
      </c>
      <c r="H75" s="21">
        <v>3</v>
      </c>
      <c r="I75" s="22" t="str">
        <f t="shared" si="13"/>
        <v>(4.00,6.00]</v>
      </c>
      <c r="J75" s="22">
        <f t="shared" si="14"/>
        <v>28831</v>
      </c>
      <c r="K75" s="22">
        <f t="shared" si="14"/>
        <v>23193</v>
      </c>
      <c r="L75" s="22">
        <f t="shared" si="14"/>
        <v>5638</v>
      </c>
      <c r="M75" s="23">
        <f t="shared" si="9"/>
        <v>7.7310036548707925E-2</v>
      </c>
      <c r="N75" s="23">
        <f t="shared" si="15"/>
        <v>0.19555339738475946</v>
      </c>
      <c r="O75" s="24">
        <f t="shared" si="10"/>
        <v>0.65170602556898494</v>
      </c>
      <c r="P75" s="24">
        <f t="shared" si="11"/>
        <v>4.1958021689491441E-2</v>
      </c>
      <c r="Q75" s="25" t="str">
        <f t="shared" si="12"/>
        <v/>
      </c>
      <c r="R75" s="6" t="str">
        <f>IF(B75=B74,"",VLOOKUP(B75,'[1]07计算IV值'!A:D,4,FALSE))</f>
        <v/>
      </c>
      <c r="T75" s="21"/>
    </row>
    <row r="76" spans="1:20" x14ac:dyDescent="0.15">
      <c r="A76" s="10">
        <v>1</v>
      </c>
      <c r="B76" s="19" t="s">
        <v>19</v>
      </c>
      <c r="C76" s="20">
        <v>6</v>
      </c>
      <c r="D76" s="20">
        <v>18</v>
      </c>
      <c r="E76" s="21">
        <v>43876</v>
      </c>
      <c r="F76" s="21">
        <v>33610</v>
      </c>
      <c r="G76" s="21">
        <v>10266</v>
      </c>
      <c r="H76" s="21">
        <v>4</v>
      </c>
      <c r="I76" s="22" t="str">
        <f t="shared" si="13"/>
        <v>(6.00,18.00]</v>
      </c>
      <c r="J76" s="22">
        <f t="shared" si="14"/>
        <v>43876</v>
      </c>
      <c r="K76" s="22">
        <f t="shared" si="14"/>
        <v>33610</v>
      </c>
      <c r="L76" s="22">
        <f t="shared" si="14"/>
        <v>10266</v>
      </c>
      <c r="M76" s="23">
        <f t="shared" si="9"/>
        <v>0.11765305274222569</v>
      </c>
      <c r="N76" s="23">
        <f t="shared" si="15"/>
        <v>0.23397757316072568</v>
      </c>
      <c r="O76" s="24">
        <f t="shared" si="10"/>
        <v>0.88004096428460865</v>
      </c>
      <c r="P76" s="24">
        <f t="shared" si="11"/>
        <v>0.12608918047072024</v>
      </c>
      <c r="Q76" s="25" t="str">
        <f t="shared" si="12"/>
        <v/>
      </c>
      <c r="R76" s="6" t="str">
        <f>IF(B76=B75,"",VLOOKUP(B76,'[1]07计算IV值'!A:D,4,FALSE))</f>
        <v/>
      </c>
      <c r="T76" s="21"/>
    </row>
    <row r="77" spans="1:20" x14ac:dyDescent="0.15">
      <c r="A77" s="10">
        <v>1</v>
      </c>
      <c r="B77" s="19" t="s">
        <v>19</v>
      </c>
      <c r="C77" s="20">
        <v>18</v>
      </c>
      <c r="D77" s="20">
        <v>40.000100000000003</v>
      </c>
      <c r="E77" s="21">
        <v>2044</v>
      </c>
      <c r="F77" s="21">
        <v>1437</v>
      </c>
      <c r="G77" s="21">
        <v>607</v>
      </c>
      <c r="H77" s="21">
        <v>5</v>
      </c>
      <c r="I77" s="22" t="str">
        <f t="shared" si="13"/>
        <v>(18.00,40.00]</v>
      </c>
      <c r="J77" s="22">
        <f t="shared" si="14"/>
        <v>2044</v>
      </c>
      <c r="K77" s="22">
        <f t="shared" si="14"/>
        <v>1437</v>
      </c>
      <c r="L77" s="22">
        <f t="shared" si="14"/>
        <v>607</v>
      </c>
      <c r="M77" s="23">
        <f t="shared" si="9"/>
        <v>5.4809654436391037E-3</v>
      </c>
      <c r="N77" s="23">
        <f t="shared" si="15"/>
        <v>0.29696673189823874</v>
      </c>
      <c r="O77" s="24">
        <f t="shared" si="10"/>
        <v>1.2042430468639851</v>
      </c>
      <c r="P77" s="24">
        <f t="shared" si="11"/>
        <v>1.220380427850006E-2</v>
      </c>
      <c r="Q77" s="25" t="str">
        <f t="shared" si="12"/>
        <v/>
      </c>
      <c r="R77" s="6" t="str">
        <f>IF(B77=B76,"",VLOOKUP(B77,'[1]07计算IV值'!A:D,4,FALSE))</f>
        <v/>
      </c>
      <c r="T77" s="21"/>
    </row>
    <row r="78" spans="1:20" x14ac:dyDescent="0.15">
      <c r="A78" s="10">
        <v>1</v>
      </c>
      <c r="B78" s="19" t="s">
        <v>32</v>
      </c>
      <c r="C78" s="20" t="s">
        <v>27</v>
      </c>
      <c r="D78" s="20" t="s">
        <v>27</v>
      </c>
      <c r="E78" s="21">
        <v>262872</v>
      </c>
      <c r="F78" s="21">
        <v>230695</v>
      </c>
      <c r="G78" s="21">
        <v>32177</v>
      </c>
      <c r="H78" s="21">
        <v>1</v>
      </c>
      <c r="I78" s="37" t="s">
        <v>40</v>
      </c>
      <c r="J78" s="22">
        <f t="shared" si="14"/>
        <v>262872</v>
      </c>
      <c r="K78" s="22">
        <f t="shared" si="14"/>
        <v>230695</v>
      </c>
      <c r="L78" s="22">
        <f t="shared" si="14"/>
        <v>32177</v>
      </c>
      <c r="M78" s="23">
        <f t="shared" si="9"/>
        <v>0.70488862431521448</v>
      </c>
      <c r="N78" s="23">
        <f t="shared" si="15"/>
        <v>0.12240558142365866</v>
      </c>
      <c r="O78" s="24">
        <f t="shared" si="10"/>
        <v>9.6182561719781151E-2</v>
      </c>
      <c r="P78" s="24">
        <f t="shared" si="11"/>
        <v>6.7680554671546937E-3</v>
      </c>
      <c r="Q78" s="25">
        <f t="shared" si="12"/>
        <v>2.5362198182209493E-2</v>
      </c>
      <c r="R78" s="6">
        <f>IF(B78=B77,"",VLOOKUP(B78,'[1]07计算IV值'!A:D,4,FALSE))</f>
        <v>2.5362198200000002E-2</v>
      </c>
      <c r="T78" s="21"/>
    </row>
    <row r="79" spans="1:20" x14ac:dyDescent="0.15">
      <c r="A79" s="10">
        <v>1</v>
      </c>
      <c r="B79" s="19" t="s">
        <v>32</v>
      </c>
      <c r="C79" s="20" t="s">
        <v>27</v>
      </c>
      <c r="D79" s="20" t="s">
        <v>27</v>
      </c>
      <c r="E79" s="21">
        <v>110055</v>
      </c>
      <c r="F79" s="21">
        <v>100299</v>
      </c>
      <c r="G79" s="21">
        <v>9756</v>
      </c>
      <c r="H79" s="21">
        <v>2</v>
      </c>
      <c r="I79" s="37" t="s">
        <v>41</v>
      </c>
      <c r="J79" s="22">
        <f t="shared" si="14"/>
        <v>110055</v>
      </c>
      <c r="K79" s="22">
        <f t="shared" si="14"/>
        <v>100299</v>
      </c>
      <c r="L79" s="22">
        <f t="shared" si="14"/>
        <v>9756</v>
      </c>
      <c r="M79" s="23">
        <f t="shared" si="9"/>
        <v>0.29511137568478552</v>
      </c>
      <c r="N79" s="23">
        <f t="shared" si="15"/>
        <v>8.8646585798010089E-2</v>
      </c>
      <c r="O79" s="24">
        <f t="shared" si="10"/>
        <v>-0.26424610259127201</v>
      </c>
      <c r="P79" s="24">
        <f t="shared" si="11"/>
        <v>1.8594142715054798E-2</v>
      </c>
      <c r="Q79" s="25" t="str">
        <f t="shared" si="12"/>
        <v/>
      </c>
      <c r="R79" s="6" t="str">
        <f>IF(B79=B78,"",VLOOKUP(B79,'[1]07计算IV值'!A:D,4,FALSE))</f>
        <v/>
      </c>
      <c r="T79" s="21"/>
    </row>
    <row r="80" spans="1:20" x14ac:dyDescent="0.15">
      <c r="A80" s="10">
        <v>1</v>
      </c>
      <c r="B80" s="19" t="s">
        <v>24</v>
      </c>
      <c r="C80" s="20">
        <v>-1E-4</v>
      </c>
      <c r="D80" s="20">
        <v>0.05</v>
      </c>
      <c r="E80" s="21">
        <v>61351</v>
      </c>
      <c r="F80" s="21">
        <v>56184</v>
      </c>
      <c r="G80" s="21">
        <v>5167</v>
      </c>
      <c r="H80" s="21">
        <v>1</v>
      </c>
      <c r="I80" s="22" t="str">
        <f t="shared" si="13"/>
        <v>(0.00,0.05]</v>
      </c>
      <c r="J80" s="22">
        <f t="shared" si="14"/>
        <v>61351</v>
      </c>
      <c r="K80" s="22">
        <f t="shared" si="14"/>
        <v>56184</v>
      </c>
      <c r="L80" s="22">
        <f t="shared" si="14"/>
        <v>5167</v>
      </c>
      <c r="M80" s="23">
        <f t="shared" si="9"/>
        <v>0.16451208949740834</v>
      </c>
      <c r="N80" s="23">
        <f t="shared" si="15"/>
        <v>8.4220306107479909E-2</v>
      </c>
      <c r="O80" s="24">
        <f t="shared" si="10"/>
        <v>-0.32031262766816027</v>
      </c>
      <c r="P80" s="24">
        <f t="shared" si="11"/>
        <v>1.4901866844455207E-2</v>
      </c>
      <c r="Q80" s="25">
        <f t="shared" si="12"/>
        <v>0.21795340921638576</v>
      </c>
      <c r="R80" s="6">
        <f>IF(B80=B79,"",VLOOKUP(B80,'[1]07计算IV值'!A:D,4,FALSE))</f>
        <v>0.2179534092</v>
      </c>
      <c r="T80" s="21"/>
    </row>
    <row r="81" spans="1:20" x14ac:dyDescent="0.15">
      <c r="A81" s="10">
        <v>1</v>
      </c>
      <c r="B81" s="19" t="s">
        <v>24</v>
      </c>
      <c r="C81" s="20">
        <v>0.05</v>
      </c>
      <c r="D81" s="20">
        <v>0.25</v>
      </c>
      <c r="E81" s="21">
        <v>25554</v>
      </c>
      <c r="F81" s="21">
        <v>19179</v>
      </c>
      <c r="G81" s="21">
        <v>6375</v>
      </c>
      <c r="H81" s="21">
        <v>2</v>
      </c>
      <c r="I81" s="22" t="str">
        <f t="shared" si="13"/>
        <v>(0.05,0.25]</v>
      </c>
      <c r="J81" s="22">
        <f t="shared" si="14"/>
        <v>25554</v>
      </c>
      <c r="K81" s="22">
        <f t="shared" si="14"/>
        <v>19179</v>
      </c>
      <c r="L81" s="22">
        <f t="shared" si="14"/>
        <v>6375</v>
      </c>
      <c r="M81" s="23">
        <f t="shared" si="9"/>
        <v>6.8522794005261081E-2</v>
      </c>
      <c r="N81" s="23">
        <f t="shared" si="15"/>
        <v>0.24947170697346796</v>
      </c>
      <c r="O81" s="24">
        <f t="shared" si="10"/>
        <v>0.9645953024753019</v>
      </c>
      <c r="P81" s="24">
        <f t="shared" si="11"/>
        <v>9.0753550648983522E-2</v>
      </c>
      <c r="Q81" s="25" t="str">
        <f t="shared" si="12"/>
        <v/>
      </c>
      <c r="R81" s="6" t="str">
        <f>IF(B81=B80,"",VLOOKUP(B81,'[1]07计算IV值'!A:D,4,FALSE))</f>
        <v/>
      </c>
      <c r="T81" s="21"/>
    </row>
    <row r="82" spans="1:20" x14ac:dyDescent="0.15">
      <c r="A82" s="10">
        <v>1</v>
      </c>
      <c r="B82" s="19" t="s">
        <v>24</v>
      </c>
      <c r="C82" s="20">
        <v>0.25</v>
      </c>
      <c r="D82" s="20">
        <v>0.5</v>
      </c>
      <c r="E82" s="21">
        <v>88639</v>
      </c>
      <c r="F82" s="21">
        <v>74601</v>
      </c>
      <c r="G82" s="21">
        <v>14038</v>
      </c>
      <c r="H82" s="21">
        <v>3</v>
      </c>
      <c r="I82" s="22" t="str">
        <f t="shared" si="13"/>
        <v>(0.25,0.50]</v>
      </c>
      <c r="J82" s="22">
        <f t="shared" si="14"/>
        <v>88639</v>
      </c>
      <c r="K82" s="22">
        <f t="shared" si="14"/>
        <v>74601</v>
      </c>
      <c r="L82" s="22">
        <f t="shared" si="14"/>
        <v>14038</v>
      </c>
      <c r="M82" s="23">
        <f t="shared" si="9"/>
        <v>0.2376845870639562</v>
      </c>
      <c r="N82" s="23">
        <f t="shared" si="15"/>
        <v>0.15837272532406729</v>
      </c>
      <c r="O82" s="24">
        <f t="shared" si="10"/>
        <v>0.39564116824613266</v>
      </c>
      <c r="P82" s="24">
        <f t="shared" si="11"/>
        <v>4.3278153317698277E-2</v>
      </c>
      <c r="Q82" s="25" t="str">
        <f t="shared" si="12"/>
        <v/>
      </c>
      <c r="R82" s="6" t="str">
        <f>IF(B82=B81,"",VLOOKUP(B82,'[1]07计算IV值'!A:D,4,FALSE))</f>
        <v/>
      </c>
      <c r="T82" s="21"/>
    </row>
    <row r="83" spans="1:20" x14ac:dyDescent="0.15">
      <c r="A83" s="10">
        <v>1</v>
      </c>
      <c r="B83" s="19" t="s">
        <v>24</v>
      </c>
      <c r="C83" s="20">
        <v>0.5</v>
      </c>
      <c r="D83" s="20">
        <v>0.65</v>
      </c>
      <c r="E83" s="21">
        <v>89523</v>
      </c>
      <c r="F83" s="21">
        <v>80725</v>
      </c>
      <c r="G83" s="21">
        <v>8798</v>
      </c>
      <c r="H83" s="21">
        <v>4</v>
      </c>
      <c r="I83" s="22" t="str">
        <f t="shared" si="13"/>
        <v>(0.50,0.65]</v>
      </c>
      <c r="J83" s="22">
        <f t="shared" si="14"/>
        <v>89523</v>
      </c>
      <c r="K83" s="22">
        <f t="shared" si="14"/>
        <v>80725</v>
      </c>
      <c r="L83" s="22">
        <f t="shared" si="14"/>
        <v>8798</v>
      </c>
      <c r="M83" s="23">
        <f t="shared" si="9"/>
        <v>0.24005502417363184</v>
      </c>
      <c r="N83" s="23">
        <f t="shared" si="15"/>
        <v>9.8276420584654217E-2</v>
      </c>
      <c r="O83" s="24">
        <f t="shared" si="10"/>
        <v>-0.15049675183429925</v>
      </c>
      <c r="P83" s="24">
        <f t="shared" si="11"/>
        <v>5.1282832700507153E-3</v>
      </c>
      <c r="Q83" s="25" t="str">
        <f t="shared" si="12"/>
        <v/>
      </c>
      <c r="R83" s="6" t="str">
        <f>IF(B83=B82,"",VLOOKUP(B83,'[1]07计算IV值'!A:D,4,FALSE))</f>
        <v/>
      </c>
      <c r="T83" s="21"/>
    </row>
    <row r="84" spans="1:20" x14ac:dyDescent="0.15">
      <c r="A84" s="10">
        <v>1</v>
      </c>
      <c r="B84" s="19" t="s">
        <v>24</v>
      </c>
      <c r="C84" s="20">
        <v>0.65</v>
      </c>
      <c r="D84" s="20">
        <v>1.0001</v>
      </c>
      <c r="E84" s="21">
        <v>107860</v>
      </c>
      <c r="F84" s="21">
        <v>100305</v>
      </c>
      <c r="G84" s="21">
        <v>7555</v>
      </c>
      <c r="H84" s="21">
        <v>5</v>
      </c>
      <c r="I84" s="22" t="str">
        <f t="shared" si="13"/>
        <v>(0.65,1.00]</v>
      </c>
      <c r="J84" s="22">
        <f t="shared" si="14"/>
        <v>107860</v>
      </c>
      <c r="K84" s="22">
        <f t="shared" si="14"/>
        <v>100305</v>
      </c>
      <c r="L84" s="22">
        <f t="shared" si="14"/>
        <v>7555</v>
      </c>
      <c r="M84" s="23">
        <f t="shared" si="9"/>
        <v>0.2892255052597425</v>
      </c>
      <c r="N84" s="23">
        <f t="shared" si="15"/>
        <v>7.004450213239384E-2</v>
      </c>
      <c r="O84" s="24">
        <f t="shared" si="10"/>
        <v>-0.51997880656583717</v>
      </c>
      <c r="P84" s="24">
        <f t="shared" si="11"/>
        <v>6.3891555135198036E-2</v>
      </c>
      <c r="Q84" s="25" t="str">
        <f t="shared" si="12"/>
        <v/>
      </c>
      <c r="R84" s="6" t="str">
        <f>IF(B84=B83,"",VLOOKUP(B84,'[1]07计算IV值'!A:D,4,FALSE))</f>
        <v/>
      </c>
      <c r="T84" s="21"/>
    </row>
    <row r="85" spans="1:20" x14ac:dyDescent="0.15">
      <c r="A85" s="10">
        <v>1</v>
      </c>
      <c r="B85" s="19" t="s">
        <v>23</v>
      </c>
      <c r="C85" s="20">
        <v>-1E-4</v>
      </c>
      <c r="D85" s="20">
        <v>0.3</v>
      </c>
      <c r="E85" s="21">
        <v>360339</v>
      </c>
      <c r="F85" s="21">
        <v>323921</v>
      </c>
      <c r="G85" s="21">
        <v>36418</v>
      </c>
      <c r="H85" s="21">
        <v>1</v>
      </c>
      <c r="I85" s="22" t="str">
        <f t="shared" si="13"/>
        <v>(0.00,0.30]</v>
      </c>
      <c r="J85" s="22">
        <f t="shared" si="14"/>
        <v>360339</v>
      </c>
      <c r="K85" s="22">
        <f t="shared" si="14"/>
        <v>323921</v>
      </c>
      <c r="L85" s="22">
        <f t="shared" si="14"/>
        <v>36418</v>
      </c>
      <c r="M85" s="23">
        <f t="shared" si="9"/>
        <v>0.96624540459661001</v>
      </c>
      <c r="N85" s="23">
        <f t="shared" si="15"/>
        <v>0.10106594068363402</v>
      </c>
      <c r="O85" s="24">
        <f t="shared" si="10"/>
        <v>-0.11940935910799749</v>
      </c>
      <c r="P85" s="24">
        <f t="shared" si="11"/>
        <v>1.3152984017208373E-2</v>
      </c>
      <c r="Q85" s="25">
        <f t="shared" si="12"/>
        <v>0.21991346966023062</v>
      </c>
      <c r="R85" s="6">
        <f>IF(B85=B84,"",VLOOKUP(B85,'[1]07计算IV值'!A:D,4,FALSE))</f>
        <v>0.2199134697</v>
      </c>
      <c r="T85" s="21"/>
    </row>
    <row r="86" spans="1:20" x14ac:dyDescent="0.15">
      <c r="A86" s="10">
        <v>1</v>
      </c>
      <c r="B86" s="19" t="s">
        <v>23</v>
      </c>
      <c r="C86" s="20">
        <v>0.3</v>
      </c>
      <c r="D86" s="20">
        <v>1.2</v>
      </c>
      <c r="E86" s="21">
        <v>6475</v>
      </c>
      <c r="F86" s="21">
        <v>4071</v>
      </c>
      <c r="G86" s="21">
        <v>2404</v>
      </c>
      <c r="H86" s="21">
        <v>2</v>
      </c>
      <c r="I86" s="22" t="str">
        <f t="shared" si="13"/>
        <v>(0.30,1.20]</v>
      </c>
      <c r="J86" s="22">
        <f t="shared" si="14"/>
        <v>6475</v>
      </c>
      <c r="K86" s="22">
        <f t="shared" si="14"/>
        <v>4071</v>
      </c>
      <c r="L86" s="22">
        <f t="shared" si="14"/>
        <v>2404</v>
      </c>
      <c r="M86" s="23">
        <f t="shared" si="9"/>
        <v>1.7362647381390997E-2</v>
      </c>
      <c r="N86" s="23">
        <f t="shared" si="15"/>
        <v>0.37127413127413128</v>
      </c>
      <c r="O86" s="24">
        <f t="shared" si="10"/>
        <v>1.5392724890356309</v>
      </c>
      <c r="P86" s="24">
        <f t="shared" si="11"/>
        <v>6.9313798701765433E-2</v>
      </c>
      <c r="Q86" s="25" t="str">
        <f t="shared" si="12"/>
        <v/>
      </c>
      <c r="R86" s="6" t="str">
        <f>IF(B86=B85,"",VLOOKUP(B86,'[1]07计算IV值'!A:D,4,FALSE))</f>
        <v/>
      </c>
      <c r="T86" s="21"/>
    </row>
    <row r="87" spans="1:20" x14ac:dyDescent="0.15">
      <c r="A87" s="10">
        <v>1</v>
      </c>
      <c r="B87" s="19" t="s">
        <v>23</v>
      </c>
      <c r="C87" s="20">
        <v>1.2</v>
      </c>
      <c r="D87" s="20">
        <v>2.1</v>
      </c>
      <c r="E87" s="21">
        <v>5083</v>
      </c>
      <c r="F87" s="21">
        <v>2559</v>
      </c>
      <c r="G87" s="21">
        <v>2524</v>
      </c>
      <c r="H87" s="21">
        <v>3</v>
      </c>
      <c r="I87" s="22" t="str">
        <f t="shared" si="13"/>
        <v>(1.20,2.10]</v>
      </c>
      <c r="J87" s="22">
        <f t="shared" si="14"/>
        <v>5083</v>
      </c>
      <c r="K87" s="22">
        <f t="shared" si="14"/>
        <v>2559</v>
      </c>
      <c r="L87" s="22">
        <f t="shared" si="14"/>
        <v>2524</v>
      </c>
      <c r="M87" s="23">
        <f t="shared" si="9"/>
        <v>1.3630013380634815E-2</v>
      </c>
      <c r="N87" s="23">
        <f t="shared" si="15"/>
        <v>0.49655715128860911</v>
      </c>
      <c r="O87" s="24">
        <f t="shared" si="10"/>
        <v>2.0522555293848264</v>
      </c>
      <c r="P87" s="24">
        <f t="shared" si="11"/>
        <v>0.10766132407362193</v>
      </c>
      <c r="Q87" s="25" t="str">
        <f t="shared" si="12"/>
        <v/>
      </c>
      <c r="R87" s="6" t="str">
        <f>IF(B87=B86,"",VLOOKUP(B87,'[1]07计算IV值'!A:D,4,FALSE))</f>
        <v/>
      </c>
      <c r="T87" s="21"/>
    </row>
    <row r="88" spans="1:20" x14ac:dyDescent="0.15">
      <c r="A88" s="10">
        <v>1</v>
      </c>
      <c r="B88" s="19" t="s">
        <v>23</v>
      </c>
      <c r="C88" s="20">
        <v>2.1</v>
      </c>
      <c r="D88" s="20">
        <v>3.3</v>
      </c>
      <c r="E88" s="21">
        <v>353</v>
      </c>
      <c r="F88" s="21">
        <v>163</v>
      </c>
      <c r="G88" s="21">
        <v>190</v>
      </c>
      <c r="H88" s="21">
        <v>4</v>
      </c>
      <c r="I88" s="22" t="str">
        <f t="shared" si="13"/>
        <v>(2.10,3.30]</v>
      </c>
      <c r="J88" s="22">
        <f t="shared" si="14"/>
        <v>353</v>
      </c>
      <c r="K88" s="22">
        <f t="shared" si="14"/>
        <v>163</v>
      </c>
      <c r="L88" s="22">
        <f t="shared" si="14"/>
        <v>190</v>
      </c>
      <c r="M88" s="23">
        <f t="shared" si="9"/>
        <v>9.4656594990440493E-4</v>
      </c>
      <c r="N88" s="23">
        <f t="shared" si="15"/>
        <v>0.5382436260623229</v>
      </c>
      <c r="O88" s="24">
        <f t="shared" si="10"/>
        <v>2.2193010132372355</v>
      </c>
      <c r="P88" s="24">
        <f t="shared" si="11"/>
        <v>8.9628281281907904E-3</v>
      </c>
      <c r="Q88" s="25" t="str">
        <f t="shared" si="12"/>
        <v/>
      </c>
      <c r="R88" s="6" t="str">
        <f>IF(B88=B87,"",VLOOKUP(B88,'[1]07计算IV值'!A:D,4,FALSE))</f>
        <v/>
      </c>
      <c r="T88" s="21"/>
    </row>
    <row r="89" spans="1:20" x14ac:dyDescent="0.15">
      <c r="A89" s="10">
        <v>1</v>
      </c>
      <c r="B89" s="38" t="s">
        <v>23</v>
      </c>
      <c r="C89" s="39">
        <v>3.3</v>
      </c>
      <c r="D89" s="39">
        <v>6.0000999999999998</v>
      </c>
      <c r="E89" s="40">
        <v>677</v>
      </c>
      <c r="F89" s="40">
        <v>280</v>
      </c>
      <c r="G89" s="40">
        <v>397</v>
      </c>
      <c r="H89" s="40">
        <v>5</v>
      </c>
      <c r="I89" s="41" t="str">
        <f t="shared" si="13"/>
        <v>(3.30,6.00]</v>
      </c>
      <c r="J89" s="41">
        <f t="shared" si="14"/>
        <v>677</v>
      </c>
      <c r="K89" s="41">
        <f t="shared" si="14"/>
        <v>280</v>
      </c>
      <c r="L89" s="41">
        <f t="shared" si="14"/>
        <v>397</v>
      </c>
      <c r="M89" s="42">
        <f t="shared" si="9"/>
        <v>1.8153686914597227E-3</v>
      </c>
      <c r="N89" s="42">
        <f t="shared" si="15"/>
        <v>0.58641063515509606</v>
      </c>
      <c r="O89" s="43">
        <f t="shared" si="10"/>
        <v>2.4151738194014523</v>
      </c>
      <c r="P89" s="43">
        <f t="shared" si="11"/>
        <v>2.0822534739444089E-2</v>
      </c>
      <c r="Q89" s="44" t="str">
        <f t="shared" si="12"/>
        <v/>
      </c>
      <c r="R89" s="6" t="str">
        <f>IF(B89=B88,"",VLOOKUP(B89,'[1]07计算IV值'!A:D,4,FALSE))</f>
        <v/>
      </c>
      <c r="T89" s="21"/>
    </row>
  </sheetData>
  <phoneticPr fontId="2" type="noConversion"/>
  <dataValidations count="2">
    <dataValidation type="list" allowBlank="1" showInputMessage="1" showErrorMessage="1" sqref="U2">
      <formula1>$T$3:$T$20</formula1>
    </dataValidation>
    <dataValidation type="list" allowBlank="1" showInputMessage="1" showErrorMessage="1" sqref="W2">
      <formula1>$T$3:$T$24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12变量表现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赵丹妍</dc:creator>
  <cp:lastModifiedBy>肖杨</cp:lastModifiedBy>
  <dcterms:created xsi:type="dcterms:W3CDTF">2017-08-01T08:49:58Z</dcterms:created>
  <dcterms:modified xsi:type="dcterms:W3CDTF">2017-08-01T10:37:49Z</dcterms:modified>
</cp:coreProperties>
</file>