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5.xml" ContentType="application/vnd.openxmlformats-officedocument.drawing+xml"/>
  <Override PartName="/xl/tables/table7.xml" ContentType="application/vnd.openxmlformats-officedocument.spreadsheetml.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ucas\Desktop\"/>
    </mc:Choice>
  </mc:AlternateContent>
  <xr:revisionPtr revIDLastSave="0" documentId="13_ncr:1_{844EA933-E1B6-4D2E-8320-4837ECA92A90}" xr6:coauthVersionLast="47" xr6:coauthVersionMax="47" xr10:uidLastSave="{00000000-0000-0000-0000-000000000000}"/>
  <bookViews>
    <workbookView xWindow="-120" yWindow="-120" windowWidth="29040" windowHeight="15840" activeTab="7" xr2:uid="{00000000-000D-0000-FFFF-FFFF00000000}"/>
  </bookViews>
  <sheets>
    <sheet name="REDE PUBLICA" sheetId="12" r:id="rId1"/>
    <sheet name="DOCENTES" sheetId="9" r:id="rId2"/>
    <sheet name="ORÇAMENTO" sheetId="17" r:id="rId3"/>
    <sheet name="ENADE" sheetId="18" r:id="rId4"/>
    <sheet name="ENTRADAS" sheetId="20" r:id="rId5"/>
    <sheet name="SAIDAS" sheetId="19" r:id="rId6"/>
    <sheet name="EFICIENCIA" sheetId="21" r:id="rId7"/>
    <sheet name="IDH E EFICIENCIA" sheetId="22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9" l="1"/>
  <c r="D3" i="19"/>
  <c r="D4" i="19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D23" i="19"/>
  <c r="D24" i="19"/>
  <c r="D25" i="19"/>
  <c r="D26" i="19"/>
  <c r="D27" i="19"/>
  <c r="D28" i="19"/>
  <c r="D2" i="19"/>
  <c r="C3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" i="20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C17" i="19"/>
  <c r="C18" i="19"/>
  <c r="C19" i="19"/>
  <c r="C20" i="19"/>
  <c r="C21" i="19"/>
  <c r="C22" i="19"/>
  <c r="C23" i="19"/>
  <c r="C24" i="19"/>
  <c r="C25" i="19"/>
  <c r="C26" i="19"/>
  <c r="C27" i="19"/>
  <c r="C28" i="19"/>
  <c r="C2" i="19"/>
  <c r="D3" i="20"/>
  <c r="D4" i="20"/>
  <c r="D5" i="20"/>
  <c r="D6" i="20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" i="20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B17" i="19"/>
  <c r="B18" i="19"/>
  <c r="B19" i="19"/>
  <c r="B20" i="19"/>
  <c r="B21" i="19"/>
  <c r="B22" i="19"/>
  <c r="B23" i="19"/>
  <c r="B24" i="19"/>
  <c r="B25" i="19"/>
  <c r="B26" i="19"/>
  <c r="B27" i="19"/>
  <c r="B28" i="19"/>
  <c r="B2" i="19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16" i="20"/>
  <c r="B17" i="20"/>
  <c r="B18" i="20"/>
  <c r="B19" i="20"/>
  <c r="B20" i="20"/>
  <c r="B21" i="20"/>
  <c r="B22" i="20"/>
  <c r="B23" i="20"/>
  <c r="B24" i="20"/>
  <c r="B25" i="20"/>
  <c r="B26" i="20"/>
  <c r="B27" i="20"/>
  <c r="B28" i="20"/>
  <c r="B2" i="20"/>
  <c r="D2" i="9"/>
</calcChain>
</file>

<file path=xl/sharedStrings.xml><?xml version="1.0" encoding="utf-8"?>
<sst xmlns="http://schemas.openxmlformats.org/spreadsheetml/2006/main" count="250" uniqueCount="53">
  <si>
    <t>Distrito Federal</t>
  </si>
  <si>
    <t>Goiás</t>
  </si>
  <si>
    <t>Mato Grosso</t>
  </si>
  <si>
    <t>Mato Grosso do Sul</t>
  </si>
  <si>
    <t>Alagoas</t>
  </si>
  <si>
    <t>Bahia</t>
  </si>
  <si>
    <t>Ceará</t>
  </si>
  <si>
    <t>Maranhão</t>
  </si>
  <si>
    <t>Paraíba</t>
  </si>
  <si>
    <t>Pernambuco</t>
  </si>
  <si>
    <t>Piauí</t>
  </si>
  <si>
    <t>Rio Grande do Norte</t>
  </si>
  <si>
    <t>Sergipe</t>
  </si>
  <si>
    <t>Acre</t>
  </si>
  <si>
    <t>Amapá</t>
  </si>
  <si>
    <t>Amazonas</t>
  </si>
  <si>
    <t>Pará</t>
  </si>
  <si>
    <t>Rondônia</t>
  </si>
  <si>
    <t>Roraima</t>
  </si>
  <si>
    <t>Tocantins</t>
  </si>
  <si>
    <t>Paraná</t>
  </si>
  <si>
    <t>Rio Grande do Sul</t>
  </si>
  <si>
    <t>Santa Catarina</t>
  </si>
  <si>
    <t>Espírito Santo</t>
  </si>
  <si>
    <t>Minas Gerais</t>
  </si>
  <si>
    <t>Rio de Janeiro</t>
  </si>
  <si>
    <t>São Paulo</t>
  </si>
  <si>
    <t>ESTADO</t>
  </si>
  <si>
    <t>DOCENTES</t>
  </si>
  <si>
    <t>TOTAL DE DOCENTES</t>
  </si>
  <si>
    <t>GASTO ANUAL POR ALUNO</t>
  </si>
  <si>
    <t>INVESTIMENTO ANUAL</t>
  </si>
  <si>
    <t xml:space="preserve">NUMERO DE MATRICULADOS </t>
  </si>
  <si>
    <t xml:space="preserve">INGRESSANTES </t>
  </si>
  <si>
    <t xml:space="preserve">TOTAL DE CONCLUINTES </t>
  </si>
  <si>
    <t>TOTAL DE IES</t>
  </si>
  <si>
    <t>TOTAL DE INGRESSANTES</t>
  </si>
  <si>
    <t>ENADE 4 e 5</t>
  </si>
  <si>
    <t>IES</t>
  </si>
  <si>
    <t>INGRESS_CONC</t>
  </si>
  <si>
    <t>DOC_INGRESS</t>
  </si>
  <si>
    <t>INGRESS_MATRIC</t>
  </si>
  <si>
    <t>EFICIENCIA</t>
  </si>
  <si>
    <t>INGRESS_INVES_ANUAL</t>
  </si>
  <si>
    <t>INGRESS_GAST_ANUAL</t>
  </si>
  <si>
    <t>ENADE_IES</t>
  </si>
  <si>
    <t>INGRESSANTES</t>
  </si>
  <si>
    <t>IDHM</t>
  </si>
  <si>
    <t>Estado</t>
  </si>
  <si>
    <t>Posição IDHM</t>
  </si>
  <si>
    <t>IDHM Renda</t>
  </si>
  <si>
    <t>IDHM Educação</t>
  </si>
  <si>
    <t>IDHM Longevidade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</si>
</sst>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R$&quot;\ * #,##0.00_-;\-&quot;R$&quot;\ * #,##0.00_-;_-&quot;R$&quot;\ * &quot;-&quot;??_-;_-@_-"/>
    <numFmt numFmtId="164" formatCode="0.0000"/>
    <numFmt numFmtId="165" formatCode="0.000000"/>
  </numFmts>
  <fonts count="1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3333"/>
      <name val="Arial"/>
      <family val="2"/>
    </font>
    <font>
      <sz val="11"/>
      <color rgb="FF333333"/>
      <name val="Cambria"/>
      <family val="1"/>
      <scheme val="major"/>
    </font>
    <font>
      <sz val="11"/>
      <color theme="1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ck">
        <color theme="0"/>
      </bottom>
      <diagonal/>
    </border>
  </borders>
  <cellStyleXfs count="3">
    <xf numFmtId="0" fontId="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9">
    <xf numFmtId="0" fontId="0" fillId="0" borderId="0" xfId="0"/>
    <xf numFmtId="3" fontId="0" fillId="0" borderId="0" xfId="0" applyNumberFormat="1"/>
    <xf numFmtId="0" fontId="2" fillId="0" borderId="7" xfId="0" applyFont="1" applyBorder="1" applyAlignment="1">
      <alignment horizontal="center" vertical="top"/>
    </xf>
    <xf numFmtId="3" fontId="2" fillId="0" borderId="7" xfId="0" applyNumberFormat="1" applyFont="1" applyBorder="1" applyAlignment="1">
      <alignment horizontal="center" vertical="top"/>
    </xf>
    <xf numFmtId="3" fontId="0" fillId="0" borderId="3" xfId="0" applyNumberFormat="1" applyBorder="1"/>
    <xf numFmtId="0" fontId="0" fillId="0" borderId="3" xfId="0" applyBorder="1"/>
    <xf numFmtId="3" fontId="0" fillId="0" borderId="5" xfId="0" applyNumberFormat="1" applyBorder="1"/>
    <xf numFmtId="3" fontId="4" fillId="2" borderId="0" xfId="0" applyNumberFormat="1" applyFont="1" applyFill="1"/>
    <xf numFmtId="0" fontId="2" fillId="3" borderId="0" xfId="0" applyFont="1" applyFill="1"/>
    <xf numFmtId="44" fontId="0" fillId="0" borderId="0" xfId="1" applyFont="1"/>
    <xf numFmtId="44" fontId="6" fillId="0" borderId="0" xfId="1" applyFont="1" applyAlignment="1">
      <alignment horizontal="center"/>
    </xf>
    <xf numFmtId="44" fontId="5" fillId="0" borderId="0" xfId="1" applyFont="1" applyAlignment="1">
      <alignment horizontal="center"/>
    </xf>
    <xf numFmtId="44" fontId="7" fillId="0" borderId="0" xfId="1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44" fontId="8" fillId="0" borderId="0" xfId="1" applyFont="1" applyAlignment="1">
      <alignment horizontal="center" vertical="center"/>
    </xf>
    <xf numFmtId="44" fontId="0" fillId="0" borderId="0" xfId="1" applyFont="1" applyAlignment="1">
      <alignment horizontal="center" vertical="center"/>
    </xf>
    <xf numFmtId="3" fontId="1" fillId="0" borderId="1" xfId="1" applyNumberFormat="1" applyFont="1" applyFill="1" applyBorder="1" applyAlignment="1">
      <alignment horizontal="center" vertical="center"/>
    </xf>
    <xf numFmtId="3" fontId="0" fillId="0" borderId="0" xfId="1" applyNumberFormat="1" applyFont="1"/>
    <xf numFmtId="3" fontId="2" fillId="0" borderId="0" xfId="0" applyNumberFormat="1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3" fontId="0" fillId="0" borderId="4" xfId="0" applyNumberFormat="1" applyBorder="1"/>
    <xf numFmtId="3" fontId="0" fillId="0" borderId="6" xfId="0" applyNumberFormat="1" applyBorder="1"/>
    <xf numFmtId="0" fontId="0" fillId="0" borderId="5" xfId="0" applyBorder="1"/>
    <xf numFmtId="164" fontId="0" fillId="0" borderId="0" xfId="0" applyNumberFormat="1"/>
    <xf numFmtId="16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9" xfId="0" applyNumberFormat="1" applyBorder="1"/>
    <xf numFmtId="2" fontId="0" fillId="0" borderId="0" xfId="0" applyNumberFormat="1" applyAlignment="1">
      <alignment horizontal="center"/>
    </xf>
    <xf numFmtId="2" fontId="0" fillId="0" borderId="0" xfId="0" applyNumberFormat="1"/>
    <xf numFmtId="164" fontId="1" fillId="0" borderId="10" xfId="0" applyNumberFormat="1" applyFont="1" applyBorder="1" applyAlignment="1">
      <alignment horizontal="center" vertical="center"/>
    </xf>
    <xf numFmtId="165" fontId="0" fillId="0" borderId="0" xfId="0" applyNumberFormat="1"/>
    <xf numFmtId="9" fontId="0" fillId="0" borderId="0" xfId="2" applyFont="1"/>
    <xf numFmtId="0" fontId="0" fillId="4" borderId="0" xfId="0" applyFill="1"/>
    <xf numFmtId="3" fontId="0" fillId="2" borderId="0" xfId="0" applyNumberFormat="1" applyFill="1"/>
    <xf numFmtId="0" fontId="9" fillId="0" borderId="0" xfId="0" applyFont="1" applyAlignment="1">
      <alignment horizontal="center" vertical="center"/>
    </xf>
    <xf numFmtId="9" fontId="9" fillId="0" borderId="0" xfId="2" applyFont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3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none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</dxf>
    <dxf>
      <numFmt numFmtId="164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textRotation="0" wrapText="0" indent="0" justifyLastLine="0" shrinkToFit="0" readingOrder="0"/>
    </dxf>
    <dxf>
      <fill>
        <patternFill patternType="none">
          <bgColor auto="1"/>
        </patternFill>
      </fill>
    </dxf>
    <dxf>
      <numFmt numFmtId="165" formatCode="0.000000"/>
      <fill>
        <patternFill patternType="none">
          <bgColor auto="1"/>
        </patternFill>
      </fill>
    </dxf>
    <dxf>
      <numFmt numFmtId="164" formatCode="0.0000"/>
      <fill>
        <patternFill patternType="none">
          <bgColor auto="1"/>
        </patternFill>
      </fill>
    </dxf>
    <dxf>
      <fill>
        <patternFill patternType="none">
          <fgColor theme="6" tint="0.59999389629810485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0"/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theme="6" tint="0.59999389629810485"/>
          <bgColor auto="1"/>
        </patternFill>
      </fill>
      <border diagonalUp="0" diagonalDown="0" outline="0">
        <left/>
        <right style="thin">
          <color theme="0"/>
        </right>
        <top style="thin">
          <color theme="0"/>
        </top>
        <bottom style="thin">
          <color theme="0"/>
        </bottom>
      </border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  <dxf>
      <numFmt numFmtId="3" formatCode="#,##0"/>
      <fill>
        <patternFill patternType="none">
          <fgColor indexed="64"/>
          <bgColor indexed="65"/>
        </patternFill>
      </fill>
      <border diagonalUp="0" diagonalDown="0" outline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strike val="0"/>
        <outline val="0"/>
        <shadow val="0"/>
        <u val="none"/>
        <vertAlign val="baseline"/>
        <sz val="11"/>
        <name val="Cambria"/>
        <family val="1"/>
        <scheme val="maj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alignment horizontal="center" vertical="center" textRotation="0" wrapText="0" indent="0" justifyLastLine="0" shrinkToFit="0" readingOrder="0"/>
    </dxf>
    <dxf>
      <numFmt numFmtId="3" formatCode="#,##0"/>
    </dxf>
    <dxf>
      <numFmt numFmtId="3" formatCode="#,##0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" formatCode="#,##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numFmt numFmtId="3" formatCode="#,##0"/>
      <fill>
        <patternFill patternType="none">
          <fgColor theme="6" tint="0.59999389629810485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3" formatCode="#,##0"/>
      <fill>
        <patternFill patternType="none">
          <fgColor theme="6" tint="0.59999389629810485"/>
          <bgColor auto="1"/>
        </patternFill>
      </fill>
      <border diagonalUp="0" diagonalDown="0" outline="0">
        <left style="thin">
          <color theme="0"/>
        </left>
        <right/>
        <top style="thin">
          <color theme="0"/>
        </top>
        <bottom style="thin">
          <color theme="0"/>
        </bottom>
      </border>
    </dxf>
    <dxf>
      <numFmt numFmtId="3" formatCode="#,##0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NÚMERO</a:t>
            </a: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DE MATRICULADOS EM </a:t>
            </a:r>
            <a:r>
              <a:rPr lang="pt-BR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INSTITUIÇÕES PÚBLICAS</a:t>
            </a:r>
            <a:r>
              <a:rPr lang="en-US" sz="14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 POR ESTADO NO ANO DE 2019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 PUBLICA'!$B$1</c:f>
              <c:strCache>
                <c:ptCount val="1"/>
                <c:pt idx="0">
                  <c:v>NUMERO DE MATRICULADOS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'REDE PUBLICA'!$A$2:$A$28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'REDE PUBLICA'!$B$2:$B$28</c:f>
              <c:numCache>
                <c:formatCode>#,##0</c:formatCode>
                <c:ptCount val="27"/>
                <c:pt idx="0">
                  <c:v>10548</c:v>
                </c:pt>
                <c:pt idx="1">
                  <c:v>34063</c:v>
                </c:pt>
                <c:pt idx="2">
                  <c:v>11934</c:v>
                </c:pt>
                <c:pt idx="3">
                  <c:v>48288</c:v>
                </c:pt>
                <c:pt idx="4">
                  <c:v>106209</c:v>
                </c:pt>
                <c:pt idx="5">
                  <c:v>89680</c:v>
                </c:pt>
                <c:pt idx="6">
                  <c:v>40971</c:v>
                </c:pt>
                <c:pt idx="7">
                  <c:v>31018</c:v>
                </c:pt>
                <c:pt idx="8">
                  <c:v>67226</c:v>
                </c:pt>
                <c:pt idx="9">
                  <c:v>60290</c:v>
                </c:pt>
                <c:pt idx="10">
                  <c:v>45696</c:v>
                </c:pt>
                <c:pt idx="11">
                  <c:v>34877</c:v>
                </c:pt>
                <c:pt idx="12">
                  <c:v>206161</c:v>
                </c:pt>
                <c:pt idx="13">
                  <c:v>71006</c:v>
                </c:pt>
                <c:pt idx="14">
                  <c:v>68258</c:v>
                </c:pt>
                <c:pt idx="15">
                  <c:v>136501</c:v>
                </c:pt>
                <c:pt idx="16">
                  <c:v>83892</c:v>
                </c:pt>
                <c:pt idx="17">
                  <c:v>42039</c:v>
                </c:pt>
                <c:pt idx="18">
                  <c:v>153781</c:v>
                </c:pt>
                <c:pt idx="19">
                  <c:v>50470</c:v>
                </c:pt>
                <c:pt idx="20">
                  <c:v>106317</c:v>
                </c:pt>
                <c:pt idx="21">
                  <c:v>12242</c:v>
                </c:pt>
                <c:pt idx="22">
                  <c:v>8995</c:v>
                </c:pt>
                <c:pt idx="23">
                  <c:v>63115</c:v>
                </c:pt>
                <c:pt idx="24">
                  <c:v>289555</c:v>
                </c:pt>
                <c:pt idx="25">
                  <c:v>25588</c:v>
                </c:pt>
                <c:pt idx="26">
                  <c:v>24041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39-48C6-AD81-9DCFBE9ED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52140288"/>
        <c:axId val="17521455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'REDE PUBLICA'!$D$1</c15:sqref>
                        </c15:formulaRef>
                      </c:ext>
                    </c:extLst>
                    <c:strCache>
                      <c:ptCount val="1"/>
                      <c:pt idx="0">
                        <c:v>TOTAL DE CONCLUINTES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'REDE PUBLICA'!$A$2:$A$28</c15:sqref>
                        </c15:formulaRef>
                      </c:ext>
                    </c:extLst>
                    <c:strCache>
                      <c:ptCount val="27"/>
                      <c:pt idx="0">
                        <c:v>Acre</c:v>
                      </c:pt>
                      <c:pt idx="1">
                        <c:v>Alagoas</c:v>
                      </c:pt>
                      <c:pt idx="2">
                        <c:v>Amapá</c:v>
                      </c:pt>
                      <c:pt idx="3">
                        <c:v>Amazonas</c:v>
                      </c:pt>
                      <c:pt idx="4">
                        <c:v>Bahia</c:v>
                      </c:pt>
                      <c:pt idx="5">
                        <c:v>Ceará</c:v>
                      </c:pt>
                      <c:pt idx="6">
                        <c:v>Distrito Federal</c:v>
                      </c:pt>
                      <c:pt idx="7">
                        <c:v>Espírito Santo</c:v>
                      </c:pt>
                      <c:pt idx="8">
                        <c:v>Goiás</c:v>
                      </c:pt>
                      <c:pt idx="9">
                        <c:v>Maranhão</c:v>
                      </c:pt>
                      <c:pt idx="10">
                        <c:v>Mato Grosso</c:v>
                      </c:pt>
                      <c:pt idx="11">
                        <c:v>Mato Grosso do Sul</c:v>
                      </c:pt>
                      <c:pt idx="12">
                        <c:v>Minas Gerais</c:v>
                      </c:pt>
                      <c:pt idx="13">
                        <c:v>Pará</c:v>
                      </c:pt>
                      <c:pt idx="14">
                        <c:v>Paraíba</c:v>
                      </c:pt>
                      <c:pt idx="15">
                        <c:v>Paraná</c:v>
                      </c:pt>
                      <c:pt idx="16">
                        <c:v>Pernambuco</c:v>
                      </c:pt>
                      <c:pt idx="17">
                        <c:v>Piauí</c:v>
                      </c:pt>
                      <c:pt idx="18">
                        <c:v>Rio de Janeiro</c:v>
                      </c:pt>
                      <c:pt idx="19">
                        <c:v>Rio Grande do Norte</c:v>
                      </c:pt>
                      <c:pt idx="20">
                        <c:v>Rio Grande do Sul</c:v>
                      </c:pt>
                      <c:pt idx="21">
                        <c:v>Rondônia</c:v>
                      </c:pt>
                      <c:pt idx="22">
                        <c:v>Roraima</c:v>
                      </c:pt>
                      <c:pt idx="23">
                        <c:v>Santa Catarina</c:v>
                      </c:pt>
                      <c:pt idx="24">
                        <c:v>São Paulo</c:v>
                      </c:pt>
                      <c:pt idx="25">
                        <c:v>Sergipe</c:v>
                      </c:pt>
                      <c:pt idx="26">
                        <c:v>Tocantins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'REDE PUBLICA'!$E$2:$E$28</c15:sqref>
                        </c15:formulaRef>
                      </c:ext>
                    </c:extLst>
                    <c:numCache>
                      <c:formatCode>#,##0</c:formatCode>
                      <c:ptCount val="27"/>
                      <c:pt idx="0">
                        <c:v>14</c:v>
                      </c:pt>
                      <c:pt idx="1">
                        <c:v>31</c:v>
                      </c:pt>
                      <c:pt idx="2">
                        <c:v>14</c:v>
                      </c:pt>
                      <c:pt idx="3">
                        <c:v>24</c:v>
                      </c:pt>
                      <c:pt idx="4">
                        <c:v>155</c:v>
                      </c:pt>
                      <c:pt idx="5">
                        <c:v>93</c:v>
                      </c:pt>
                      <c:pt idx="6">
                        <c:v>72</c:v>
                      </c:pt>
                      <c:pt idx="7">
                        <c:v>78</c:v>
                      </c:pt>
                      <c:pt idx="8">
                        <c:v>110</c:v>
                      </c:pt>
                      <c:pt idx="9">
                        <c:v>55</c:v>
                      </c:pt>
                      <c:pt idx="10">
                        <c:v>68</c:v>
                      </c:pt>
                      <c:pt idx="11">
                        <c:v>35</c:v>
                      </c:pt>
                      <c:pt idx="12">
                        <c:v>307</c:v>
                      </c:pt>
                      <c:pt idx="13">
                        <c:v>73</c:v>
                      </c:pt>
                      <c:pt idx="14">
                        <c:v>47</c:v>
                      </c:pt>
                      <c:pt idx="15">
                        <c:v>191</c:v>
                      </c:pt>
                      <c:pt idx="16">
                        <c:v>121</c:v>
                      </c:pt>
                      <c:pt idx="17">
                        <c:v>47</c:v>
                      </c:pt>
                      <c:pt idx="18">
                        <c:v>131</c:v>
                      </c:pt>
                      <c:pt idx="19">
                        <c:v>29</c:v>
                      </c:pt>
                      <c:pt idx="20">
                        <c:v>123</c:v>
                      </c:pt>
                      <c:pt idx="21">
                        <c:v>33</c:v>
                      </c:pt>
                      <c:pt idx="22">
                        <c:v>8</c:v>
                      </c:pt>
                      <c:pt idx="23">
                        <c:v>100</c:v>
                      </c:pt>
                      <c:pt idx="24">
                        <c:v>609</c:v>
                      </c:pt>
                      <c:pt idx="25">
                        <c:v>20</c:v>
                      </c:pt>
                      <c:pt idx="26">
                        <c:v>26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EF39-48C6-AD81-9DCFBE9ED12B}"/>
                  </c:ext>
                </c:extLst>
              </c15:ser>
            </c15:filteredBarSeries>
          </c:ext>
        </c:extLst>
      </c:barChart>
      <c:catAx>
        <c:axId val="1752140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2145568"/>
        <c:crosses val="autoZero"/>
        <c:auto val="1"/>
        <c:lblAlgn val="ctr"/>
        <c:lblOffset val="100"/>
        <c:noMultiLvlLbl val="0"/>
      </c:catAx>
      <c:valAx>
        <c:axId val="175214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2140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NÚMERO</a:t>
            </a:r>
            <a:r>
              <a:rPr lang="pt-BR" baseline="0"/>
              <a:t> DE</a:t>
            </a:r>
            <a:r>
              <a:rPr lang="en-US"/>
              <a:t> IES POR ESTADO</a:t>
            </a:r>
            <a:r>
              <a:rPr lang="en-US" baseline="0"/>
              <a:t> NO ANO DE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'REDE PUBLICA'!$D$1</c:f>
              <c:strCache>
                <c:ptCount val="1"/>
                <c:pt idx="0">
                  <c:v>TOTAL DE CONCLUINTES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'REDE PUBLICA'!$A$2:$A$28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'REDE PUBLICA'!$E$2:$E$28</c:f>
              <c:numCache>
                <c:formatCode>#,##0</c:formatCode>
                <c:ptCount val="27"/>
                <c:pt idx="0">
                  <c:v>14</c:v>
                </c:pt>
                <c:pt idx="1">
                  <c:v>31</c:v>
                </c:pt>
                <c:pt idx="2">
                  <c:v>14</c:v>
                </c:pt>
                <c:pt idx="3">
                  <c:v>24</c:v>
                </c:pt>
                <c:pt idx="4">
                  <c:v>155</c:v>
                </c:pt>
                <c:pt idx="5">
                  <c:v>93</c:v>
                </c:pt>
                <c:pt idx="6">
                  <c:v>72</c:v>
                </c:pt>
                <c:pt idx="7">
                  <c:v>78</c:v>
                </c:pt>
                <c:pt idx="8">
                  <c:v>110</c:v>
                </c:pt>
                <c:pt idx="9">
                  <c:v>55</c:v>
                </c:pt>
                <c:pt idx="10">
                  <c:v>68</c:v>
                </c:pt>
                <c:pt idx="11">
                  <c:v>35</c:v>
                </c:pt>
                <c:pt idx="12">
                  <c:v>307</c:v>
                </c:pt>
                <c:pt idx="13">
                  <c:v>73</c:v>
                </c:pt>
                <c:pt idx="14">
                  <c:v>47</c:v>
                </c:pt>
                <c:pt idx="15">
                  <c:v>191</c:v>
                </c:pt>
                <c:pt idx="16">
                  <c:v>121</c:v>
                </c:pt>
                <c:pt idx="17">
                  <c:v>47</c:v>
                </c:pt>
                <c:pt idx="18">
                  <c:v>131</c:v>
                </c:pt>
                <c:pt idx="19">
                  <c:v>29</c:v>
                </c:pt>
                <c:pt idx="20">
                  <c:v>123</c:v>
                </c:pt>
                <c:pt idx="21">
                  <c:v>33</c:v>
                </c:pt>
                <c:pt idx="22">
                  <c:v>8</c:v>
                </c:pt>
                <c:pt idx="23">
                  <c:v>100</c:v>
                </c:pt>
                <c:pt idx="24">
                  <c:v>609</c:v>
                </c:pt>
                <c:pt idx="25">
                  <c:v>20</c:v>
                </c:pt>
                <c:pt idx="26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CF-4DA7-B987-596956DA8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35644672"/>
        <c:axId val="635645152"/>
      </c:barChart>
      <c:catAx>
        <c:axId val="63564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645152"/>
        <c:crosses val="autoZero"/>
        <c:auto val="1"/>
        <c:lblAlgn val="ctr"/>
        <c:lblOffset val="100"/>
        <c:noMultiLvlLbl val="0"/>
      </c:catAx>
      <c:valAx>
        <c:axId val="635645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5644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NÚMERO DE INGRESSANTES E</a:t>
            </a:r>
            <a:r>
              <a:rPr lang="pt-BR" baseline="0"/>
              <a:t> CONCLUINTES POR ESTADO NO ANO DE 2019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'REDE PUBLICA'!$C$1</c:f>
              <c:strCache>
                <c:ptCount val="1"/>
                <c:pt idx="0">
                  <c:v>TOTAL DE INGRESSANTES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'REDE PUBLICA'!$A$2:$A$28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'REDE PUBLICA'!$C$2:$C$28</c:f>
              <c:numCache>
                <c:formatCode>#,##0</c:formatCode>
                <c:ptCount val="27"/>
                <c:pt idx="0">
                  <c:v>3181</c:v>
                </c:pt>
                <c:pt idx="1">
                  <c:v>8088</c:v>
                </c:pt>
                <c:pt idx="2">
                  <c:v>2155</c:v>
                </c:pt>
                <c:pt idx="3">
                  <c:v>9404</c:v>
                </c:pt>
                <c:pt idx="4">
                  <c:v>26064</c:v>
                </c:pt>
                <c:pt idx="5">
                  <c:v>22533</c:v>
                </c:pt>
                <c:pt idx="6">
                  <c:v>11875</c:v>
                </c:pt>
                <c:pt idx="7">
                  <c:v>7849</c:v>
                </c:pt>
                <c:pt idx="8">
                  <c:v>21208</c:v>
                </c:pt>
                <c:pt idx="9">
                  <c:v>11728</c:v>
                </c:pt>
                <c:pt idx="10">
                  <c:v>13496</c:v>
                </c:pt>
                <c:pt idx="11">
                  <c:v>10671</c:v>
                </c:pt>
                <c:pt idx="12">
                  <c:v>55260</c:v>
                </c:pt>
                <c:pt idx="13">
                  <c:v>18426</c:v>
                </c:pt>
                <c:pt idx="14">
                  <c:v>20945</c:v>
                </c:pt>
                <c:pt idx="15">
                  <c:v>37532</c:v>
                </c:pt>
                <c:pt idx="16">
                  <c:v>22837</c:v>
                </c:pt>
                <c:pt idx="17">
                  <c:v>10758</c:v>
                </c:pt>
                <c:pt idx="18">
                  <c:v>41553</c:v>
                </c:pt>
                <c:pt idx="19">
                  <c:v>15243</c:v>
                </c:pt>
                <c:pt idx="20">
                  <c:v>31533</c:v>
                </c:pt>
                <c:pt idx="21">
                  <c:v>3776</c:v>
                </c:pt>
                <c:pt idx="22">
                  <c:v>2357</c:v>
                </c:pt>
                <c:pt idx="23">
                  <c:v>18258</c:v>
                </c:pt>
                <c:pt idx="24">
                  <c:v>85927</c:v>
                </c:pt>
                <c:pt idx="25">
                  <c:v>6994</c:v>
                </c:pt>
                <c:pt idx="26">
                  <c:v>7303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3-4979-9C9D-66FC7A83107F}"/>
            </c:ext>
          </c:extLst>
        </c:ser>
        <c:ser>
          <c:idx val="1"/>
          <c:order val="1"/>
          <c:tx>
            <c:strRef>
              <c:f>'REDE PUBLICA'!$D$1</c:f>
              <c:strCache>
                <c:ptCount val="1"/>
                <c:pt idx="0">
                  <c:v>TOTAL DE CONCLUINTES 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'REDE PUBLICA'!$A$2:$A$28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'REDE PUBLICA'!$D$2:$D$28</c:f>
              <c:numCache>
                <c:formatCode>#,##0</c:formatCode>
                <c:ptCount val="27"/>
                <c:pt idx="0">
                  <c:v>1367</c:v>
                </c:pt>
                <c:pt idx="1">
                  <c:v>3596</c:v>
                </c:pt>
                <c:pt idx="2" formatCode="General">
                  <c:v>825</c:v>
                </c:pt>
                <c:pt idx="3">
                  <c:v>6780</c:v>
                </c:pt>
                <c:pt idx="4">
                  <c:v>11105</c:v>
                </c:pt>
                <c:pt idx="5">
                  <c:v>10063</c:v>
                </c:pt>
                <c:pt idx="6">
                  <c:v>5519</c:v>
                </c:pt>
                <c:pt idx="7">
                  <c:v>3453</c:v>
                </c:pt>
                <c:pt idx="8">
                  <c:v>8177</c:v>
                </c:pt>
                <c:pt idx="9">
                  <c:v>4722</c:v>
                </c:pt>
                <c:pt idx="10">
                  <c:v>5107</c:v>
                </c:pt>
                <c:pt idx="11">
                  <c:v>3922</c:v>
                </c:pt>
                <c:pt idx="12">
                  <c:v>26390</c:v>
                </c:pt>
                <c:pt idx="13">
                  <c:v>11119</c:v>
                </c:pt>
                <c:pt idx="14">
                  <c:v>8321</c:v>
                </c:pt>
                <c:pt idx="15">
                  <c:v>18085</c:v>
                </c:pt>
                <c:pt idx="16">
                  <c:v>10720</c:v>
                </c:pt>
                <c:pt idx="17">
                  <c:v>4891</c:v>
                </c:pt>
                <c:pt idx="18">
                  <c:v>17988</c:v>
                </c:pt>
                <c:pt idx="19">
                  <c:v>6843</c:v>
                </c:pt>
                <c:pt idx="20">
                  <c:v>12882</c:v>
                </c:pt>
                <c:pt idx="21">
                  <c:v>1230</c:v>
                </c:pt>
                <c:pt idx="22">
                  <c:v>1169</c:v>
                </c:pt>
                <c:pt idx="23">
                  <c:v>7441</c:v>
                </c:pt>
                <c:pt idx="24">
                  <c:v>42358</c:v>
                </c:pt>
                <c:pt idx="25">
                  <c:v>2362</c:v>
                </c:pt>
                <c:pt idx="26">
                  <c:v>2888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3-4979-9C9D-66FC7A831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4775472"/>
        <c:axId val="1754779792"/>
      </c:lineChart>
      <c:catAx>
        <c:axId val="175477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779792"/>
        <c:crosses val="autoZero"/>
        <c:auto val="1"/>
        <c:lblAlgn val="ctr"/>
        <c:lblOffset val="100"/>
        <c:noMultiLvlLbl val="0"/>
      </c:catAx>
      <c:valAx>
        <c:axId val="175477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5477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NUMERO DE DOCENTES E ALUNOS NO</a:t>
            </a:r>
            <a:r>
              <a:rPr lang="pt-BR" baseline="0"/>
              <a:t> ANO DE 2019 POR ESTADO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DOCENTES!$B$1</c:f>
              <c:strCache>
                <c:ptCount val="1"/>
                <c:pt idx="0">
                  <c:v>DOCENTES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DOCENTES!$A$2:$A$28</c:f>
              <c:strCache>
                <c:ptCount val="27"/>
                <c:pt idx="0">
                  <c:v>São Paulo</c:v>
                </c:pt>
                <c:pt idx="1">
                  <c:v>Minas Gerais</c:v>
                </c:pt>
                <c:pt idx="2">
                  <c:v>Rio de Janeiro</c:v>
                </c:pt>
                <c:pt idx="3">
                  <c:v>Paraná</c:v>
                </c:pt>
                <c:pt idx="4">
                  <c:v>Bahia</c:v>
                </c:pt>
                <c:pt idx="5">
                  <c:v>Rio Grande do Sul</c:v>
                </c:pt>
                <c:pt idx="6">
                  <c:v>Ceará</c:v>
                </c:pt>
                <c:pt idx="7">
                  <c:v>Santa Catarina</c:v>
                </c:pt>
                <c:pt idx="8">
                  <c:v>Pernambuco</c:v>
                </c:pt>
                <c:pt idx="9">
                  <c:v>Maranhão</c:v>
                </c:pt>
                <c:pt idx="10">
                  <c:v>Goiás</c:v>
                </c:pt>
                <c:pt idx="11">
                  <c:v>Pará</c:v>
                </c:pt>
                <c:pt idx="12">
                  <c:v>Mato Grosso</c:v>
                </c:pt>
                <c:pt idx="13">
                  <c:v>Paraíba</c:v>
                </c:pt>
                <c:pt idx="14">
                  <c:v>Piauí</c:v>
                </c:pt>
                <c:pt idx="15">
                  <c:v>Espírito Santo</c:v>
                </c:pt>
                <c:pt idx="16">
                  <c:v>Mato Grosso do Sul</c:v>
                </c:pt>
                <c:pt idx="17">
                  <c:v>Amazonas</c:v>
                </c:pt>
                <c:pt idx="18">
                  <c:v>Rio Grande do Norte</c:v>
                </c:pt>
                <c:pt idx="19">
                  <c:v>Alagoas</c:v>
                </c:pt>
                <c:pt idx="20">
                  <c:v>Distrito Federal</c:v>
                </c:pt>
                <c:pt idx="21">
                  <c:v>Sergipe</c:v>
                </c:pt>
                <c:pt idx="22">
                  <c:v>Tocantins</c:v>
                </c:pt>
                <c:pt idx="23">
                  <c:v>Rondônia</c:v>
                </c:pt>
                <c:pt idx="24">
                  <c:v>Amapá</c:v>
                </c:pt>
                <c:pt idx="25">
                  <c:v>Roraima</c:v>
                </c:pt>
                <c:pt idx="26">
                  <c:v>Acre</c:v>
                </c:pt>
              </c:strCache>
            </c:strRef>
          </c:cat>
          <c:val>
            <c:numRef>
              <c:f>DOCENTES!$B$2:$B$28</c:f>
              <c:numCache>
                <c:formatCode>#,##0</c:formatCode>
                <c:ptCount val="27"/>
                <c:pt idx="0">
                  <c:v>115215</c:v>
                </c:pt>
                <c:pt idx="1">
                  <c:v>58155</c:v>
                </c:pt>
                <c:pt idx="2">
                  <c:v>44347</c:v>
                </c:pt>
                <c:pt idx="3">
                  <c:v>33428</c:v>
                </c:pt>
                <c:pt idx="4">
                  <c:v>29156</c:v>
                </c:pt>
                <c:pt idx="5">
                  <c:v>27437</c:v>
                </c:pt>
                <c:pt idx="6">
                  <c:v>18864</c:v>
                </c:pt>
                <c:pt idx="7">
                  <c:v>18837</c:v>
                </c:pt>
                <c:pt idx="8">
                  <c:v>18157</c:v>
                </c:pt>
                <c:pt idx="9">
                  <c:v>16844</c:v>
                </c:pt>
                <c:pt idx="10">
                  <c:v>15706</c:v>
                </c:pt>
                <c:pt idx="11">
                  <c:v>15295</c:v>
                </c:pt>
                <c:pt idx="12">
                  <c:v>11290</c:v>
                </c:pt>
                <c:pt idx="13">
                  <c:v>11056</c:v>
                </c:pt>
                <c:pt idx="14">
                  <c:v>10390</c:v>
                </c:pt>
                <c:pt idx="15">
                  <c:v>8313</c:v>
                </c:pt>
                <c:pt idx="16">
                  <c:v>8062</c:v>
                </c:pt>
                <c:pt idx="17">
                  <c:v>7942</c:v>
                </c:pt>
                <c:pt idx="18">
                  <c:v>7015</c:v>
                </c:pt>
                <c:pt idx="19">
                  <c:v>6813</c:v>
                </c:pt>
                <c:pt idx="20">
                  <c:v>5606</c:v>
                </c:pt>
                <c:pt idx="21">
                  <c:v>4952</c:v>
                </c:pt>
                <c:pt idx="22">
                  <c:v>4916</c:v>
                </c:pt>
                <c:pt idx="23">
                  <c:v>3683</c:v>
                </c:pt>
                <c:pt idx="24">
                  <c:v>2262</c:v>
                </c:pt>
                <c:pt idx="25">
                  <c:v>2187</c:v>
                </c:pt>
                <c:pt idx="26">
                  <c:v>2035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EB-45B5-9CD0-E7693141A481}"/>
            </c:ext>
          </c:extLst>
        </c:ser>
        <c:ser>
          <c:idx val="1"/>
          <c:order val="1"/>
          <c:tx>
            <c:strRef>
              <c:f>DOCENTES!$C$1</c:f>
              <c:strCache>
                <c:ptCount val="1"/>
                <c:pt idx="0">
                  <c:v>INGRESSANTES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DOCENTES!$A$2:$A$28</c:f>
              <c:strCache>
                <c:ptCount val="27"/>
                <c:pt idx="0">
                  <c:v>São Paulo</c:v>
                </c:pt>
                <c:pt idx="1">
                  <c:v>Minas Gerais</c:v>
                </c:pt>
                <c:pt idx="2">
                  <c:v>Rio de Janeiro</c:v>
                </c:pt>
                <c:pt idx="3">
                  <c:v>Paraná</c:v>
                </c:pt>
                <c:pt idx="4">
                  <c:v>Bahia</c:v>
                </c:pt>
                <c:pt idx="5">
                  <c:v>Rio Grande do Sul</c:v>
                </c:pt>
                <c:pt idx="6">
                  <c:v>Ceará</c:v>
                </c:pt>
                <c:pt idx="7">
                  <c:v>Santa Catarina</c:v>
                </c:pt>
                <c:pt idx="8">
                  <c:v>Pernambuco</c:v>
                </c:pt>
                <c:pt idx="9">
                  <c:v>Maranhão</c:v>
                </c:pt>
                <c:pt idx="10">
                  <c:v>Goiás</c:v>
                </c:pt>
                <c:pt idx="11">
                  <c:v>Pará</c:v>
                </c:pt>
                <c:pt idx="12">
                  <c:v>Mato Grosso</c:v>
                </c:pt>
                <c:pt idx="13">
                  <c:v>Paraíba</c:v>
                </c:pt>
                <c:pt idx="14">
                  <c:v>Piauí</c:v>
                </c:pt>
                <c:pt idx="15">
                  <c:v>Espírito Santo</c:v>
                </c:pt>
                <c:pt idx="16">
                  <c:v>Mato Grosso do Sul</c:v>
                </c:pt>
                <c:pt idx="17">
                  <c:v>Amazonas</c:v>
                </c:pt>
                <c:pt idx="18">
                  <c:v>Rio Grande do Norte</c:v>
                </c:pt>
                <c:pt idx="19">
                  <c:v>Alagoas</c:v>
                </c:pt>
                <c:pt idx="20">
                  <c:v>Distrito Federal</c:v>
                </c:pt>
                <c:pt idx="21">
                  <c:v>Sergipe</c:v>
                </c:pt>
                <c:pt idx="22">
                  <c:v>Tocantins</c:v>
                </c:pt>
                <c:pt idx="23">
                  <c:v>Rondônia</c:v>
                </c:pt>
                <c:pt idx="24">
                  <c:v>Amapá</c:v>
                </c:pt>
                <c:pt idx="25">
                  <c:v>Roraima</c:v>
                </c:pt>
                <c:pt idx="26">
                  <c:v>Acre</c:v>
                </c:pt>
              </c:strCache>
            </c:strRef>
          </c:cat>
          <c:val>
            <c:numRef>
              <c:f>DOCENTES!$C$2:$C$28</c:f>
              <c:numCache>
                <c:formatCode>#,##0</c:formatCode>
                <c:ptCount val="27"/>
                <c:pt idx="0">
                  <c:v>7303</c:v>
                </c:pt>
                <c:pt idx="1">
                  <c:v>6994</c:v>
                </c:pt>
                <c:pt idx="2">
                  <c:v>85927</c:v>
                </c:pt>
                <c:pt idx="3">
                  <c:v>18258</c:v>
                </c:pt>
                <c:pt idx="4">
                  <c:v>2357</c:v>
                </c:pt>
                <c:pt idx="5">
                  <c:v>3776</c:v>
                </c:pt>
                <c:pt idx="6">
                  <c:v>31533</c:v>
                </c:pt>
                <c:pt idx="7">
                  <c:v>15243</c:v>
                </c:pt>
                <c:pt idx="8">
                  <c:v>41553</c:v>
                </c:pt>
                <c:pt idx="9">
                  <c:v>10758</c:v>
                </c:pt>
                <c:pt idx="10">
                  <c:v>22837</c:v>
                </c:pt>
                <c:pt idx="11">
                  <c:v>37532</c:v>
                </c:pt>
                <c:pt idx="12">
                  <c:v>20945</c:v>
                </c:pt>
                <c:pt idx="13">
                  <c:v>18426</c:v>
                </c:pt>
                <c:pt idx="14">
                  <c:v>55260</c:v>
                </c:pt>
                <c:pt idx="15">
                  <c:v>10671</c:v>
                </c:pt>
                <c:pt idx="16">
                  <c:v>13496</c:v>
                </c:pt>
                <c:pt idx="17">
                  <c:v>11728</c:v>
                </c:pt>
                <c:pt idx="18">
                  <c:v>21208</c:v>
                </c:pt>
                <c:pt idx="19">
                  <c:v>7849</c:v>
                </c:pt>
                <c:pt idx="20">
                  <c:v>11875</c:v>
                </c:pt>
                <c:pt idx="21">
                  <c:v>22533</c:v>
                </c:pt>
                <c:pt idx="22">
                  <c:v>26064</c:v>
                </c:pt>
                <c:pt idx="23">
                  <c:v>9404</c:v>
                </c:pt>
                <c:pt idx="24">
                  <c:v>2155</c:v>
                </c:pt>
                <c:pt idx="25">
                  <c:v>8088</c:v>
                </c:pt>
                <c:pt idx="26">
                  <c:v>3181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35-4DA4-989D-BA034C8DD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12772943"/>
        <c:axId val="2079983135"/>
      </c:lineChart>
      <c:catAx>
        <c:axId val="131277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79983135"/>
        <c:crosses val="autoZero"/>
        <c:auto val="1"/>
        <c:lblAlgn val="ctr"/>
        <c:lblOffset val="100"/>
        <c:noMultiLvlLbl val="0"/>
      </c:catAx>
      <c:valAx>
        <c:axId val="2079983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12772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 sz="15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GASTOS POR ALUNO E INVESTIMENTOS NA EDUCAÇÃO NO ANO DE 2019 POR ESTADO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ORÇAMENTO!$B$1</c:f>
              <c:strCache>
                <c:ptCount val="1"/>
                <c:pt idx="0">
                  <c:v> INVESTIMENTO ANUAL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ORÇAMENTO!$A$2:$A$28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ORÇAMENTO!$B$2:$B$28</c:f>
              <c:numCache>
                <c:formatCode>_("R$"* #,##0.00_);_("R$"* \(#,##0.00\);_("R$"* "-"??_);_(@_)</c:formatCode>
                <c:ptCount val="27"/>
                <c:pt idx="0">
                  <c:v>355978268.25</c:v>
                </c:pt>
                <c:pt idx="1">
                  <c:v>963662858.80999994</c:v>
                </c:pt>
                <c:pt idx="2">
                  <c:v>260853317.38999999</c:v>
                </c:pt>
                <c:pt idx="3">
                  <c:v>868104751.79999995</c:v>
                </c:pt>
                <c:pt idx="4">
                  <c:v>2290027255.0900002</c:v>
                </c:pt>
                <c:pt idx="5">
                  <c:v>1683372878.2</c:v>
                </c:pt>
                <c:pt idx="6">
                  <c:v>2079496635.3599999</c:v>
                </c:pt>
                <c:pt idx="7">
                  <c:v>1258805926.49</c:v>
                </c:pt>
                <c:pt idx="8">
                  <c:v>551267174.21000004</c:v>
                </c:pt>
                <c:pt idx="9">
                  <c:v>1602115994.8</c:v>
                </c:pt>
                <c:pt idx="10">
                  <c:v>1171891509.9000001</c:v>
                </c:pt>
                <c:pt idx="11">
                  <c:v>993335011.82000005</c:v>
                </c:pt>
                <c:pt idx="12">
                  <c:v>1029473138.14</c:v>
                </c:pt>
                <c:pt idx="13">
                  <c:v>6967708332.3900003</c:v>
                </c:pt>
                <c:pt idx="14">
                  <c:v>1909285456.9400001</c:v>
                </c:pt>
                <c:pt idx="15">
                  <c:v>1990301714.48</c:v>
                </c:pt>
                <c:pt idx="16">
                  <c:v>2427565907.9400001</c:v>
                </c:pt>
                <c:pt idx="17">
                  <c:v>2204279658.4499998</c:v>
                </c:pt>
                <c:pt idx="18">
                  <c:v>952011007.41999996</c:v>
                </c:pt>
                <c:pt idx="19">
                  <c:v>6198370886.8800001</c:v>
                </c:pt>
                <c:pt idx="20">
                  <c:v>1763051362.6099999</c:v>
                </c:pt>
                <c:pt idx="21">
                  <c:v>5500600690.5900002</c:v>
                </c:pt>
                <c:pt idx="22">
                  <c:v>429056178.97000003</c:v>
                </c:pt>
                <c:pt idx="23">
                  <c:v>291340873.98000002</c:v>
                </c:pt>
                <c:pt idx="24">
                  <c:v>1913260478.0899999</c:v>
                </c:pt>
                <c:pt idx="25">
                  <c:v>2483745310.4099998</c:v>
                </c:pt>
                <c:pt idx="26">
                  <c:v>763119467.28999996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9B-4F2C-B239-096425430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321005743"/>
        <c:axId val="132100670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ORÇAMENTO!$C$1</c15:sqref>
                        </c15:formulaRef>
                      </c:ext>
                    </c:extLst>
                    <c:strCache>
                      <c:ptCount val="1"/>
                      <c:pt idx="0">
                        <c:v> GASTO ANUAL POR ALUNO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2">
                          <a:shade val="51000"/>
                          <a:satMod val="130000"/>
                        </a:schemeClr>
                      </a:gs>
                      <a:gs pos="80000">
                        <a:schemeClr val="accent2">
                          <a:shade val="93000"/>
                          <a:satMod val="130000"/>
                        </a:schemeClr>
                      </a:gs>
                      <a:gs pos="100000">
                        <a:schemeClr val="accent2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ORÇAMENTO!$A$2:$A$28</c15:sqref>
                        </c15:formulaRef>
                      </c:ext>
                    </c:extLst>
                    <c:strCache>
                      <c:ptCount val="27"/>
                      <c:pt idx="0">
                        <c:v>Acre</c:v>
                      </c:pt>
                      <c:pt idx="1">
                        <c:v>Alagoas</c:v>
                      </c:pt>
                      <c:pt idx="2">
                        <c:v>Amapá</c:v>
                      </c:pt>
                      <c:pt idx="3">
                        <c:v>Amazonas</c:v>
                      </c:pt>
                      <c:pt idx="4">
                        <c:v>Bahia</c:v>
                      </c:pt>
                      <c:pt idx="5">
                        <c:v>Ceará</c:v>
                      </c:pt>
                      <c:pt idx="6">
                        <c:v>Distrito Federal</c:v>
                      </c:pt>
                      <c:pt idx="7">
                        <c:v>Espírito Santo</c:v>
                      </c:pt>
                      <c:pt idx="8">
                        <c:v>Goiás</c:v>
                      </c:pt>
                      <c:pt idx="9">
                        <c:v>Maranhão</c:v>
                      </c:pt>
                      <c:pt idx="10">
                        <c:v>Mato Grosso</c:v>
                      </c:pt>
                      <c:pt idx="11">
                        <c:v>Mato Grosso do Sul</c:v>
                      </c:pt>
                      <c:pt idx="12">
                        <c:v>Minas Gerais</c:v>
                      </c:pt>
                      <c:pt idx="13">
                        <c:v>Pará</c:v>
                      </c:pt>
                      <c:pt idx="14">
                        <c:v>Paraíba</c:v>
                      </c:pt>
                      <c:pt idx="15">
                        <c:v>Paraná</c:v>
                      </c:pt>
                      <c:pt idx="16">
                        <c:v>Pernambuco</c:v>
                      </c:pt>
                      <c:pt idx="17">
                        <c:v>Piauí</c:v>
                      </c:pt>
                      <c:pt idx="18">
                        <c:v>Rio de Janeiro</c:v>
                      </c:pt>
                      <c:pt idx="19">
                        <c:v>Rio Grande do Norte</c:v>
                      </c:pt>
                      <c:pt idx="20">
                        <c:v>Rio Grande do Sul</c:v>
                      </c:pt>
                      <c:pt idx="21">
                        <c:v>Rondônia</c:v>
                      </c:pt>
                      <c:pt idx="22">
                        <c:v>Roraima</c:v>
                      </c:pt>
                      <c:pt idx="23">
                        <c:v>Santa Catarina</c:v>
                      </c:pt>
                      <c:pt idx="24">
                        <c:v>São Paulo</c:v>
                      </c:pt>
                      <c:pt idx="25">
                        <c:v>Sergipe</c:v>
                      </c:pt>
                      <c:pt idx="26">
                        <c:v>Tocantins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ORÇAMENTO!$C$2:$C$28</c15:sqref>
                        </c15:formulaRef>
                      </c:ext>
                    </c:extLst>
                    <c:numCache>
                      <c:formatCode>_("R$"* #,##0.00_);_("R$"* \(#,##0.00\);_("R$"* "-"??_);_(@_)</c:formatCode>
                      <c:ptCount val="27"/>
                      <c:pt idx="0">
                        <c:v>35000</c:v>
                      </c:pt>
                      <c:pt idx="1">
                        <c:v>35000</c:v>
                      </c:pt>
                      <c:pt idx="2">
                        <c:v>35000</c:v>
                      </c:pt>
                      <c:pt idx="3">
                        <c:v>35000</c:v>
                      </c:pt>
                      <c:pt idx="4">
                        <c:v>35000</c:v>
                      </c:pt>
                      <c:pt idx="5">
                        <c:v>35000</c:v>
                      </c:pt>
                      <c:pt idx="6">
                        <c:v>35000</c:v>
                      </c:pt>
                      <c:pt idx="7">
                        <c:v>35000</c:v>
                      </c:pt>
                      <c:pt idx="8">
                        <c:v>35000</c:v>
                      </c:pt>
                      <c:pt idx="9">
                        <c:v>35000</c:v>
                      </c:pt>
                      <c:pt idx="10">
                        <c:v>35000</c:v>
                      </c:pt>
                      <c:pt idx="11">
                        <c:v>35000</c:v>
                      </c:pt>
                      <c:pt idx="12">
                        <c:v>35000</c:v>
                      </c:pt>
                      <c:pt idx="13">
                        <c:v>35000</c:v>
                      </c:pt>
                      <c:pt idx="14">
                        <c:v>35000</c:v>
                      </c:pt>
                      <c:pt idx="15">
                        <c:v>35000</c:v>
                      </c:pt>
                      <c:pt idx="16">
                        <c:v>35000</c:v>
                      </c:pt>
                      <c:pt idx="17">
                        <c:v>35000</c:v>
                      </c:pt>
                      <c:pt idx="18">
                        <c:v>35000</c:v>
                      </c:pt>
                      <c:pt idx="19">
                        <c:v>35000</c:v>
                      </c:pt>
                      <c:pt idx="20">
                        <c:v>35000</c:v>
                      </c:pt>
                      <c:pt idx="21">
                        <c:v>35000</c:v>
                      </c:pt>
                      <c:pt idx="22">
                        <c:v>35000</c:v>
                      </c:pt>
                      <c:pt idx="23">
                        <c:v>35000</c:v>
                      </c:pt>
                      <c:pt idx="24">
                        <c:v>35000</c:v>
                      </c:pt>
                      <c:pt idx="25">
                        <c:v>35000</c:v>
                      </c:pt>
                      <c:pt idx="26">
                        <c:v>35000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39B-4F2C-B239-0964254301B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ORÇAMENTO!$D$1</c15:sqref>
                        </c15:formulaRef>
                      </c:ext>
                    </c:extLst>
                    <c:strCache>
                      <c:ptCount val="1"/>
                      <c:pt idx="0">
                        <c:v>INGRESSANTES 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3">
                          <a:shade val="51000"/>
                          <a:satMod val="130000"/>
                        </a:schemeClr>
                      </a:gs>
                      <a:gs pos="80000">
                        <a:schemeClr val="accent3">
                          <a:shade val="93000"/>
                          <a:satMod val="130000"/>
                        </a:schemeClr>
                      </a:gs>
                      <a:gs pos="100000">
                        <a:schemeClr val="accent3">
                          <a:shade val="94000"/>
                          <a:satMod val="135000"/>
                        </a:schemeClr>
                      </a:gs>
                    </a:gsLst>
                    <a:lin ang="16200000" scaled="0"/>
                  </a:gradFill>
                  <a:ln>
                    <a:noFill/>
                  </a:ln>
                  <a:effectLst>
                    <a:outerShdw blurRad="40000" dist="23000" dir="5400000" rotWithShape="0">
                      <a:srgbClr val="000000">
                        <a:alpha val="35000"/>
                      </a:srgbClr>
                    </a:outerShdw>
                  </a:effectLst>
                  <a:scene3d>
                    <a:camera prst="orthographicFront">
                      <a:rot lat="0" lon="0" rev="0"/>
                    </a:camera>
                    <a:lightRig rig="threePt" dir="t">
                      <a:rot lat="0" lon="0" rev="1200000"/>
                    </a:lightRig>
                  </a:scene3d>
                  <a:sp3d>
                    <a:bevelT w="63500" h="25400"/>
                  </a:sp3d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ORÇAMENTO!$A$2:$A$28</c15:sqref>
                        </c15:formulaRef>
                      </c:ext>
                    </c:extLst>
                    <c:strCache>
                      <c:ptCount val="27"/>
                      <c:pt idx="0">
                        <c:v>Acre</c:v>
                      </c:pt>
                      <c:pt idx="1">
                        <c:v>Alagoas</c:v>
                      </c:pt>
                      <c:pt idx="2">
                        <c:v>Amapá</c:v>
                      </c:pt>
                      <c:pt idx="3">
                        <c:v>Amazonas</c:v>
                      </c:pt>
                      <c:pt idx="4">
                        <c:v>Bahia</c:v>
                      </c:pt>
                      <c:pt idx="5">
                        <c:v>Ceará</c:v>
                      </c:pt>
                      <c:pt idx="6">
                        <c:v>Distrito Federal</c:v>
                      </c:pt>
                      <c:pt idx="7">
                        <c:v>Espírito Santo</c:v>
                      </c:pt>
                      <c:pt idx="8">
                        <c:v>Goiás</c:v>
                      </c:pt>
                      <c:pt idx="9">
                        <c:v>Maranhão</c:v>
                      </c:pt>
                      <c:pt idx="10">
                        <c:v>Mato Grosso</c:v>
                      </c:pt>
                      <c:pt idx="11">
                        <c:v>Mato Grosso do Sul</c:v>
                      </c:pt>
                      <c:pt idx="12">
                        <c:v>Minas Gerais</c:v>
                      </c:pt>
                      <c:pt idx="13">
                        <c:v>Pará</c:v>
                      </c:pt>
                      <c:pt idx="14">
                        <c:v>Paraíba</c:v>
                      </c:pt>
                      <c:pt idx="15">
                        <c:v>Paraná</c:v>
                      </c:pt>
                      <c:pt idx="16">
                        <c:v>Pernambuco</c:v>
                      </c:pt>
                      <c:pt idx="17">
                        <c:v>Piauí</c:v>
                      </c:pt>
                      <c:pt idx="18">
                        <c:v>Rio de Janeiro</c:v>
                      </c:pt>
                      <c:pt idx="19">
                        <c:v>Rio Grande do Norte</c:v>
                      </c:pt>
                      <c:pt idx="20">
                        <c:v>Rio Grande do Sul</c:v>
                      </c:pt>
                      <c:pt idx="21">
                        <c:v>Rondônia</c:v>
                      </c:pt>
                      <c:pt idx="22">
                        <c:v>Roraima</c:v>
                      </c:pt>
                      <c:pt idx="23">
                        <c:v>Santa Catarina</c:v>
                      </c:pt>
                      <c:pt idx="24">
                        <c:v>São Paulo</c:v>
                      </c:pt>
                      <c:pt idx="25">
                        <c:v>Sergipe</c:v>
                      </c:pt>
                      <c:pt idx="26">
                        <c:v>Tocantins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ORÇAMENTO!$D$2:$D$28</c15:sqref>
                        </c15:formulaRef>
                      </c:ext>
                    </c:extLst>
                    <c:numCache>
                      <c:formatCode>#,##0</c:formatCode>
                      <c:ptCount val="27"/>
                      <c:pt idx="0">
                        <c:v>3181</c:v>
                      </c:pt>
                      <c:pt idx="1">
                        <c:v>8088</c:v>
                      </c:pt>
                      <c:pt idx="2">
                        <c:v>2155</c:v>
                      </c:pt>
                      <c:pt idx="3">
                        <c:v>9404</c:v>
                      </c:pt>
                      <c:pt idx="4">
                        <c:v>26064</c:v>
                      </c:pt>
                      <c:pt idx="5">
                        <c:v>22533</c:v>
                      </c:pt>
                      <c:pt idx="6">
                        <c:v>11875</c:v>
                      </c:pt>
                      <c:pt idx="7">
                        <c:v>7849</c:v>
                      </c:pt>
                      <c:pt idx="8">
                        <c:v>21208</c:v>
                      </c:pt>
                      <c:pt idx="9">
                        <c:v>11728</c:v>
                      </c:pt>
                      <c:pt idx="10">
                        <c:v>13496</c:v>
                      </c:pt>
                      <c:pt idx="11">
                        <c:v>10671</c:v>
                      </c:pt>
                      <c:pt idx="12">
                        <c:v>55260</c:v>
                      </c:pt>
                      <c:pt idx="13">
                        <c:v>18426</c:v>
                      </c:pt>
                      <c:pt idx="14">
                        <c:v>20945</c:v>
                      </c:pt>
                      <c:pt idx="15">
                        <c:v>37532</c:v>
                      </c:pt>
                      <c:pt idx="16">
                        <c:v>22837</c:v>
                      </c:pt>
                      <c:pt idx="17">
                        <c:v>10758</c:v>
                      </c:pt>
                      <c:pt idx="18">
                        <c:v>41553</c:v>
                      </c:pt>
                      <c:pt idx="19">
                        <c:v>15243</c:v>
                      </c:pt>
                      <c:pt idx="20">
                        <c:v>31533</c:v>
                      </c:pt>
                      <c:pt idx="21">
                        <c:v>3776</c:v>
                      </c:pt>
                      <c:pt idx="22">
                        <c:v>2357</c:v>
                      </c:pt>
                      <c:pt idx="23">
                        <c:v>18258</c:v>
                      </c:pt>
                      <c:pt idx="24">
                        <c:v>85927</c:v>
                      </c:pt>
                      <c:pt idx="25">
                        <c:v>6994</c:v>
                      </c:pt>
                      <c:pt idx="26">
                        <c:v>7303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39B-4F2C-B239-0964254301BF}"/>
                  </c:ext>
                </c:extLst>
              </c15:ser>
            </c15:filteredBarSeries>
          </c:ext>
        </c:extLst>
      </c:barChart>
      <c:catAx>
        <c:axId val="1321005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006703"/>
        <c:crosses val="autoZero"/>
        <c:auto val="1"/>
        <c:lblAlgn val="ctr"/>
        <c:lblOffset val="100"/>
        <c:noMultiLvlLbl val="0"/>
      </c:catAx>
      <c:valAx>
        <c:axId val="13210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&quot;R$&quot;* #,##0.00_);_(&quot;R$&quot;* \(#,##0.00\);_(&quot;R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21005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NÚMERO DE IES COM O CONCEITO DE NOTA 4</a:t>
            </a:r>
            <a:r>
              <a:rPr lang="pt-BR" baseline="0"/>
              <a:t> E 5 POR ESTADO NO ANO DE 2019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ENADE!$B$1</c:f>
              <c:strCache>
                <c:ptCount val="1"/>
                <c:pt idx="0">
                  <c:v>ENADE 4 e 5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ENADE!$A$2:$A$28</c:f>
              <c:strCache>
                <c:ptCount val="27"/>
                <c:pt idx="0">
                  <c:v>São Paulo</c:v>
                </c:pt>
                <c:pt idx="1">
                  <c:v>Minas Gerais</c:v>
                </c:pt>
                <c:pt idx="2">
                  <c:v>Paraná</c:v>
                </c:pt>
                <c:pt idx="3">
                  <c:v>Rio de Janeiro</c:v>
                </c:pt>
                <c:pt idx="4">
                  <c:v>Bahia</c:v>
                </c:pt>
                <c:pt idx="5">
                  <c:v>Rio Grande do Sul</c:v>
                </c:pt>
                <c:pt idx="6">
                  <c:v>Goiás</c:v>
                </c:pt>
                <c:pt idx="7">
                  <c:v>Ceará</c:v>
                </c:pt>
                <c:pt idx="8">
                  <c:v>Santa Catarina</c:v>
                </c:pt>
                <c:pt idx="9">
                  <c:v>Pernambuco</c:v>
                </c:pt>
                <c:pt idx="10">
                  <c:v>Pará</c:v>
                </c:pt>
                <c:pt idx="11">
                  <c:v>Paraíba</c:v>
                </c:pt>
                <c:pt idx="12">
                  <c:v>Rio Grande do Norte</c:v>
                </c:pt>
                <c:pt idx="13">
                  <c:v>Maranhão</c:v>
                </c:pt>
                <c:pt idx="14">
                  <c:v>Mato Grosso do Sul</c:v>
                </c:pt>
                <c:pt idx="15">
                  <c:v>Alagoas</c:v>
                </c:pt>
                <c:pt idx="16">
                  <c:v>Tocantins</c:v>
                </c:pt>
                <c:pt idx="17">
                  <c:v>Mato Grosso</c:v>
                </c:pt>
                <c:pt idx="18">
                  <c:v>Piauí</c:v>
                </c:pt>
                <c:pt idx="19">
                  <c:v>Roraima</c:v>
                </c:pt>
                <c:pt idx="20">
                  <c:v>Amapá</c:v>
                </c:pt>
                <c:pt idx="21">
                  <c:v>Amazonas</c:v>
                </c:pt>
                <c:pt idx="22">
                  <c:v>Sergipe</c:v>
                </c:pt>
                <c:pt idx="23">
                  <c:v>Espírito Santo</c:v>
                </c:pt>
                <c:pt idx="24">
                  <c:v>Distrito Federal</c:v>
                </c:pt>
                <c:pt idx="25">
                  <c:v>Acre</c:v>
                </c:pt>
                <c:pt idx="26">
                  <c:v>Rondônia</c:v>
                </c:pt>
              </c:strCache>
            </c:strRef>
          </c:cat>
          <c:val>
            <c:numRef>
              <c:f>ENADE!$B$2:$B$28</c:f>
              <c:numCache>
                <c:formatCode>General</c:formatCode>
                <c:ptCount val="27"/>
                <c:pt idx="0">
                  <c:v>34</c:v>
                </c:pt>
                <c:pt idx="1">
                  <c:v>64</c:v>
                </c:pt>
                <c:pt idx="2">
                  <c:v>71</c:v>
                </c:pt>
                <c:pt idx="3">
                  <c:v>126</c:v>
                </c:pt>
                <c:pt idx="4">
                  <c:v>104</c:v>
                </c:pt>
                <c:pt idx="5">
                  <c:v>12</c:v>
                </c:pt>
                <c:pt idx="6">
                  <c:v>99</c:v>
                </c:pt>
                <c:pt idx="7">
                  <c:v>59</c:v>
                </c:pt>
                <c:pt idx="8">
                  <c:v>83</c:v>
                </c:pt>
                <c:pt idx="9">
                  <c:v>41</c:v>
                </c:pt>
                <c:pt idx="10">
                  <c:v>56</c:v>
                </c:pt>
                <c:pt idx="11">
                  <c:v>57</c:v>
                </c:pt>
                <c:pt idx="12">
                  <c:v>53</c:v>
                </c:pt>
                <c:pt idx="13">
                  <c:v>51</c:v>
                </c:pt>
                <c:pt idx="14">
                  <c:v>42</c:v>
                </c:pt>
                <c:pt idx="15">
                  <c:v>32</c:v>
                </c:pt>
                <c:pt idx="16">
                  <c:v>26</c:v>
                </c:pt>
                <c:pt idx="17">
                  <c:v>287</c:v>
                </c:pt>
                <c:pt idx="18">
                  <c:v>181</c:v>
                </c:pt>
                <c:pt idx="19">
                  <c:v>158</c:v>
                </c:pt>
                <c:pt idx="20">
                  <c:v>45</c:v>
                </c:pt>
                <c:pt idx="21">
                  <c:v>13</c:v>
                </c:pt>
                <c:pt idx="22">
                  <c:v>193</c:v>
                </c:pt>
                <c:pt idx="23">
                  <c:v>39</c:v>
                </c:pt>
                <c:pt idx="24">
                  <c:v>30</c:v>
                </c:pt>
                <c:pt idx="25">
                  <c:v>14</c:v>
                </c:pt>
                <c:pt idx="26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27-4525-9B7A-26413EA79B4F}"/>
            </c:ext>
          </c:extLst>
        </c:ser>
        <c:ser>
          <c:idx val="1"/>
          <c:order val="1"/>
          <c:tx>
            <c:strRef>
              <c:f>ENADE!$C$1</c:f>
              <c:strCache>
                <c:ptCount val="1"/>
                <c:pt idx="0">
                  <c:v>IES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ENADE!$A$2:$A$28</c:f>
              <c:strCache>
                <c:ptCount val="27"/>
                <c:pt idx="0">
                  <c:v>São Paulo</c:v>
                </c:pt>
                <c:pt idx="1">
                  <c:v>Minas Gerais</c:v>
                </c:pt>
                <c:pt idx="2">
                  <c:v>Paraná</c:v>
                </c:pt>
                <c:pt idx="3">
                  <c:v>Rio de Janeiro</c:v>
                </c:pt>
                <c:pt idx="4">
                  <c:v>Bahia</c:v>
                </c:pt>
                <c:pt idx="5">
                  <c:v>Rio Grande do Sul</c:v>
                </c:pt>
                <c:pt idx="6">
                  <c:v>Goiás</c:v>
                </c:pt>
                <c:pt idx="7">
                  <c:v>Ceará</c:v>
                </c:pt>
                <c:pt idx="8">
                  <c:v>Santa Catarina</c:v>
                </c:pt>
                <c:pt idx="9">
                  <c:v>Pernambuco</c:v>
                </c:pt>
                <c:pt idx="10">
                  <c:v>Pará</c:v>
                </c:pt>
                <c:pt idx="11">
                  <c:v>Paraíba</c:v>
                </c:pt>
                <c:pt idx="12">
                  <c:v>Rio Grande do Norte</c:v>
                </c:pt>
                <c:pt idx="13">
                  <c:v>Maranhão</c:v>
                </c:pt>
                <c:pt idx="14">
                  <c:v>Mato Grosso do Sul</c:v>
                </c:pt>
                <c:pt idx="15">
                  <c:v>Alagoas</c:v>
                </c:pt>
                <c:pt idx="16">
                  <c:v>Tocantins</c:v>
                </c:pt>
                <c:pt idx="17">
                  <c:v>Mato Grosso</c:v>
                </c:pt>
                <c:pt idx="18">
                  <c:v>Piauí</c:v>
                </c:pt>
                <c:pt idx="19">
                  <c:v>Roraima</c:v>
                </c:pt>
                <c:pt idx="20">
                  <c:v>Amapá</c:v>
                </c:pt>
                <c:pt idx="21">
                  <c:v>Amazonas</c:v>
                </c:pt>
                <c:pt idx="22">
                  <c:v>Sergipe</c:v>
                </c:pt>
                <c:pt idx="23">
                  <c:v>Espírito Santo</c:v>
                </c:pt>
                <c:pt idx="24">
                  <c:v>Distrito Federal</c:v>
                </c:pt>
                <c:pt idx="25">
                  <c:v>Acre</c:v>
                </c:pt>
                <c:pt idx="26">
                  <c:v>Rondônia</c:v>
                </c:pt>
              </c:strCache>
            </c:strRef>
          </c:cat>
          <c:val>
            <c:numRef>
              <c:f>ENADE!$C$2:$C$28</c:f>
              <c:numCache>
                <c:formatCode>General</c:formatCode>
                <c:ptCount val="27"/>
                <c:pt idx="0">
                  <c:v>29</c:v>
                </c:pt>
                <c:pt idx="1">
                  <c:v>19</c:v>
                </c:pt>
                <c:pt idx="2">
                  <c:v>14</c:v>
                </c:pt>
                <c:pt idx="3">
                  <c:v>13</c:v>
                </c:pt>
                <c:pt idx="4">
                  <c:v>11</c:v>
                </c:pt>
                <c:pt idx="5">
                  <c:v>11</c:v>
                </c:pt>
                <c:pt idx="6">
                  <c:v>7</c:v>
                </c:pt>
                <c:pt idx="7">
                  <c:v>7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4</c:v>
                </c:pt>
                <c:pt idx="15">
                  <c:v>4</c:v>
                </c:pt>
                <c:pt idx="16">
                  <c:v>4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27-4525-9B7A-26413EA79B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3485567"/>
        <c:axId val="563494207"/>
      </c:lineChart>
      <c:catAx>
        <c:axId val="56348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494207"/>
        <c:crosses val="autoZero"/>
        <c:auto val="1"/>
        <c:lblAlgn val="ctr"/>
        <c:lblOffset val="100"/>
        <c:noMultiLvlLbl val="0"/>
      </c:catAx>
      <c:valAx>
        <c:axId val="56349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348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EFICIENCIA!$B$1</c:f>
              <c:strCache>
                <c:ptCount val="1"/>
                <c:pt idx="0">
                  <c:v>EFICIENCIA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EFICIENCIA!$A$2:$A$28</c:f>
              <c:strCache>
                <c:ptCount val="27"/>
                <c:pt idx="0">
                  <c:v>Acre</c:v>
                </c:pt>
                <c:pt idx="1">
                  <c:v>Alagoas</c:v>
                </c:pt>
                <c:pt idx="2">
                  <c:v>Amapá</c:v>
                </c:pt>
                <c:pt idx="3">
                  <c:v>Amazonas</c:v>
                </c:pt>
                <c:pt idx="4">
                  <c:v>Bahia</c:v>
                </c:pt>
                <c:pt idx="5">
                  <c:v>Ceará</c:v>
                </c:pt>
                <c:pt idx="6">
                  <c:v>Distrito Federal</c:v>
                </c:pt>
                <c:pt idx="7">
                  <c:v>Espírito Santo</c:v>
                </c:pt>
                <c:pt idx="8">
                  <c:v>Goiás</c:v>
                </c:pt>
                <c:pt idx="9">
                  <c:v>Maranhão</c:v>
                </c:pt>
                <c:pt idx="10">
                  <c:v>Mato Grosso</c:v>
                </c:pt>
                <c:pt idx="11">
                  <c:v>Mato Grosso do Sul</c:v>
                </c:pt>
                <c:pt idx="12">
                  <c:v>Minas Gerais</c:v>
                </c:pt>
                <c:pt idx="13">
                  <c:v>Pará</c:v>
                </c:pt>
                <c:pt idx="14">
                  <c:v>Paraíba</c:v>
                </c:pt>
                <c:pt idx="15">
                  <c:v>Paraná</c:v>
                </c:pt>
                <c:pt idx="16">
                  <c:v>Pernambuco</c:v>
                </c:pt>
                <c:pt idx="17">
                  <c:v>Piauí</c:v>
                </c:pt>
                <c:pt idx="18">
                  <c:v>Rio de Janeiro</c:v>
                </c:pt>
                <c:pt idx="19">
                  <c:v>Rio Grande do Norte</c:v>
                </c:pt>
                <c:pt idx="20">
                  <c:v>Rio Grande do Sul</c:v>
                </c:pt>
                <c:pt idx="21">
                  <c:v>Rondônia</c:v>
                </c:pt>
                <c:pt idx="22">
                  <c:v>Roraima</c:v>
                </c:pt>
                <c:pt idx="23">
                  <c:v>Santa Catarina</c:v>
                </c:pt>
                <c:pt idx="24">
                  <c:v>São Paulo</c:v>
                </c:pt>
                <c:pt idx="25">
                  <c:v>Sergipe</c:v>
                </c:pt>
                <c:pt idx="26">
                  <c:v>Tocantins</c:v>
                </c:pt>
              </c:strCache>
            </c:strRef>
          </c:cat>
          <c:val>
            <c:numRef>
              <c:f>EFICIENCIA!$B$2:$B$28</c:f>
              <c:numCache>
                <c:formatCode>0%</c:formatCode>
                <c:ptCount val="27"/>
                <c:pt idx="0">
                  <c:v>0.81952683161925899</c:v>
                </c:pt>
                <c:pt idx="1">
                  <c:v>0.82616792565581398</c:v>
                </c:pt>
                <c:pt idx="2">
                  <c:v>1</c:v>
                </c:pt>
                <c:pt idx="3">
                  <c:v>0.62197930452892103</c:v>
                </c:pt>
                <c:pt idx="4">
                  <c:v>1</c:v>
                </c:pt>
                <c:pt idx="5">
                  <c:v>0.89877817309061603</c:v>
                </c:pt>
                <c:pt idx="6">
                  <c:v>0.95344766716873397</c:v>
                </c:pt>
                <c:pt idx="7">
                  <c:v>0.77508493046725602</c:v>
                </c:pt>
                <c:pt idx="8">
                  <c:v>0.90446324992157101</c:v>
                </c:pt>
                <c:pt idx="9">
                  <c:v>1</c:v>
                </c:pt>
                <c:pt idx="10">
                  <c:v>0.99343150155904802</c:v>
                </c:pt>
                <c:pt idx="11">
                  <c:v>0.86915037870654299</c:v>
                </c:pt>
                <c:pt idx="12">
                  <c:v>0.97712986454798301</c:v>
                </c:pt>
                <c:pt idx="13">
                  <c:v>1</c:v>
                </c:pt>
                <c:pt idx="14">
                  <c:v>1</c:v>
                </c:pt>
                <c:pt idx="15">
                  <c:v>0.938801585683672</c:v>
                </c:pt>
                <c:pt idx="16">
                  <c:v>0.93715727489330003</c:v>
                </c:pt>
                <c:pt idx="17">
                  <c:v>0.86009343431094898</c:v>
                </c:pt>
                <c:pt idx="18">
                  <c:v>0.939210829964783</c:v>
                </c:pt>
                <c:pt idx="19">
                  <c:v>1</c:v>
                </c:pt>
                <c:pt idx="20">
                  <c:v>0.92205496896069905</c:v>
                </c:pt>
                <c:pt idx="21">
                  <c:v>1</c:v>
                </c:pt>
                <c:pt idx="22">
                  <c:v>0.667308236608114</c:v>
                </c:pt>
                <c:pt idx="23">
                  <c:v>0.79817092075273599</c:v>
                </c:pt>
                <c:pt idx="24">
                  <c:v>1</c:v>
                </c:pt>
                <c:pt idx="25">
                  <c:v>1</c:v>
                </c:pt>
                <c:pt idx="26">
                  <c:v>0.85806351321663799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6C-483A-AF1F-46E9F8440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737600303"/>
        <c:axId val="737602703"/>
      </c:barChart>
      <c:catAx>
        <c:axId val="73760030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602703"/>
        <c:crosses val="autoZero"/>
        <c:auto val="1"/>
        <c:lblAlgn val="ctr"/>
        <c:lblOffset val="100"/>
        <c:noMultiLvlLbl val="0"/>
      </c:catAx>
      <c:valAx>
        <c:axId val="73760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7600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72118</xdr:colOff>
      <xdr:row>28</xdr:row>
      <xdr:rowOff>142876</xdr:rowOff>
    </xdr:from>
    <xdr:to>
      <xdr:col>2</xdr:col>
      <xdr:colOff>2177143</xdr:colOff>
      <xdr:row>66</xdr:row>
      <xdr:rowOff>163286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C88C9A8-CA8F-9C98-27FD-DBA1083A8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40822</xdr:colOff>
      <xdr:row>0</xdr:row>
      <xdr:rowOff>0</xdr:rowOff>
    </xdr:from>
    <xdr:to>
      <xdr:col>13</xdr:col>
      <xdr:colOff>830037</xdr:colOff>
      <xdr:row>28</xdr:row>
      <xdr:rowOff>13607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A6709C0-7D20-78CA-0171-A37033C9A8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2449286</xdr:colOff>
      <xdr:row>28</xdr:row>
      <xdr:rowOff>136072</xdr:rowOff>
    </xdr:from>
    <xdr:to>
      <xdr:col>9</xdr:col>
      <xdr:colOff>1224643</xdr:colOff>
      <xdr:row>66</xdr:row>
      <xdr:rowOff>54429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0FED15-87B0-4596-F960-EB5A3672B7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0</xdr:row>
      <xdr:rowOff>19050</xdr:rowOff>
    </xdr:from>
    <xdr:to>
      <xdr:col>16</xdr:col>
      <xdr:colOff>209550</xdr:colOff>
      <xdr:row>31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9CFBDA5-1DD7-BD47-EBCE-EC82387712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342899</xdr:colOff>
      <xdr:row>0</xdr:row>
      <xdr:rowOff>57150</xdr:rowOff>
    </xdr:from>
    <xdr:to>
      <xdr:col>20</xdr:col>
      <xdr:colOff>447674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E9107AE-6278-A8B6-B0C3-1687F18390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28576</xdr:colOff>
      <xdr:row>0</xdr:row>
      <xdr:rowOff>0</xdr:rowOff>
    </xdr:from>
    <xdr:to>
      <xdr:col>15</xdr:col>
      <xdr:colOff>504826</xdr:colOff>
      <xdr:row>28</xdr:row>
      <xdr:rowOff>9525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71C1FC89-A2F3-81DB-7C0B-FD9F1BBAA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0</xdr:row>
      <xdr:rowOff>28575</xdr:rowOff>
    </xdr:from>
    <xdr:to>
      <xdr:col>16</xdr:col>
      <xdr:colOff>28575</xdr:colOff>
      <xdr:row>28</xdr:row>
      <xdr:rowOff>19050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47324-7B05-6225-56A9-2831FC561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DA2B224-2BE5-44AB-9BE2-3D9CB596D4F3}" name="Tabela6" displayName="Tabela6" ref="A1:E28" totalsRowShown="0" headerRowDxfId="37" dataDxfId="36">
  <autoFilter ref="A1:E28" xr:uid="{2DA2B224-2BE5-44AB-9BE2-3D9CB596D4F3}"/>
  <sortState xmlns:xlrd2="http://schemas.microsoft.com/office/spreadsheetml/2017/richdata2" ref="A2:E28">
    <sortCondition ref="A1:A28"/>
  </sortState>
  <tableColumns count="5">
    <tableColumn id="1" xr3:uid="{451C4867-3097-4F5C-B682-70388175A592}" name="ESTADO" dataDxfId="35"/>
    <tableColumn id="3" xr3:uid="{E9ECD103-05FD-41B9-8591-9D3D0609D245}" name="NUMERO DE MATRICULADOS " dataDxfId="34"/>
    <tableColumn id="4" xr3:uid="{F9650D40-7551-4609-8327-FE56614848D0}" name="TOTAL DE INGRESSANTES" dataDxfId="33"/>
    <tableColumn id="5" xr3:uid="{2AFFD137-5323-49C5-BC46-871A34FDDE7F}" name="TOTAL DE CONCLUINTES " dataDxfId="32"/>
    <tableColumn id="2" xr3:uid="{DDD1A114-2BAF-442D-83BA-3775AACF4A6C}" name="TOTAL DE IES" dataDxfId="31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2C08183-F1E5-4421-9BE3-8103E38B3B67}" name="Tabela8" displayName="Tabela8" ref="A1:C28" totalsRowShown="0" headerRowDxfId="30" headerRowBorderDxfId="29" tableBorderDxfId="28">
  <autoFilter ref="A1:C28" xr:uid="{12C08183-F1E5-4421-9BE3-8103E38B3B67}"/>
  <sortState xmlns:xlrd2="http://schemas.microsoft.com/office/spreadsheetml/2017/richdata2" ref="A2:C28">
    <sortCondition descending="1" ref="B1:B28"/>
  </sortState>
  <tableColumns count="3">
    <tableColumn id="1" xr3:uid="{D23A37EF-3504-4663-AADB-83E0317DA127}" name="ESTADO"/>
    <tableColumn id="2" xr3:uid="{FA5D23C2-A8DC-43A8-9B9D-164174C0DABE}" name="DOCENTES" dataDxfId="27"/>
    <tableColumn id="4" xr3:uid="{A2DBD00C-C918-4CEF-84D1-CA4BEB3171E0}" name="INGRESSANTES" dataDxfId="26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E3195D3-AAA5-4FB9-AF1F-8020877D56C4}" name="Tabela4" displayName="Tabela4" ref="A1:D28" totalsRowShown="0" headerRowDxfId="25">
  <autoFilter ref="A1:D28" xr:uid="{5E3195D3-AAA5-4FB9-AF1F-8020877D56C4}"/>
  <sortState xmlns:xlrd2="http://schemas.microsoft.com/office/spreadsheetml/2017/richdata2" ref="A2:D28">
    <sortCondition ref="A1:A28"/>
  </sortState>
  <tableColumns count="4">
    <tableColumn id="1" xr3:uid="{6D2D81DF-4D07-4CA7-AEB2-A09BC6A52FCC}" name="ESTADO" dataDxfId="24"/>
    <tableColumn id="2" xr3:uid="{46031F09-9CDC-42BB-B648-B33632A561C7}" name="INVESTIMENTO ANUAL" dataDxfId="23" dataCellStyle="Moeda"/>
    <tableColumn id="3" xr3:uid="{DA784E4E-58DA-4C9B-9BEB-57D334E993E1}" name="GASTO ANUAL POR ALUNO" dataCellStyle="Moeda">
      <calculatedColumnFormula>35000 * Tabela4[[#This Row],[INGRESSANTES ]]</calculatedColumnFormula>
    </tableColumn>
    <tableColumn id="4" xr3:uid="{0F8200E0-3131-44CC-92BC-B24217C68257}" name="INGRESSANTES " dataDxfId="22" dataCellStyle="Moeda"/>
  </tableColumns>
  <tableStyleInfo name="TableStyleMedium1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8605AF-CE41-4622-85F2-733964AD55AD}" name="Tabela1" displayName="Tabela1" ref="A1:C28" totalsRowShown="0" headerRowDxfId="21" dataDxfId="20">
  <autoFilter ref="A1:C28" xr:uid="{1C8605AF-CE41-4622-85F2-733964AD55AD}"/>
  <sortState xmlns:xlrd2="http://schemas.microsoft.com/office/spreadsheetml/2017/richdata2" ref="A2:C28">
    <sortCondition descending="1" ref="C1:C28"/>
  </sortState>
  <tableColumns count="3">
    <tableColumn id="1" xr3:uid="{4EC3E500-805E-495C-9C5C-56D1F27610EA}" name="ESTADO" dataDxfId="19"/>
    <tableColumn id="2" xr3:uid="{FF776877-A927-40B5-8611-D2C4D998FC16}" name="ENADE 4 e 5" dataDxfId="18"/>
    <tableColumn id="3" xr3:uid="{D2BDDB1B-CB7C-4FB1-AB8E-77588ABEC207}" name="IES" dataDxfId="17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9D79DD8-389B-4787-B9D5-5D9A5BA8C43D}" name="Tabela7" displayName="Tabela7" ref="A1:D28" totalsRowShown="0" headerRowDxfId="16" dataDxfId="15">
  <autoFilter ref="A1:D28" xr:uid="{69D79DD8-389B-4787-B9D5-5D9A5BA8C43D}"/>
  <tableColumns count="4">
    <tableColumn id="1" xr3:uid="{D46BB6E0-BAD8-44EE-A2E4-7097C2D13C74}" name="ESTADO" dataDxfId="14"/>
    <tableColumn id="2" xr3:uid="{8D7A5D58-B8D7-4FB1-9421-2172D96ADB2D}" name="DOC_INGRESS" dataDxfId="13">
      <calculatedColumnFormula>Tabela8[[#This Row],[DOCENTES]]/Tabela6[[#This Row],[TOTAL DE INGRESSANTES]]</calculatedColumnFormula>
    </tableColumn>
    <tableColumn id="3" xr3:uid="{92246946-8686-4C26-B161-18F738318C43}" name="INGRESS_INVES_ANUAL" dataDxfId="12">
      <calculatedColumnFormula>'REDE PUBLICA'!C2/ORÇAMENTO!B2</calculatedColumnFormula>
    </tableColumn>
    <tableColumn id="4" xr3:uid="{5953690D-0E8C-4371-A358-6178BA87CDEB}" name="INGRESS_MATRIC" dataDxfId="11">
      <calculatedColumnFormula>Tabela6[[#This Row],[TOTAL DE INGRESSANTES]]/Tabela6[[#This Row],[NUMERO DE MATRICULADOS ]]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7E13ED7-69D4-4F2A-B263-24B625B9FE36}" name="Tabela5" displayName="Tabela5" ref="A1:D28" totalsRowShown="0" headerRowDxfId="10">
  <autoFilter ref="A1:D28" xr:uid="{E7E13ED7-69D4-4F2A-B263-24B625B9FE36}"/>
  <sortState xmlns:xlrd2="http://schemas.microsoft.com/office/spreadsheetml/2017/richdata2" ref="A2:B28">
    <sortCondition ref="A1:A28"/>
  </sortState>
  <tableColumns count="4">
    <tableColumn id="1" xr3:uid="{32B18529-5D3E-4E8E-9FB9-E3C98C6C9C71}" name="ESTADO" dataDxfId="9"/>
    <tableColumn id="3" xr3:uid="{90D4030A-4D76-4F76-9C25-D5EEAA5BC563}" name="INGRESS_CONC" dataDxfId="8">
      <calculatedColumnFormula>'REDE PUBLICA'!C2/'REDE PUBLICA'!D2</calculatedColumnFormula>
    </tableColumn>
    <tableColumn id="2" xr3:uid="{FD792DDE-1BDE-4C07-A850-729DAAE545C2}" name="INGRESS_GAST_ANUAL" dataDxfId="7">
      <calculatedColumnFormula>Tabela6[[#This Row],[TOTAL DE INGRESSANTES]]/Tabela4[[#This Row],[GASTO ANUAL POR ALUNO]]</calculatedColumnFormula>
    </tableColumn>
    <tableColumn id="4" xr3:uid="{566EC9F6-1D0D-4E4F-89BD-C3608E788CD7}" name="ENADE_IES" dataDxfId="6">
      <calculatedColumnFormula>Tabela1[[#This Row],[ENADE 4 e 5]]/Tabela1[[#This Row],[IES]]</calculatedColumnFormula>
    </tableColumn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47340F0-44AC-4DB8-B2F2-1FEA6EB03872}" name="Tabela9" displayName="Tabela9" ref="A1:B28" totalsRowShown="0" headerRowDxfId="5" dataDxfId="4">
  <autoFilter ref="A1:B28" xr:uid="{A47340F0-44AC-4DB8-B2F2-1FEA6EB03872}"/>
  <sortState xmlns:xlrd2="http://schemas.microsoft.com/office/spreadsheetml/2017/richdata2" ref="A2:B28">
    <sortCondition ref="A1:A28"/>
  </sortState>
  <tableColumns count="2">
    <tableColumn id="1" xr3:uid="{FB254123-F7E3-4010-B52D-7C54DD101D9D}" name="ESTADO" dataDxfId="3"/>
    <tableColumn id="2" xr3:uid="{F2740C95-7AFD-4FD1-92EE-554EB8BB8032}" name="EFICIENCIA" dataDxfId="2" dataCellStyle="Porcentagem"/>
  </tableColumns>
  <tableStyleInfo name="TableStyleMedium13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D42A6558-6B9E-495D-A4C1-950FF5007F9D}" name="Tabela110" displayName="Tabela110" ref="A1:G28" totalsRowShown="0" headerRowDxfId="1">
  <autoFilter ref="A1:G28" xr:uid="{D42A6558-6B9E-495D-A4C1-950FF5007F9D}"/>
  <sortState xmlns:xlrd2="http://schemas.microsoft.com/office/spreadsheetml/2017/richdata2" ref="A2:G28">
    <sortCondition ref="A1:A28"/>
  </sortState>
  <tableColumns count="7">
    <tableColumn id="1" xr3:uid="{077B25C3-D37B-46CC-BDCB-3880AC0345DE}" name="Estado"/>
    <tableColumn id="2" xr3:uid="{7F267188-7409-4106-9535-AB4351C140F7}" name="Posição IDHM"/>
    <tableColumn id="3" xr3:uid="{855EA60C-3C8F-4E13-B607-1E36F252A70E}" name="IDHM" dataCellStyle="Porcentagem"/>
    <tableColumn id="5" xr3:uid="{2E3859C7-4F58-4D95-90CD-DDFA9D1FD1C1}" name="IDHM Renda" dataCellStyle="Porcentagem"/>
    <tableColumn id="7" xr3:uid="{3608AB32-285F-4372-85EB-94D3CD60D168}" name="IDHM Educação" dataCellStyle="Porcentagem"/>
    <tableColumn id="9" xr3:uid="{F38BBF19-2234-4805-A320-EFE09A6FA221}" name="IDHM Longevidade" dataCellStyle="Porcentagem"/>
    <tableColumn id="4" xr3:uid="{479E9938-FA54-4E80-A92D-AA2BE066203C}" name="EFICIENCIA" dataDxfId="0" dataCellStyle="Porcentagem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2106D-8820-4BAC-B5B8-70665BFA1E6C}">
  <dimension ref="A1:M58"/>
  <sheetViews>
    <sheetView zoomScale="70" zoomScaleNormal="70" workbookViewId="0">
      <selection activeCell="C2" sqref="C2:C28"/>
    </sheetView>
  </sheetViews>
  <sheetFormatPr defaultRowHeight="15" x14ac:dyDescent="0.25"/>
  <cols>
    <col min="1" max="1" width="26.140625" customWidth="1"/>
    <col min="2" max="2" width="57.28515625" style="1" customWidth="1"/>
    <col min="3" max="3" width="41.5703125" style="1" customWidth="1"/>
    <col min="4" max="4" width="37.28515625" style="1" customWidth="1"/>
    <col min="5" max="5" width="25.140625" customWidth="1"/>
    <col min="6" max="8" width="9.140625" customWidth="1"/>
    <col min="9" max="9" width="6.85546875" customWidth="1"/>
    <col min="10" max="10" width="24" customWidth="1"/>
    <col min="11" max="11" width="19.7109375" style="1" customWidth="1"/>
    <col min="12" max="12" width="17.42578125" style="1" customWidth="1"/>
    <col min="13" max="13" width="10" style="1" customWidth="1"/>
    <col min="14" max="14" width="25.85546875" customWidth="1"/>
  </cols>
  <sheetData>
    <row r="1" spans="1:13" s="13" customFormat="1" ht="15.75" thickBot="1" x14ac:dyDescent="0.3">
      <c r="A1" s="13" t="s">
        <v>27</v>
      </c>
      <c r="B1" s="21" t="s">
        <v>32</v>
      </c>
      <c r="C1" s="13" t="s">
        <v>36</v>
      </c>
      <c r="D1" s="22" t="s">
        <v>34</v>
      </c>
      <c r="E1" s="13" t="s">
        <v>35</v>
      </c>
    </row>
    <row r="2" spans="1:13" ht="15.75" thickTop="1" x14ac:dyDescent="0.25">
      <c r="A2" t="s">
        <v>13</v>
      </c>
      <c r="B2" s="1">
        <v>10548</v>
      </c>
      <c r="C2" s="1">
        <v>3181</v>
      </c>
      <c r="D2" s="1">
        <v>1367</v>
      </c>
      <c r="E2" s="23">
        <v>14</v>
      </c>
      <c r="I2" s="1"/>
      <c r="J2" s="1"/>
      <c r="L2"/>
      <c r="M2"/>
    </row>
    <row r="3" spans="1:13" x14ac:dyDescent="0.25">
      <c r="A3" t="s">
        <v>4</v>
      </c>
      <c r="B3" s="1">
        <v>34063</v>
      </c>
      <c r="C3" s="1">
        <v>8088</v>
      </c>
      <c r="D3" s="1">
        <v>3596</v>
      </c>
      <c r="E3" s="23">
        <v>31</v>
      </c>
      <c r="I3" s="1"/>
      <c r="J3" s="1"/>
      <c r="L3"/>
      <c r="M3"/>
    </row>
    <row r="4" spans="1:13" x14ac:dyDescent="0.25">
      <c r="A4" t="s">
        <v>14</v>
      </c>
      <c r="B4" s="1">
        <v>11934</v>
      </c>
      <c r="C4" s="1">
        <v>2155</v>
      </c>
      <c r="D4">
        <v>825</v>
      </c>
      <c r="E4" s="23">
        <v>14</v>
      </c>
      <c r="I4" s="1"/>
      <c r="J4" s="1"/>
      <c r="L4"/>
      <c r="M4"/>
    </row>
    <row r="5" spans="1:13" x14ac:dyDescent="0.25">
      <c r="A5" t="s">
        <v>15</v>
      </c>
      <c r="B5" s="1">
        <v>48288</v>
      </c>
      <c r="C5" s="1">
        <v>9404</v>
      </c>
      <c r="D5" s="1">
        <v>6780</v>
      </c>
      <c r="E5" s="23">
        <v>24</v>
      </c>
      <c r="I5" s="1"/>
      <c r="J5" s="1"/>
      <c r="L5"/>
      <c r="M5"/>
    </row>
    <row r="6" spans="1:13" x14ac:dyDescent="0.25">
      <c r="A6" t="s">
        <v>5</v>
      </c>
      <c r="B6" s="1">
        <v>106209</v>
      </c>
      <c r="C6" s="1">
        <v>26064</v>
      </c>
      <c r="D6" s="1">
        <v>11105</v>
      </c>
      <c r="E6" s="23">
        <v>155</v>
      </c>
      <c r="I6" s="1"/>
      <c r="J6" s="1"/>
      <c r="L6"/>
      <c r="M6"/>
    </row>
    <row r="7" spans="1:13" x14ac:dyDescent="0.25">
      <c r="A7" t="s">
        <v>6</v>
      </c>
      <c r="B7" s="1">
        <v>89680</v>
      </c>
      <c r="C7" s="1">
        <v>22533</v>
      </c>
      <c r="D7" s="1">
        <v>10063</v>
      </c>
      <c r="E7" s="23">
        <v>93</v>
      </c>
      <c r="I7" s="1"/>
      <c r="J7" s="1"/>
      <c r="L7"/>
      <c r="M7"/>
    </row>
    <row r="8" spans="1:13" x14ac:dyDescent="0.25">
      <c r="A8" t="s">
        <v>0</v>
      </c>
      <c r="B8" s="1">
        <v>40971</v>
      </c>
      <c r="C8" s="1">
        <v>11875</v>
      </c>
      <c r="D8" s="1">
        <v>5519</v>
      </c>
      <c r="E8" s="23">
        <v>72</v>
      </c>
      <c r="I8" s="1"/>
      <c r="J8" s="1"/>
      <c r="L8"/>
      <c r="M8"/>
    </row>
    <row r="9" spans="1:13" x14ac:dyDescent="0.25">
      <c r="A9" t="s">
        <v>23</v>
      </c>
      <c r="B9" s="1">
        <v>31018</v>
      </c>
      <c r="C9" s="1">
        <v>7849</v>
      </c>
      <c r="D9" s="1">
        <v>3453</v>
      </c>
      <c r="E9" s="23">
        <v>78</v>
      </c>
      <c r="I9" s="1"/>
      <c r="J9" s="1"/>
      <c r="L9"/>
      <c r="M9"/>
    </row>
    <row r="10" spans="1:13" x14ac:dyDescent="0.25">
      <c r="A10" t="s">
        <v>1</v>
      </c>
      <c r="B10" s="1">
        <v>67226</v>
      </c>
      <c r="C10" s="1">
        <v>21208</v>
      </c>
      <c r="D10" s="1">
        <v>8177</v>
      </c>
      <c r="E10" s="23">
        <v>110</v>
      </c>
      <c r="I10" s="1"/>
      <c r="J10" s="1"/>
      <c r="L10"/>
      <c r="M10"/>
    </row>
    <row r="11" spans="1:13" x14ac:dyDescent="0.25">
      <c r="A11" t="s">
        <v>7</v>
      </c>
      <c r="B11" s="1">
        <v>60290</v>
      </c>
      <c r="C11" s="1">
        <v>11728</v>
      </c>
      <c r="D11" s="1">
        <v>4722</v>
      </c>
      <c r="E11" s="23">
        <v>55</v>
      </c>
      <c r="I11" s="1"/>
      <c r="J11" s="1"/>
      <c r="L11"/>
      <c r="M11"/>
    </row>
    <row r="12" spans="1:13" x14ac:dyDescent="0.25">
      <c r="A12" t="s">
        <v>2</v>
      </c>
      <c r="B12" s="1">
        <v>45696</v>
      </c>
      <c r="C12" s="1">
        <v>13496</v>
      </c>
      <c r="D12" s="1">
        <v>5107</v>
      </c>
      <c r="E12" s="23">
        <v>68</v>
      </c>
      <c r="I12" s="1"/>
      <c r="J12" s="1"/>
      <c r="L12"/>
      <c r="M12"/>
    </row>
    <row r="13" spans="1:13" x14ac:dyDescent="0.25">
      <c r="A13" t="s">
        <v>3</v>
      </c>
      <c r="B13" s="1">
        <v>34877</v>
      </c>
      <c r="C13" s="1">
        <v>10671</v>
      </c>
      <c r="D13" s="1">
        <v>3922</v>
      </c>
      <c r="E13" s="23">
        <v>35</v>
      </c>
      <c r="I13" s="1"/>
      <c r="J13" s="1"/>
      <c r="L13"/>
      <c r="M13"/>
    </row>
    <row r="14" spans="1:13" x14ac:dyDescent="0.25">
      <c r="A14" t="s">
        <v>24</v>
      </c>
      <c r="B14" s="1">
        <v>206161</v>
      </c>
      <c r="C14" s="1">
        <v>55260</v>
      </c>
      <c r="D14" s="1">
        <v>26390</v>
      </c>
      <c r="E14" s="23">
        <v>307</v>
      </c>
      <c r="I14" s="1"/>
      <c r="J14" s="1"/>
      <c r="L14"/>
      <c r="M14"/>
    </row>
    <row r="15" spans="1:13" x14ac:dyDescent="0.25">
      <c r="A15" t="s">
        <v>16</v>
      </c>
      <c r="B15" s="1">
        <v>71006</v>
      </c>
      <c r="C15" s="1">
        <v>18426</v>
      </c>
      <c r="D15" s="1">
        <v>11119</v>
      </c>
      <c r="E15" s="23">
        <v>73</v>
      </c>
      <c r="I15" s="1"/>
      <c r="J15" s="1"/>
      <c r="L15"/>
      <c r="M15"/>
    </row>
    <row r="16" spans="1:13" x14ac:dyDescent="0.25">
      <c r="A16" t="s">
        <v>8</v>
      </c>
      <c r="B16" s="1">
        <v>68258</v>
      </c>
      <c r="C16" s="1">
        <v>20945</v>
      </c>
      <c r="D16" s="1">
        <v>8321</v>
      </c>
      <c r="E16" s="23">
        <v>47</v>
      </c>
      <c r="I16" s="1"/>
      <c r="J16" s="1"/>
      <c r="L16"/>
      <c r="M16"/>
    </row>
    <row r="17" spans="1:13" x14ac:dyDescent="0.25">
      <c r="A17" t="s">
        <v>20</v>
      </c>
      <c r="B17" s="1">
        <v>136501</v>
      </c>
      <c r="C17" s="1">
        <v>37532</v>
      </c>
      <c r="D17" s="1">
        <v>18085</v>
      </c>
      <c r="E17" s="23">
        <v>191</v>
      </c>
      <c r="I17" s="1"/>
      <c r="J17" s="1"/>
      <c r="L17"/>
      <c r="M17"/>
    </row>
    <row r="18" spans="1:13" x14ac:dyDescent="0.25">
      <c r="A18" t="s">
        <v>9</v>
      </c>
      <c r="B18" s="1">
        <v>83892</v>
      </c>
      <c r="C18" s="1">
        <v>22837</v>
      </c>
      <c r="D18" s="1">
        <v>10720</v>
      </c>
      <c r="E18" s="23">
        <v>121</v>
      </c>
      <c r="I18" s="1"/>
      <c r="J18" s="1"/>
      <c r="L18"/>
      <c r="M18"/>
    </row>
    <row r="19" spans="1:13" x14ac:dyDescent="0.25">
      <c r="A19" t="s">
        <v>10</v>
      </c>
      <c r="B19" s="1">
        <v>42039</v>
      </c>
      <c r="C19" s="1">
        <v>10758</v>
      </c>
      <c r="D19" s="1">
        <v>4891</v>
      </c>
      <c r="E19" s="23">
        <v>47</v>
      </c>
      <c r="I19" s="1"/>
      <c r="J19" s="1"/>
      <c r="L19"/>
      <c r="M19"/>
    </row>
    <row r="20" spans="1:13" x14ac:dyDescent="0.25">
      <c r="A20" t="s">
        <v>25</v>
      </c>
      <c r="B20" s="1">
        <v>153781</v>
      </c>
      <c r="C20" s="1">
        <v>41553</v>
      </c>
      <c r="D20" s="1">
        <v>17988</v>
      </c>
      <c r="E20" s="23">
        <v>131</v>
      </c>
      <c r="I20" s="1"/>
      <c r="J20" s="1"/>
      <c r="L20"/>
      <c r="M20"/>
    </row>
    <row r="21" spans="1:13" x14ac:dyDescent="0.25">
      <c r="A21" t="s">
        <v>11</v>
      </c>
      <c r="B21" s="1">
        <v>50470</v>
      </c>
      <c r="C21" s="1">
        <v>15243</v>
      </c>
      <c r="D21" s="1">
        <v>6843</v>
      </c>
      <c r="E21" s="23">
        <v>29</v>
      </c>
      <c r="I21" s="1"/>
      <c r="J21" s="1"/>
      <c r="L21"/>
      <c r="M21"/>
    </row>
    <row r="22" spans="1:13" x14ac:dyDescent="0.25">
      <c r="A22" t="s">
        <v>21</v>
      </c>
      <c r="B22" s="1">
        <v>106317</v>
      </c>
      <c r="C22" s="1">
        <v>31533</v>
      </c>
      <c r="D22" s="1">
        <v>12882</v>
      </c>
      <c r="E22" s="23">
        <v>123</v>
      </c>
      <c r="I22" s="1"/>
      <c r="J22" s="1"/>
      <c r="L22"/>
      <c r="M22"/>
    </row>
    <row r="23" spans="1:13" x14ac:dyDescent="0.25">
      <c r="A23" t="s">
        <v>17</v>
      </c>
      <c r="B23" s="1">
        <v>12242</v>
      </c>
      <c r="C23" s="1">
        <v>3776</v>
      </c>
      <c r="D23" s="1">
        <v>1230</v>
      </c>
      <c r="E23" s="23">
        <v>33</v>
      </c>
      <c r="I23" s="1"/>
      <c r="J23" s="1"/>
      <c r="L23"/>
      <c r="M23"/>
    </row>
    <row r="24" spans="1:13" x14ac:dyDescent="0.25">
      <c r="A24" t="s">
        <v>18</v>
      </c>
      <c r="B24" s="1">
        <v>8995</v>
      </c>
      <c r="C24" s="1">
        <v>2357</v>
      </c>
      <c r="D24" s="1">
        <v>1169</v>
      </c>
      <c r="E24" s="23">
        <v>8</v>
      </c>
      <c r="I24" s="1"/>
      <c r="J24" s="1"/>
      <c r="L24"/>
      <c r="M24"/>
    </row>
    <row r="25" spans="1:13" x14ac:dyDescent="0.25">
      <c r="A25" t="s">
        <v>22</v>
      </c>
      <c r="B25" s="1">
        <v>63115</v>
      </c>
      <c r="C25" s="1">
        <v>18258</v>
      </c>
      <c r="D25" s="1">
        <v>7441</v>
      </c>
      <c r="E25" s="23">
        <v>100</v>
      </c>
      <c r="I25" s="1"/>
      <c r="J25" s="1"/>
      <c r="L25"/>
      <c r="M25"/>
    </row>
    <row r="26" spans="1:13" x14ac:dyDescent="0.25">
      <c r="A26" t="s">
        <v>26</v>
      </c>
      <c r="B26" s="1">
        <v>289555</v>
      </c>
      <c r="C26" s="1">
        <v>85927</v>
      </c>
      <c r="D26" s="1">
        <v>42358</v>
      </c>
      <c r="E26" s="23">
        <v>609</v>
      </c>
      <c r="I26" s="1"/>
      <c r="J26" s="1"/>
      <c r="L26"/>
      <c r="M26"/>
    </row>
    <row r="27" spans="1:13" x14ac:dyDescent="0.25">
      <c r="A27" t="s">
        <v>12</v>
      </c>
      <c r="B27" s="1">
        <v>25588</v>
      </c>
      <c r="C27" s="1">
        <v>6994</v>
      </c>
      <c r="D27" s="1">
        <v>2362</v>
      </c>
      <c r="E27" s="23">
        <v>20</v>
      </c>
      <c r="I27" s="1"/>
      <c r="J27" s="1"/>
      <c r="L27"/>
      <c r="M27"/>
    </row>
    <row r="28" spans="1:13" x14ac:dyDescent="0.25">
      <c r="A28" t="s">
        <v>19</v>
      </c>
      <c r="B28" s="1">
        <v>24041</v>
      </c>
      <c r="C28" s="1">
        <v>7303</v>
      </c>
      <c r="D28" s="1">
        <v>2888</v>
      </c>
      <c r="E28" s="24">
        <v>26</v>
      </c>
      <c r="I28" s="1"/>
      <c r="J28" s="1"/>
      <c r="L28"/>
      <c r="M28"/>
    </row>
    <row r="31" spans="1:13" s="14" customFormat="1" x14ac:dyDescent="0.25">
      <c r="F31" s="15"/>
      <c r="G31" s="15"/>
      <c r="H31" s="15"/>
    </row>
    <row r="32" spans="1:13" x14ac:dyDescent="0.25">
      <c r="B32"/>
      <c r="C32"/>
      <c r="D32"/>
      <c r="F32" s="1"/>
      <c r="G32" s="1"/>
      <c r="H32" s="1"/>
      <c r="K32"/>
      <c r="L32"/>
      <c r="M32"/>
    </row>
    <row r="33" spans="2:13" x14ac:dyDescent="0.25">
      <c r="B33"/>
      <c r="C33"/>
      <c r="D33"/>
      <c r="F33" s="1"/>
      <c r="G33" s="1"/>
      <c r="H33" s="1"/>
      <c r="K33"/>
      <c r="L33"/>
      <c r="M33"/>
    </row>
    <row r="34" spans="2:13" x14ac:dyDescent="0.25">
      <c r="B34"/>
      <c r="C34"/>
      <c r="D34"/>
      <c r="F34" s="1"/>
      <c r="G34" s="1"/>
      <c r="H34" s="1"/>
      <c r="K34"/>
      <c r="L34"/>
      <c r="M34"/>
    </row>
    <row r="35" spans="2:13" x14ac:dyDescent="0.25">
      <c r="B35"/>
      <c r="C35"/>
      <c r="D35"/>
      <c r="F35" s="1"/>
      <c r="G35" s="1"/>
      <c r="H35" s="1"/>
      <c r="K35"/>
      <c r="L35"/>
      <c r="M35"/>
    </row>
    <row r="36" spans="2:13" x14ac:dyDescent="0.25">
      <c r="B36"/>
      <c r="C36"/>
      <c r="D36"/>
      <c r="F36" s="1"/>
      <c r="G36" s="1"/>
      <c r="H36" s="1"/>
      <c r="K36"/>
      <c r="L36"/>
      <c r="M36"/>
    </row>
    <row r="37" spans="2:13" x14ac:dyDescent="0.25">
      <c r="B37"/>
      <c r="C37"/>
      <c r="D37"/>
      <c r="F37" s="1"/>
      <c r="G37" s="1"/>
      <c r="H37" s="1"/>
      <c r="K37"/>
      <c r="L37"/>
      <c r="M37"/>
    </row>
    <row r="38" spans="2:13" x14ac:dyDescent="0.25">
      <c r="B38"/>
      <c r="C38"/>
      <c r="D38"/>
      <c r="F38" s="1"/>
      <c r="G38" s="1"/>
      <c r="H38" s="1"/>
      <c r="K38"/>
      <c r="L38"/>
      <c r="M38"/>
    </row>
    <row r="39" spans="2:13" x14ac:dyDescent="0.25">
      <c r="B39"/>
      <c r="C39"/>
      <c r="D39"/>
      <c r="F39" s="1"/>
      <c r="G39" s="1"/>
      <c r="H39" s="1"/>
      <c r="K39"/>
      <c r="L39"/>
      <c r="M39"/>
    </row>
    <row r="40" spans="2:13" x14ac:dyDescent="0.25">
      <c r="B40"/>
      <c r="C40"/>
      <c r="D40"/>
      <c r="F40" s="1"/>
      <c r="G40" s="1"/>
      <c r="H40" s="1"/>
      <c r="K40"/>
      <c r="L40"/>
      <c r="M40"/>
    </row>
    <row r="41" spans="2:13" x14ac:dyDescent="0.25">
      <c r="B41"/>
      <c r="C41"/>
      <c r="D41"/>
      <c r="F41" s="1"/>
      <c r="G41" s="1"/>
      <c r="H41" s="1"/>
      <c r="K41"/>
      <c r="L41"/>
      <c r="M41"/>
    </row>
    <row r="42" spans="2:13" x14ac:dyDescent="0.25">
      <c r="B42"/>
      <c r="C42"/>
      <c r="D42"/>
      <c r="F42" s="1"/>
      <c r="G42" s="1"/>
      <c r="H42" s="1"/>
      <c r="K42"/>
      <c r="L42"/>
      <c r="M42"/>
    </row>
    <row r="43" spans="2:13" x14ac:dyDescent="0.25">
      <c r="B43"/>
      <c r="C43"/>
      <c r="D43"/>
      <c r="F43" s="1"/>
      <c r="G43" s="1"/>
      <c r="H43" s="1"/>
      <c r="K43"/>
      <c r="L43"/>
      <c r="M43"/>
    </row>
    <row r="44" spans="2:13" x14ac:dyDescent="0.25">
      <c r="B44"/>
      <c r="C44"/>
      <c r="D44"/>
      <c r="F44" s="1"/>
      <c r="G44" s="1"/>
      <c r="H44" s="1"/>
      <c r="K44"/>
      <c r="L44"/>
      <c r="M44"/>
    </row>
    <row r="45" spans="2:13" x14ac:dyDescent="0.25">
      <c r="B45"/>
      <c r="C45"/>
      <c r="D45"/>
      <c r="F45" s="1"/>
      <c r="G45" s="1"/>
      <c r="H45" s="1"/>
      <c r="K45"/>
      <c r="L45"/>
      <c r="M45"/>
    </row>
    <row r="46" spans="2:13" x14ac:dyDescent="0.25">
      <c r="B46"/>
      <c r="C46"/>
      <c r="D46"/>
      <c r="F46" s="1"/>
      <c r="G46" s="1"/>
      <c r="H46" s="1"/>
      <c r="K46"/>
      <c r="L46"/>
      <c r="M46"/>
    </row>
    <row r="47" spans="2:13" x14ac:dyDescent="0.25">
      <c r="B47"/>
      <c r="C47"/>
      <c r="D47"/>
      <c r="F47" s="1"/>
      <c r="G47" s="1"/>
      <c r="H47" s="1"/>
      <c r="K47"/>
      <c r="L47"/>
      <c r="M47"/>
    </row>
    <row r="48" spans="2:13" x14ac:dyDescent="0.25">
      <c r="B48"/>
      <c r="C48"/>
      <c r="D48"/>
      <c r="F48" s="1"/>
      <c r="G48" s="1"/>
      <c r="H48" s="1"/>
      <c r="K48"/>
      <c r="L48"/>
      <c r="M48"/>
    </row>
    <row r="49" spans="2:13" x14ac:dyDescent="0.25">
      <c r="B49"/>
      <c r="C49"/>
      <c r="D49"/>
      <c r="F49" s="1"/>
      <c r="G49" s="1"/>
      <c r="H49" s="1"/>
      <c r="K49"/>
      <c r="L49"/>
      <c r="M49"/>
    </row>
    <row r="50" spans="2:13" x14ac:dyDescent="0.25">
      <c r="B50"/>
      <c r="C50"/>
      <c r="D50"/>
      <c r="F50" s="1"/>
      <c r="G50" s="1"/>
      <c r="H50" s="1"/>
      <c r="K50"/>
      <c r="L50"/>
      <c r="M50"/>
    </row>
    <row r="51" spans="2:13" x14ac:dyDescent="0.25">
      <c r="B51"/>
      <c r="C51"/>
      <c r="D51"/>
      <c r="F51" s="1"/>
      <c r="G51" s="1"/>
      <c r="H51" s="1"/>
      <c r="K51"/>
      <c r="L51"/>
      <c r="M51"/>
    </row>
    <row r="52" spans="2:13" x14ac:dyDescent="0.25">
      <c r="B52"/>
      <c r="C52"/>
      <c r="D52"/>
      <c r="F52" s="1"/>
      <c r="G52" s="1"/>
      <c r="H52" s="1"/>
      <c r="K52"/>
      <c r="L52"/>
      <c r="M52"/>
    </row>
    <row r="53" spans="2:13" x14ac:dyDescent="0.25">
      <c r="B53"/>
      <c r="C53"/>
      <c r="D53"/>
      <c r="F53" s="1"/>
      <c r="G53" s="1"/>
      <c r="H53" s="1"/>
      <c r="K53"/>
      <c r="L53"/>
      <c r="M53"/>
    </row>
    <row r="54" spans="2:13" x14ac:dyDescent="0.25">
      <c r="B54"/>
      <c r="C54"/>
      <c r="D54"/>
      <c r="F54" s="1"/>
      <c r="G54" s="1"/>
      <c r="H54" s="1"/>
      <c r="K54"/>
      <c r="L54"/>
      <c r="M54"/>
    </row>
    <row r="55" spans="2:13" x14ac:dyDescent="0.25">
      <c r="B55"/>
      <c r="C55"/>
      <c r="D55"/>
      <c r="F55" s="1"/>
      <c r="G55" s="1"/>
      <c r="H55" s="1"/>
      <c r="K55"/>
      <c r="L55"/>
      <c r="M55"/>
    </row>
    <row r="56" spans="2:13" x14ac:dyDescent="0.25">
      <c r="B56"/>
      <c r="C56"/>
      <c r="D56"/>
      <c r="F56" s="1"/>
      <c r="G56" s="1"/>
      <c r="H56" s="1"/>
      <c r="K56"/>
      <c r="L56"/>
      <c r="M56"/>
    </row>
    <row r="57" spans="2:13" x14ac:dyDescent="0.25">
      <c r="B57"/>
      <c r="C57"/>
      <c r="D57"/>
      <c r="F57" s="1"/>
      <c r="G57" s="1"/>
      <c r="H57" s="1"/>
      <c r="K57"/>
      <c r="L57"/>
      <c r="M57"/>
    </row>
    <row r="58" spans="2:13" x14ac:dyDescent="0.25">
      <c r="B58"/>
      <c r="C58"/>
      <c r="D58"/>
      <c r="F58" s="1"/>
      <c r="G58" s="1"/>
      <c r="H58" s="1"/>
      <c r="K58"/>
      <c r="L58"/>
      <c r="M58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4D5BD-B460-4CB1-B733-98B920017BE6}">
  <dimension ref="A1:F28"/>
  <sheetViews>
    <sheetView workbookViewId="0">
      <selection activeCell="D10" sqref="D10"/>
    </sheetView>
  </sheetViews>
  <sheetFormatPr defaultRowHeight="15" x14ac:dyDescent="0.25"/>
  <cols>
    <col min="1" max="1" width="22.7109375" customWidth="1"/>
    <col min="2" max="2" width="17.140625" style="1" customWidth="1"/>
    <col min="3" max="3" width="21.7109375" customWidth="1"/>
    <col min="4" max="4" width="22.85546875" customWidth="1"/>
  </cols>
  <sheetData>
    <row r="1" spans="1:6" x14ac:dyDescent="0.25">
      <c r="A1" s="2" t="s">
        <v>27</v>
      </c>
      <c r="B1" s="3" t="s">
        <v>28</v>
      </c>
      <c r="C1" s="2" t="s">
        <v>46</v>
      </c>
      <c r="D1" s="8" t="s">
        <v>29</v>
      </c>
    </row>
    <row r="2" spans="1:6" x14ac:dyDescent="0.25">
      <c r="A2" t="s">
        <v>26</v>
      </c>
      <c r="B2" s="1">
        <v>115215</v>
      </c>
      <c r="C2" s="1">
        <v>7303</v>
      </c>
      <c r="D2" s="7">
        <f>SUM(B2:B28)</f>
        <v>507963</v>
      </c>
    </row>
    <row r="3" spans="1:6" x14ac:dyDescent="0.25">
      <c r="A3" t="s">
        <v>24</v>
      </c>
      <c r="B3" s="1">
        <v>58155</v>
      </c>
      <c r="C3" s="1">
        <v>6994</v>
      </c>
    </row>
    <row r="4" spans="1:6" x14ac:dyDescent="0.25">
      <c r="A4" t="s">
        <v>25</v>
      </c>
      <c r="B4" s="1">
        <v>44347</v>
      </c>
      <c r="C4" s="1">
        <v>85927</v>
      </c>
      <c r="D4" s="35" t="s">
        <v>36</v>
      </c>
    </row>
    <row r="5" spans="1:6" x14ac:dyDescent="0.25">
      <c r="A5" t="s">
        <v>20</v>
      </c>
      <c r="B5" s="1">
        <v>33428</v>
      </c>
      <c r="C5" s="1">
        <v>18258</v>
      </c>
      <c r="D5" s="36">
        <f>SUM(Tabela8[INGRESSANTES])</f>
        <v>526954</v>
      </c>
    </row>
    <row r="6" spans="1:6" x14ac:dyDescent="0.25">
      <c r="A6" t="s">
        <v>5</v>
      </c>
      <c r="B6" s="1">
        <v>29156</v>
      </c>
      <c r="C6" s="1">
        <v>2357</v>
      </c>
    </row>
    <row r="7" spans="1:6" x14ac:dyDescent="0.25">
      <c r="A7" t="s">
        <v>21</v>
      </c>
      <c r="B7" s="1">
        <v>27437</v>
      </c>
      <c r="C7" s="1">
        <v>3776</v>
      </c>
    </row>
    <row r="8" spans="1:6" x14ac:dyDescent="0.25">
      <c r="A8" t="s">
        <v>6</v>
      </c>
      <c r="B8" s="1">
        <v>18864</v>
      </c>
      <c r="C8" s="1">
        <v>31533</v>
      </c>
    </row>
    <row r="9" spans="1:6" x14ac:dyDescent="0.25">
      <c r="A9" t="s">
        <v>22</v>
      </c>
      <c r="B9" s="1">
        <v>18837</v>
      </c>
      <c r="C9" s="1">
        <v>15243</v>
      </c>
    </row>
    <row r="10" spans="1:6" x14ac:dyDescent="0.25">
      <c r="A10" t="s">
        <v>9</v>
      </c>
      <c r="B10" s="1">
        <v>18157</v>
      </c>
      <c r="C10" s="1">
        <v>41553</v>
      </c>
    </row>
    <row r="11" spans="1:6" x14ac:dyDescent="0.25">
      <c r="A11" t="s">
        <v>7</v>
      </c>
      <c r="B11" s="1">
        <v>16844</v>
      </c>
      <c r="C11" s="1">
        <v>10758</v>
      </c>
    </row>
    <row r="12" spans="1:6" x14ac:dyDescent="0.25">
      <c r="A12" t="s">
        <v>1</v>
      </c>
      <c r="B12" s="1">
        <v>15706</v>
      </c>
      <c r="C12" s="1">
        <v>22837</v>
      </c>
    </row>
    <row r="13" spans="1:6" x14ac:dyDescent="0.25">
      <c r="A13" t="s">
        <v>16</v>
      </c>
      <c r="B13" s="1">
        <v>15295</v>
      </c>
      <c r="C13" s="1">
        <v>37532</v>
      </c>
    </row>
    <row r="14" spans="1:6" x14ac:dyDescent="0.25">
      <c r="A14" t="s">
        <v>2</v>
      </c>
      <c r="B14" s="1">
        <v>11290</v>
      </c>
      <c r="C14" s="1">
        <v>20945</v>
      </c>
      <c r="F14" s="1"/>
    </row>
    <row r="15" spans="1:6" x14ac:dyDescent="0.25">
      <c r="A15" t="s">
        <v>8</v>
      </c>
      <c r="B15" s="1">
        <v>11056</v>
      </c>
      <c r="C15" s="1">
        <v>18426</v>
      </c>
    </row>
    <row r="16" spans="1:6" x14ac:dyDescent="0.25">
      <c r="A16" t="s">
        <v>10</v>
      </c>
      <c r="B16" s="1">
        <v>10390</v>
      </c>
      <c r="C16" s="1">
        <v>55260</v>
      </c>
    </row>
    <row r="17" spans="1:3" x14ac:dyDescent="0.25">
      <c r="A17" t="s">
        <v>23</v>
      </c>
      <c r="B17" s="1">
        <v>8313</v>
      </c>
      <c r="C17" s="1">
        <v>10671</v>
      </c>
    </row>
    <row r="18" spans="1:3" x14ac:dyDescent="0.25">
      <c r="A18" t="s">
        <v>3</v>
      </c>
      <c r="B18" s="1">
        <v>8062</v>
      </c>
      <c r="C18" s="1">
        <v>13496</v>
      </c>
    </row>
    <row r="19" spans="1:3" x14ac:dyDescent="0.25">
      <c r="A19" t="s">
        <v>15</v>
      </c>
      <c r="B19" s="1">
        <v>7942</v>
      </c>
      <c r="C19" s="1">
        <v>11728</v>
      </c>
    </row>
    <row r="20" spans="1:3" x14ac:dyDescent="0.25">
      <c r="A20" t="s">
        <v>11</v>
      </c>
      <c r="B20" s="1">
        <v>7015</v>
      </c>
      <c r="C20" s="1">
        <v>21208</v>
      </c>
    </row>
    <row r="21" spans="1:3" x14ac:dyDescent="0.25">
      <c r="A21" t="s">
        <v>4</v>
      </c>
      <c r="B21" s="1">
        <v>6813</v>
      </c>
      <c r="C21" s="1">
        <v>7849</v>
      </c>
    </row>
    <row r="22" spans="1:3" x14ac:dyDescent="0.25">
      <c r="A22" t="s">
        <v>0</v>
      </c>
      <c r="B22" s="1">
        <v>5606</v>
      </c>
      <c r="C22" s="1">
        <v>11875</v>
      </c>
    </row>
    <row r="23" spans="1:3" x14ac:dyDescent="0.25">
      <c r="A23" t="s">
        <v>12</v>
      </c>
      <c r="B23" s="1">
        <v>4952</v>
      </c>
      <c r="C23" s="1">
        <v>22533</v>
      </c>
    </row>
    <row r="24" spans="1:3" x14ac:dyDescent="0.25">
      <c r="A24" t="s">
        <v>19</v>
      </c>
      <c r="B24" s="1">
        <v>4916</v>
      </c>
      <c r="C24" s="1">
        <v>26064</v>
      </c>
    </row>
    <row r="25" spans="1:3" x14ac:dyDescent="0.25">
      <c r="A25" t="s">
        <v>17</v>
      </c>
      <c r="B25" s="1">
        <v>3683</v>
      </c>
      <c r="C25" s="1">
        <v>9404</v>
      </c>
    </row>
    <row r="26" spans="1:3" x14ac:dyDescent="0.25">
      <c r="A26" t="s">
        <v>14</v>
      </c>
      <c r="B26" s="1">
        <v>2262</v>
      </c>
      <c r="C26" s="1">
        <v>2155</v>
      </c>
    </row>
    <row r="27" spans="1:3" x14ac:dyDescent="0.25">
      <c r="A27" t="s">
        <v>18</v>
      </c>
      <c r="B27" s="1">
        <v>2187</v>
      </c>
      <c r="C27" s="1">
        <v>8088</v>
      </c>
    </row>
    <row r="28" spans="1:3" x14ac:dyDescent="0.25">
      <c r="A28" t="s">
        <v>13</v>
      </c>
      <c r="B28" s="1">
        <v>2035</v>
      </c>
      <c r="C28" s="1">
        <v>3181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141D-93FF-468C-93B3-9DE003DCD3C5}">
  <dimension ref="A1:D58"/>
  <sheetViews>
    <sheetView zoomScaleNormal="100" workbookViewId="0">
      <selection activeCell="F35" sqref="F35"/>
    </sheetView>
  </sheetViews>
  <sheetFormatPr defaultRowHeight="15" x14ac:dyDescent="0.25"/>
  <cols>
    <col min="1" max="1" width="19.5703125" customWidth="1"/>
    <col min="2" max="2" width="31" style="12" customWidth="1"/>
    <col min="3" max="3" width="30.28515625" style="9" customWidth="1"/>
    <col min="4" max="4" width="22.140625" style="20" customWidth="1"/>
  </cols>
  <sheetData>
    <row r="1" spans="1:4" s="14" customFormat="1" ht="15.75" thickBot="1" x14ac:dyDescent="0.3">
      <c r="A1" s="16" t="s">
        <v>27</v>
      </c>
      <c r="B1" s="17" t="s">
        <v>31</v>
      </c>
      <c r="C1" s="18" t="s">
        <v>30</v>
      </c>
      <c r="D1" s="19" t="s">
        <v>33</v>
      </c>
    </row>
    <row r="2" spans="1:4" ht="15.75" thickTop="1" x14ac:dyDescent="0.25">
      <c r="A2" s="4" t="s">
        <v>13</v>
      </c>
      <c r="B2" s="10">
        <v>355978268.25</v>
      </c>
      <c r="C2" s="9">
        <v>35000</v>
      </c>
      <c r="D2" s="1">
        <v>3181</v>
      </c>
    </row>
    <row r="3" spans="1:4" x14ac:dyDescent="0.25">
      <c r="A3" s="4" t="s">
        <v>4</v>
      </c>
      <c r="B3" s="11">
        <v>963662858.80999994</v>
      </c>
      <c r="C3" s="9">
        <v>35000</v>
      </c>
      <c r="D3" s="1">
        <v>8088</v>
      </c>
    </row>
    <row r="4" spans="1:4" x14ac:dyDescent="0.25">
      <c r="A4" s="4" t="s">
        <v>14</v>
      </c>
      <c r="B4" s="11">
        <v>260853317.38999999</v>
      </c>
      <c r="C4" s="9">
        <v>35000</v>
      </c>
      <c r="D4" s="1">
        <v>2155</v>
      </c>
    </row>
    <row r="5" spans="1:4" x14ac:dyDescent="0.25">
      <c r="A5" s="4" t="s">
        <v>15</v>
      </c>
      <c r="B5" s="11">
        <v>868104751.79999995</v>
      </c>
      <c r="C5" s="9">
        <v>35000</v>
      </c>
      <c r="D5" s="1">
        <v>9404</v>
      </c>
    </row>
    <row r="6" spans="1:4" x14ac:dyDescent="0.25">
      <c r="A6" s="4" t="s">
        <v>5</v>
      </c>
      <c r="B6" s="11">
        <v>2290027255.0900002</v>
      </c>
      <c r="C6" s="9">
        <v>35000</v>
      </c>
      <c r="D6" s="1">
        <v>26064</v>
      </c>
    </row>
    <row r="7" spans="1:4" x14ac:dyDescent="0.25">
      <c r="A7" s="4" t="s">
        <v>6</v>
      </c>
      <c r="B7" s="11">
        <v>1683372878.2</v>
      </c>
      <c r="C7" s="9">
        <v>35000</v>
      </c>
      <c r="D7" s="1">
        <v>22533</v>
      </c>
    </row>
    <row r="8" spans="1:4" x14ac:dyDescent="0.25">
      <c r="A8" s="5" t="s">
        <v>0</v>
      </c>
      <c r="B8" s="11">
        <v>2079496635.3599999</v>
      </c>
      <c r="C8" s="9">
        <v>35000</v>
      </c>
      <c r="D8" s="1">
        <v>11875</v>
      </c>
    </row>
    <row r="9" spans="1:4" x14ac:dyDescent="0.25">
      <c r="A9" s="5" t="s">
        <v>23</v>
      </c>
      <c r="B9" s="11">
        <v>1258805926.49</v>
      </c>
      <c r="C9" s="9">
        <v>35000</v>
      </c>
      <c r="D9" s="1">
        <v>7849</v>
      </c>
    </row>
    <row r="10" spans="1:4" x14ac:dyDescent="0.25">
      <c r="A10" s="5" t="s">
        <v>1</v>
      </c>
      <c r="B10" s="11">
        <v>551267174.21000004</v>
      </c>
      <c r="C10" s="9">
        <v>35000</v>
      </c>
      <c r="D10" s="1">
        <v>21208</v>
      </c>
    </row>
    <row r="11" spans="1:4" x14ac:dyDescent="0.25">
      <c r="A11" s="4" t="s">
        <v>7</v>
      </c>
      <c r="B11" s="11">
        <v>1602115994.8</v>
      </c>
      <c r="C11" s="9">
        <v>35000</v>
      </c>
      <c r="D11" s="1">
        <v>11728</v>
      </c>
    </row>
    <row r="12" spans="1:4" x14ac:dyDescent="0.25">
      <c r="A12" s="5" t="s">
        <v>2</v>
      </c>
      <c r="B12" s="11">
        <v>1171891509.9000001</v>
      </c>
      <c r="C12" s="9">
        <v>35000</v>
      </c>
      <c r="D12" s="1">
        <v>13496</v>
      </c>
    </row>
    <row r="13" spans="1:4" x14ac:dyDescent="0.25">
      <c r="A13" s="5" t="s">
        <v>3</v>
      </c>
      <c r="B13" s="11">
        <v>993335011.82000005</v>
      </c>
      <c r="C13" s="9">
        <v>35000</v>
      </c>
      <c r="D13" s="1">
        <v>10671</v>
      </c>
    </row>
    <row r="14" spans="1:4" x14ac:dyDescent="0.25">
      <c r="A14" s="5" t="s">
        <v>24</v>
      </c>
      <c r="B14" s="11">
        <v>1029473138.14</v>
      </c>
      <c r="C14" s="9">
        <v>35000</v>
      </c>
      <c r="D14" s="1">
        <v>55260</v>
      </c>
    </row>
    <row r="15" spans="1:4" x14ac:dyDescent="0.25">
      <c r="A15" s="4" t="s">
        <v>16</v>
      </c>
      <c r="B15" s="11">
        <v>6967708332.3900003</v>
      </c>
      <c r="C15" s="9">
        <v>35000</v>
      </c>
      <c r="D15" s="1">
        <v>18426</v>
      </c>
    </row>
    <row r="16" spans="1:4" x14ac:dyDescent="0.25">
      <c r="A16" s="4" t="s">
        <v>8</v>
      </c>
      <c r="B16" s="11">
        <v>1909285456.9400001</v>
      </c>
      <c r="C16" s="9">
        <v>35000</v>
      </c>
      <c r="D16" s="1">
        <v>20945</v>
      </c>
    </row>
    <row r="17" spans="1:4" x14ac:dyDescent="0.25">
      <c r="A17" s="5" t="s">
        <v>20</v>
      </c>
      <c r="B17" s="11">
        <v>1990301714.48</v>
      </c>
      <c r="C17" s="9">
        <v>35000</v>
      </c>
      <c r="D17" s="1">
        <v>37532</v>
      </c>
    </row>
    <row r="18" spans="1:4" x14ac:dyDescent="0.25">
      <c r="A18" s="4" t="s">
        <v>9</v>
      </c>
      <c r="B18" s="11">
        <v>2427565907.9400001</v>
      </c>
      <c r="C18" s="9">
        <v>35000</v>
      </c>
      <c r="D18" s="1">
        <v>22837</v>
      </c>
    </row>
    <row r="19" spans="1:4" x14ac:dyDescent="0.25">
      <c r="A19" s="4" t="s">
        <v>10</v>
      </c>
      <c r="B19" s="11">
        <v>2204279658.4499998</v>
      </c>
      <c r="C19" s="9">
        <v>35000</v>
      </c>
      <c r="D19" s="1">
        <v>10758</v>
      </c>
    </row>
    <row r="20" spans="1:4" x14ac:dyDescent="0.25">
      <c r="A20" s="5" t="s">
        <v>25</v>
      </c>
      <c r="B20" s="11">
        <v>952011007.41999996</v>
      </c>
      <c r="C20" s="9">
        <v>35000</v>
      </c>
      <c r="D20" s="1">
        <v>41553</v>
      </c>
    </row>
    <row r="21" spans="1:4" x14ac:dyDescent="0.25">
      <c r="A21" s="4" t="s">
        <v>11</v>
      </c>
      <c r="B21" s="11">
        <v>6198370886.8800001</v>
      </c>
      <c r="C21" s="9">
        <v>35000</v>
      </c>
      <c r="D21" s="1">
        <v>15243</v>
      </c>
    </row>
    <row r="22" spans="1:4" x14ac:dyDescent="0.25">
      <c r="A22" s="5" t="s">
        <v>21</v>
      </c>
      <c r="B22" s="11">
        <v>1763051362.6099999</v>
      </c>
      <c r="C22" s="9">
        <v>35000</v>
      </c>
      <c r="D22" s="1">
        <v>31533</v>
      </c>
    </row>
    <row r="23" spans="1:4" x14ac:dyDescent="0.25">
      <c r="A23" s="4" t="s">
        <v>17</v>
      </c>
      <c r="B23" s="11">
        <v>5500600690.5900002</v>
      </c>
      <c r="C23" s="9">
        <v>35000</v>
      </c>
      <c r="D23" s="1">
        <v>3776</v>
      </c>
    </row>
    <row r="24" spans="1:4" x14ac:dyDescent="0.25">
      <c r="A24" s="4" t="s">
        <v>18</v>
      </c>
      <c r="B24" s="11">
        <v>429056178.97000003</v>
      </c>
      <c r="C24" s="9">
        <v>35000</v>
      </c>
      <c r="D24" s="1">
        <v>2357</v>
      </c>
    </row>
    <row r="25" spans="1:4" x14ac:dyDescent="0.25">
      <c r="A25" s="5" t="s">
        <v>22</v>
      </c>
      <c r="B25" s="11">
        <v>291340873.98000002</v>
      </c>
      <c r="C25" s="9">
        <v>35000</v>
      </c>
      <c r="D25" s="1">
        <v>18258</v>
      </c>
    </row>
    <row r="26" spans="1:4" x14ac:dyDescent="0.25">
      <c r="A26" s="5" t="s">
        <v>26</v>
      </c>
      <c r="B26" s="11">
        <v>1913260478.0899999</v>
      </c>
      <c r="C26" s="9">
        <v>35000</v>
      </c>
      <c r="D26" s="1">
        <v>85927</v>
      </c>
    </row>
    <row r="27" spans="1:4" x14ac:dyDescent="0.25">
      <c r="A27" s="4" t="s">
        <v>12</v>
      </c>
      <c r="B27" s="11">
        <v>2483745310.4099998</v>
      </c>
      <c r="C27" s="9">
        <v>35000</v>
      </c>
      <c r="D27" s="1">
        <v>6994</v>
      </c>
    </row>
    <row r="28" spans="1:4" x14ac:dyDescent="0.25">
      <c r="A28" s="6" t="s">
        <v>19</v>
      </c>
      <c r="B28" s="11">
        <v>763119467.28999996</v>
      </c>
      <c r="C28" s="9">
        <v>35000</v>
      </c>
      <c r="D28" s="1">
        <v>7303</v>
      </c>
    </row>
    <row r="31" spans="1:4" x14ac:dyDescent="0.25">
      <c r="B31"/>
      <c r="C31"/>
    </row>
    <row r="32" spans="1:4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F5EA7-D14B-40E9-A195-D143430A5403}">
  <dimension ref="A1:C28"/>
  <sheetViews>
    <sheetView workbookViewId="0">
      <selection activeCell="U26" sqref="U26"/>
    </sheetView>
  </sheetViews>
  <sheetFormatPr defaultRowHeight="15" x14ac:dyDescent="0.25"/>
  <cols>
    <col min="1" max="1" width="20.85546875" customWidth="1"/>
    <col min="2" max="2" width="17.85546875" customWidth="1"/>
    <col min="3" max="3" width="12" customWidth="1"/>
  </cols>
  <sheetData>
    <row r="1" spans="1:3" s="13" customFormat="1" x14ac:dyDescent="0.25">
      <c r="A1" s="13" t="s">
        <v>27</v>
      </c>
      <c r="B1" s="13" t="s">
        <v>37</v>
      </c>
      <c r="C1" s="13" t="s">
        <v>38</v>
      </c>
    </row>
    <row r="2" spans="1:3" x14ac:dyDescent="0.25">
      <c r="A2" s="5" t="s">
        <v>26</v>
      </c>
      <c r="B2">
        <v>34</v>
      </c>
      <c r="C2">
        <v>29</v>
      </c>
    </row>
    <row r="3" spans="1:3" x14ac:dyDescent="0.25">
      <c r="A3" s="5" t="s">
        <v>24</v>
      </c>
      <c r="B3">
        <v>64</v>
      </c>
      <c r="C3">
        <v>19</v>
      </c>
    </row>
    <row r="4" spans="1:3" x14ac:dyDescent="0.25">
      <c r="A4" s="5" t="s">
        <v>20</v>
      </c>
      <c r="B4">
        <v>71</v>
      </c>
      <c r="C4">
        <v>14</v>
      </c>
    </row>
    <row r="5" spans="1:3" x14ac:dyDescent="0.25">
      <c r="A5" s="5" t="s">
        <v>25</v>
      </c>
      <c r="B5">
        <v>126</v>
      </c>
      <c r="C5">
        <v>13</v>
      </c>
    </row>
    <row r="6" spans="1:3" x14ac:dyDescent="0.25">
      <c r="A6" s="5" t="s">
        <v>5</v>
      </c>
      <c r="B6">
        <v>104</v>
      </c>
      <c r="C6">
        <v>11</v>
      </c>
    </row>
    <row r="7" spans="1:3" x14ac:dyDescent="0.25">
      <c r="A7" s="5" t="s">
        <v>21</v>
      </c>
      <c r="B7">
        <v>12</v>
      </c>
      <c r="C7">
        <v>11</v>
      </c>
    </row>
    <row r="8" spans="1:3" x14ac:dyDescent="0.25">
      <c r="A8" s="5" t="s">
        <v>1</v>
      </c>
      <c r="B8">
        <v>99</v>
      </c>
      <c r="C8">
        <v>7</v>
      </c>
    </row>
    <row r="9" spans="1:3" x14ac:dyDescent="0.25">
      <c r="A9" s="5" t="s">
        <v>6</v>
      </c>
      <c r="B9">
        <v>59</v>
      </c>
      <c r="C9">
        <v>7</v>
      </c>
    </row>
    <row r="10" spans="1:3" x14ac:dyDescent="0.25">
      <c r="A10" s="5" t="s">
        <v>22</v>
      </c>
      <c r="B10">
        <v>83</v>
      </c>
      <c r="C10">
        <v>6</v>
      </c>
    </row>
    <row r="11" spans="1:3" x14ac:dyDescent="0.25">
      <c r="A11" s="5" t="s">
        <v>9</v>
      </c>
      <c r="B11">
        <v>41</v>
      </c>
      <c r="C11">
        <v>6</v>
      </c>
    </row>
    <row r="12" spans="1:3" x14ac:dyDescent="0.25">
      <c r="A12" s="5" t="s">
        <v>16</v>
      </c>
      <c r="B12">
        <v>56</v>
      </c>
      <c r="C12">
        <v>5</v>
      </c>
    </row>
    <row r="13" spans="1:3" x14ac:dyDescent="0.25">
      <c r="A13" s="5" t="s">
        <v>8</v>
      </c>
      <c r="B13">
        <v>57</v>
      </c>
      <c r="C13">
        <v>4</v>
      </c>
    </row>
    <row r="14" spans="1:3" x14ac:dyDescent="0.25">
      <c r="A14" s="5" t="s">
        <v>11</v>
      </c>
      <c r="B14">
        <v>53</v>
      </c>
      <c r="C14">
        <v>4</v>
      </c>
    </row>
    <row r="15" spans="1:3" x14ac:dyDescent="0.25">
      <c r="A15" s="5" t="s">
        <v>7</v>
      </c>
      <c r="B15">
        <v>51</v>
      </c>
      <c r="C15">
        <v>4</v>
      </c>
    </row>
    <row r="16" spans="1:3" x14ac:dyDescent="0.25">
      <c r="A16" s="5" t="s">
        <v>3</v>
      </c>
      <c r="B16">
        <v>42</v>
      </c>
      <c r="C16">
        <v>4</v>
      </c>
    </row>
    <row r="17" spans="1:3" x14ac:dyDescent="0.25">
      <c r="A17" s="5" t="s">
        <v>4</v>
      </c>
      <c r="B17">
        <v>32</v>
      </c>
      <c r="C17">
        <v>4</v>
      </c>
    </row>
    <row r="18" spans="1:3" x14ac:dyDescent="0.25">
      <c r="A18" s="5" t="s">
        <v>19</v>
      </c>
      <c r="B18">
        <v>26</v>
      </c>
      <c r="C18">
        <v>4</v>
      </c>
    </row>
    <row r="19" spans="1:3" x14ac:dyDescent="0.25">
      <c r="A19" s="5" t="s">
        <v>2</v>
      </c>
      <c r="B19">
        <v>287</v>
      </c>
      <c r="C19">
        <v>3</v>
      </c>
    </row>
    <row r="20" spans="1:3" x14ac:dyDescent="0.25">
      <c r="A20" s="5" t="s">
        <v>10</v>
      </c>
      <c r="B20">
        <v>181</v>
      </c>
      <c r="C20">
        <v>3</v>
      </c>
    </row>
    <row r="21" spans="1:3" x14ac:dyDescent="0.25">
      <c r="A21" s="5" t="s">
        <v>18</v>
      </c>
      <c r="B21">
        <v>158</v>
      </c>
      <c r="C21">
        <v>3</v>
      </c>
    </row>
    <row r="22" spans="1:3" x14ac:dyDescent="0.25">
      <c r="A22" s="5" t="s">
        <v>14</v>
      </c>
      <c r="B22">
        <v>45</v>
      </c>
      <c r="C22">
        <v>3</v>
      </c>
    </row>
    <row r="23" spans="1:3" x14ac:dyDescent="0.25">
      <c r="A23" s="5" t="s">
        <v>15</v>
      </c>
      <c r="B23">
        <v>13</v>
      </c>
      <c r="C23">
        <v>3</v>
      </c>
    </row>
    <row r="24" spans="1:3" x14ac:dyDescent="0.25">
      <c r="A24" s="5" t="s">
        <v>12</v>
      </c>
      <c r="B24">
        <v>193</v>
      </c>
      <c r="C24">
        <v>2</v>
      </c>
    </row>
    <row r="25" spans="1:3" x14ac:dyDescent="0.25">
      <c r="A25" s="5" t="s">
        <v>23</v>
      </c>
      <c r="B25">
        <v>39</v>
      </c>
      <c r="C25">
        <v>2</v>
      </c>
    </row>
    <row r="26" spans="1:3" x14ac:dyDescent="0.25">
      <c r="A26" s="5" t="s">
        <v>0</v>
      </c>
      <c r="B26">
        <v>30</v>
      </c>
      <c r="C26">
        <v>2</v>
      </c>
    </row>
    <row r="27" spans="1:3" x14ac:dyDescent="0.25">
      <c r="A27" s="5" t="s">
        <v>13</v>
      </c>
      <c r="B27">
        <v>14</v>
      </c>
      <c r="C27">
        <v>2</v>
      </c>
    </row>
    <row r="28" spans="1:3" x14ac:dyDescent="0.25">
      <c r="A28" s="25" t="s">
        <v>17</v>
      </c>
      <c r="B28">
        <v>12</v>
      </c>
      <c r="C28">
        <v>2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FC14D-C640-407E-8961-617879C838A7}">
  <dimension ref="A1:D28"/>
  <sheetViews>
    <sheetView workbookViewId="0">
      <selection activeCell="I29" sqref="I29"/>
    </sheetView>
  </sheetViews>
  <sheetFormatPr defaultRowHeight="15" x14ac:dyDescent="0.25"/>
  <cols>
    <col min="1" max="1" width="20.140625" style="26" customWidth="1"/>
    <col min="2" max="2" width="20.5703125" customWidth="1"/>
    <col min="3" max="3" width="28.140625" style="26" customWidth="1"/>
    <col min="4" max="4" width="23.7109375" customWidth="1"/>
  </cols>
  <sheetData>
    <row r="1" spans="1:4" s="13" customFormat="1" x14ac:dyDescent="0.25">
      <c r="A1" s="27" t="s">
        <v>27</v>
      </c>
      <c r="B1" s="27" t="s">
        <v>40</v>
      </c>
      <c r="C1" s="27" t="s">
        <v>43</v>
      </c>
      <c r="D1" s="27" t="s">
        <v>41</v>
      </c>
    </row>
    <row r="2" spans="1:4" x14ac:dyDescent="0.25">
      <c r="A2" s="5" t="s">
        <v>13</v>
      </c>
      <c r="B2" s="26">
        <f>Tabela8[[#This Row],[DOCENTES]]/Tabela6[[#This Row],[TOTAL DE INGRESSANTES]]</f>
        <v>36.21974221942785</v>
      </c>
      <c r="C2" s="33">
        <f>'REDE PUBLICA'!C2/ORÇAMENTO!B2</f>
        <v>8.935938746030461E-6</v>
      </c>
      <c r="D2" s="26">
        <f>Tabela6[[#This Row],[TOTAL DE INGRESSANTES]]/Tabela6[[#This Row],[NUMERO DE MATRICULADOS ]]</f>
        <v>0.3015737580583997</v>
      </c>
    </row>
    <row r="3" spans="1:4" x14ac:dyDescent="0.25">
      <c r="A3" s="5" t="s">
        <v>4</v>
      </c>
      <c r="B3" s="26">
        <f>Tabela8[[#This Row],[DOCENTES]]/Tabela6[[#This Row],[TOTAL DE INGRESSANTES]]</f>
        <v>7.1902818991097925</v>
      </c>
      <c r="C3" s="33">
        <f>'REDE PUBLICA'!C3/ORÇAMENTO!B3</f>
        <v>8.3929767823444432E-6</v>
      </c>
      <c r="D3" s="26">
        <f>Tabela6[[#This Row],[TOTAL DE INGRESSANTES]]/Tabela6[[#This Row],[NUMERO DE MATRICULADOS ]]</f>
        <v>0.23744238616680857</v>
      </c>
    </row>
    <row r="4" spans="1:4" x14ac:dyDescent="0.25">
      <c r="A4" s="5" t="s">
        <v>14</v>
      </c>
      <c r="B4" s="26">
        <f>Tabela8[[#This Row],[DOCENTES]]/Tabela6[[#This Row],[TOTAL DE INGRESSANTES]]</f>
        <v>20.578654292343387</v>
      </c>
      <c r="C4" s="33">
        <f>'REDE PUBLICA'!C4/ORÇAMENTO!B4</f>
        <v>8.2613478776582877E-6</v>
      </c>
      <c r="D4" s="26">
        <f>Tabela6[[#This Row],[TOTAL DE INGRESSANTES]]/Tabela6[[#This Row],[NUMERO DE MATRICULADOS ]]</f>
        <v>0.18057650410591586</v>
      </c>
    </row>
    <row r="5" spans="1:4" x14ac:dyDescent="0.25">
      <c r="A5" s="5" t="s">
        <v>15</v>
      </c>
      <c r="B5" s="26">
        <f>Tabela8[[#This Row],[DOCENTES]]/Tabela6[[#This Row],[TOTAL DE INGRESSANTES]]</f>
        <v>3.554657592513824</v>
      </c>
      <c r="C5" s="33">
        <f>'REDE PUBLICA'!C5/ORÇAMENTO!B5</f>
        <v>1.083279406143207E-5</v>
      </c>
      <c r="D5" s="26">
        <f>Tabela6[[#This Row],[TOTAL DE INGRESSANTES]]/Tabela6[[#This Row],[NUMERO DE MATRICULADOS ]]</f>
        <v>0.19474817760106031</v>
      </c>
    </row>
    <row r="6" spans="1:4" x14ac:dyDescent="0.25">
      <c r="A6" s="5" t="s">
        <v>5</v>
      </c>
      <c r="B6" s="26">
        <f>Tabela8[[#This Row],[DOCENTES]]/Tabela6[[#This Row],[TOTAL DE INGRESSANTES]]</f>
        <v>1.1186310620012276</v>
      </c>
      <c r="C6" s="33">
        <f>'REDE PUBLICA'!C6/ORÇAMENTO!B6</f>
        <v>1.1381523928183842E-5</v>
      </c>
      <c r="D6" s="26">
        <f>Tabela6[[#This Row],[TOTAL DE INGRESSANTES]]/Tabela6[[#This Row],[NUMERO DE MATRICULADOS ]]</f>
        <v>0.24540293195491908</v>
      </c>
    </row>
    <row r="7" spans="1:4" x14ac:dyDescent="0.25">
      <c r="A7" s="5" t="s">
        <v>6</v>
      </c>
      <c r="B7" s="26">
        <f>Tabela8[[#This Row],[DOCENTES]]/Tabela6[[#This Row],[TOTAL DE INGRESSANTES]]</f>
        <v>1.2176363555673901</v>
      </c>
      <c r="C7" s="33">
        <f>'REDE PUBLICA'!C7/ORÇAMENTO!B7</f>
        <v>1.338562613893015E-5</v>
      </c>
      <c r="D7" s="26">
        <f>Tabela6[[#This Row],[TOTAL DE INGRESSANTES]]/Tabela6[[#This Row],[NUMERO DE MATRICULADOS ]]</f>
        <v>0.25126003568242639</v>
      </c>
    </row>
    <row r="8" spans="1:4" x14ac:dyDescent="0.25">
      <c r="A8" s="5" t="s">
        <v>0</v>
      </c>
      <c r="B8" s="26">
        <f>Tabela8[[#This Row],[DOCENTES]]/Tabela6[[#This Row],[TOTAL DE INGRESSANTES]]</f>
        <v>1.5885473684210527</v>
      </c>
      <c r="C8" s="33">
        <f>'REDE PUBLICA'!C8/ORÇAMENTO!B8</f>
        <v>5.7105165731341587E-6</v>
      </c>
      <c r="D8" s="26">
        <f>Tabela6[[#This Row],[TOTAL DE INGRESSANTES]]/Tabela6[[#This Row],[NUMERO DE MATRICULADOS ]]</f>
        <v>0.28983915452393155</v>
      </c>
    </row>
    <row r="9" spans="1:4" x14ac:dyDescent="0.25">
      <c r="A9" s="5" t="s">
        <v>23</v>
      </c>
      <c r="B9" s="26">
        <f>Tabela8[[#This Row],[DOCENTES]]/Tabela6[[#This Row],[TOTAL DE INGRESSANTES]]</f>
        <v>2.3999235571410371</v>
      </c>
      <c r="C9" s="33">
        <f>'REDE PUBLICA'!C9/ORÇAMENTO!B9</f>
        <v>6.2352741076504243E-6</v>
      </c>
      <c r="D9" s="26">
        <f>Tabela6[[#This Row],[TOTAL DE INGRESSANTES]]/Tabela6[[#This Row],[NUMERO DE MATRICULADOS ]]</f>
        <v>0.25304661809272033</v>
      </c>
    </row>
    <row r="10" spans="1:4" x14ac:dyDescent="0.25">
      <c r="A10" s="5" t="s">
        <v>1</v>
      </c>
      <c r="B10" s="26">
        <f>Tabela8[[#This Row],[DOCENTES]]/Tabela6[[#This Row],[TOTAL DE INGRESSANTES]]</f>
        <v>0.85613919275744998</v>
      </c>
      <c r="C10" s="33">
        <f>'REDE PUBLICA'!C10/ORÇAMENTO!B10</f>
        <v>3.8471363781803941E-5</v>
      </c>
      <c r="D10" s="26">
        <f>Tabela6[[#This Row],[TOTAL DE INGRESSANTES]]/Tabela6[[#This Row],[NUMERO DE MATRICULADOS ]]</f>
        <v>0.31547318001963526</v>
      </c>
    </row>
    <row r="11" spans="1:4" x14ac:dyDescent="0.25">
      <c r="A11" s="5" t="s">
        <v>7</v>
      </c>
      <c r="B11" s="26">
        <f>Tabela8[[#This Row],[DOCENTES]]/Tabela6[[#This Row],[TOTAL DE INGRESSANTES]]</f>
        <v>1.4362210095497954</v>
      </c>
      <c r="C11" s="33">
        <f>'REDE PUBLICA'!C11/ORÇAMENTO!B11</f>
        <v>7.3203189020430845E-6</v>
      </c>
      <c r="D11" s="26">
        <f>Tabela6[[#This Row],[TOTAL DE INGRESSANTES]]/Tabela6[[#This Row],[NUMERO DE MATRICULADOS ]]</f>
        <v>0.1945264554652513</v>
      </c>
    </row>
    <row r="12" spans="1:4" x14ac:dyDescent="0.25">
      <c r="A12" s="5" t="s">
        <v>2</v>
      </c>
      <c r="B12" s="26">
        <f>Tabela8[[#This Row],[DOCENTES]]/Tabela6[[#This Row],[TOTAL DE INGRESSANTES]]</f>
        <v>1.1637522228808537</v>
      </c>
      <c r="C12" s="33">
        <f>'REDE PUBLICA'!C12/ORÇAMENTO!B12</f>
        <v>1.1516424418120106E-5</v>
      </c>
      <c r="D12" s="26">
        <f>Tabela6[[#This Row],[TOTAL DE INGRESSANTES]]/Tabela6[[#This Row],[NUMERO DE MATRICULADOS ]]</f>
        <v>0.29534313725490197</v>
      </c>
    </row>
    <row r="13" spans="1:4" x14ac:dyDescent="0.25">
      <c r="A13" s="5" t="s">
        <v>3</v>
      </c>
      <c r="B13" s="26">
        <f>Tabela8[[#This Row],[DOCENTES]]/Tabela6[[#This Row],[TOTAL DE INGRESSANTES]]</f>
        <v>1.4333239621403804</v>
      </c>
      <c r="C13" s="33">
        <f>'REDE PUBLICA'!C13/ORÇAMENTO!B13</f>
        <v>1.0742599297339242E-5</v>
      </c>
      <c r="D13" s="26">
        <f>Tabela6[[#This Row],[TOTAL DE INGRESSANTES]]/Tabela6[[#This Row],[NUMERO DE MATRICULADOS ]]</f>
        <v>0.30596094847607308</v>
      </c>
    </row>
    <row r="14" spans="1:4" x14ac:dyDescent="0.25">
      <c r="A14" s="5" t="s">
        <v>24</v>
      </c>
      <c r="B14" s="26">
        <f>Tabela8[[#This Row],[DOCENTES]]/Tabela6[[#This Row],[TOTAL DE INGRESSANTES]]</f>
        <v>0.20430691277596816</v>
      </c>
      <c r="C14" s="33">
        <f>'REDE PUBLICA'!C14/ORÇAMENTO!B14</f>
        <v>5.3677942583175094E-5</v>
      </c>
      <c r="D14" s="26">
        <f>Tabela6[[#This Row],[TOTAL DE INGRESSANTES]]/Tabela6[[#This Row],[NUMERO DE MATRICULADOS ]]</f>
        <v>0.26804293731598122</v>
      </c>
    </row>
    <row r="15" spans="1:4" x14ac:dyDescent="0.25">
      <c r="A15" s="5" t="s">
        <v>16</v>
      </c>
      <c r="B15" s="26">
        <f>Tabela8[[#This Row],[DOCENTES]]/Tabela6[[#This Row],[TOTAL DE INGRESSANTES]]</f>
        <v>0.60002170845544345</v>
      </c>
      <c r="C15" s="33">
        <f>'REDE PUBLICA'!C15/ORÇAMENTO!B15</f>
        <v>2.6444849756906631E-6</v>
      </c>
      <c r="D15" s="26">
        <f>Tabela6[[#This Row],[TOTAL DE INGRESSANTES]]/Tabela6[[#This Row],[NUMERO DE MATRICULADOS ]]</f>
        <v>0.25949919725093656</v>
      </c>
    </row>
    <row r="16" spans="1:4" x14ac:dyDescent="0.25">
      <c r="A16" s="5" t="s">
        <v>8</v>
      </c>
      <c r="B16" s="26">
        <f>Tabela8[[#This Row],[DOCENTES]]/Tabela6[[#This Row],[TOTAL DE INGRESSANTES]]</f>
        <v>0.49606111243733586</v>
      </c>
      <c r="C16" s="33">
        <f>'REDE PUBLICA'!C16/ORÇAMENTO!B16</f>
        <v>1.0970072559798586E-5</v>
      </c>
      <c r="D16" s="26">
        <f>Tabela6[[#This Row],[TOTAL DE INGRESSANTES]]/Tabela6[[#This Row],[NUMERO DE MATRICULADOS ]]</f>
        <v>0.30685047906472501</v>
      </c>
    </row>
    <row r="17" spans="1:4" x14ac:dyDescent="0.25">
      <c r="A17" s="5" t="s">
        <v>20</v>
      </c>
      <c r="B17" s="26">
        <f>Tabela8[[#This Row],[DOCENTES]]/Tabela6[[#This Row],[TOTAL DE INGRESSANTES]]</f>
        <v>0.22149099435148673</v>
      </c>
      <c r="C17" s="33">
        <f>'REDE PUBLICA'!C17/ORÇAMENTO!B17</f>
        <v>1.8857442430433655E-5</v>
      </c>
      <c r="D17" s="26">
        <f>Tabela6[[#This Row],[TOTAL DE INGRESSANTES]]/Tabela6[[#This Row],[NUMERO DE MATRICULADOS ]]</f>
        <v>0.27495769261763647</v>
      </c>
    </row>
    <row r="18" spans="1:4" x14ac:dyDescent="0.25">
      <c r="A18" s="5" t="s">
        <v>9</v>
      </c>
      <c r="B18" s="26">
        <f>Tabela8[[#This Row],[DOCENTES]]/Tabela6[[#This Row],[TOTAL DE INGRESSANTES]]</f>
        <v>0.35302360204930594</v>
      </c>
      <c r="C18" s="33">
        <f>'REDE PUBLICA'!C18/ORÇAMENTO!B18</f>
        <v>9.4073655941968516E-6</v>
      </c>
      <c r="D18" s="26">
        <f>Tabela6[[#This Row],[TOTAL DE INGRESSANTES]]/Tabela6[[#This Row],[NUMERO DE MATRICULADOS ]]</f>
        <v>0.27221904353216042</v>
      </c>
    </row>
    <row r="19" spans="1:4" x14ac:dyDescent="0.25">
      <c r="A19" s="5" t="s">
        <v>10</v>
      </c>
      <c r="B19" s="26">
        <f>Tabela8[[#This Row],[DOCENTES]]/Tabela6[[#This Row],[TOTAL DE INGRESSANTES]]</f>
        <v>0.73824130879345606</v>
      </c>
      <c r="C19" s="33">
        <f>'REDE PUBLICA'!C19/ORÇAMENTO!B19</f>
        <v>4.8805059552038806E-6</v>
      </c>
      <c r="D19" s="26">
        <f>Tabela6[[#This Row],[TOTAL DE INGRESSANTES]]/Tabela6[[#This Row],[NUMERO DE MATRICULADOS ]]</f>
        <v>0.25590523085706129</v>
      </c>
    </row>
    <row r="20" spans="1:4" x14ac:dyDescent="0.25">
      <c r="A20" s="5" t="s">
        <v>25</v>
      </c>
      <c r="B20" s="26">
        <f>Tabela8[[#This Row],[DOCENTES]]/Tabela6[[#This Row],[TOTAL DE INGRESSANTES]]</f>
        <v>0.16882054243977571</v>
      </c>
      <c r="C20" s="33">
        <f>'REDE PUBLICA'!C20/ORÇAMENTO!B20</f>
        <v>4.3647604571937486E-5</v>
      </c>
      <c r="D20" s="26">
        <f>Tabela6[[#This Row],[TOTAL DE INGRESSANTES]]/Tabela6[[#This Row],[NUMERO DE MATRICULADOS ]]</f>
        <v>0.27020893348333019</v>
      </c>
    </row>
    <row r="21" spans="1:4" x14ac:dyDescent="0.25">
      <c r="A21" s="5" t="s">
        <v>11</v>
      </c>
      <c r="B21" s="26">
        <f>Tabela8[[#This Row],[DOCENTES]]/Tabela6[[#This Row],[TOTAL DE INGRESSANTES]]</f>
        <v>0.4469592599881913</v>
      </c>
      <c r="C21" s="33">
        <f>'REDE PUBLICA'!C21/ORÇAMENTO!B21</f>
        <v>2.4591945655050478E-6</v>
      </c>
      <c r="D21" s="26">
        <f>Tabela6[[#This Row],[TOTAL DE INGRESSANTES]]/Tabela6[[#This Row],[NUMERO DE MATRICULADOS ]]</f>
        <v>0.30202100257578762</v>
      </c>
    </row>
    <row r="22" spans="1:4" x14ac:dyDescent="0.25">
      <c r="A22" s="5" t="s">
        <v>21</v>
      </c>
      <c r="B22" s="26">
        <f>Tabela8[[#This Row],[DOCENTES]]/Tabela6[[#This Row],[TOTAL DE INGRESSANTES]]</f>
        <v>0.1777820061522849</v>
      </c>
      <c r="C22" s="33">
        <f>'REDE PUBLICA'!C22/ORÇAMENTO!B22</f>
        <v>1.7885468721296316E-5</v>
      </c>
      <c r="D22" s="26">
        <f>Tabela6[[#This Row],[TOTAL DE INGRESSANTES]]/Tabela6[[#This Row],[NUMERO DE MATRICULADOS ]]</f>
        <v>0.2965941476903976</v>
      </c>
    </row>
    <row r="23" spans="1:4" x14ac:dyDescent="0.25">
      <c r="A23" s="5" t="s">
        <v>17</v>
      </c>
      <c r="B23" s="26">
        <f>Tabela8[[#This Row],[DOCENTES]]/Tabela6[[#This Row],[TOTAL DE INGRESSANTES]]</f>
        <v>1.3114406779661016</v>
      </c>
      <c r="C23" s="33">
        <f>'REDE PUBLICA'!C23/ORÇAMENTO!B23</f>
        <v>6.8647048066217338E-7</v>
      </c>
      <c r="D23" s="26">
        <f>Tabela6[[#This Row],[TOTAL DE INGRESSANTES]]/Tabela6[[#This Row],[NUMERO DE MATRICULADOS ]]</f>
        <v>0.30844633229864399</v>
      </c>
    </row>
    <row r="24" spans="1:4" x14ac:dyDescent="0.25">
      <c r="A24" s="5" t="s">
        <v>18</v>
      </c>
      <c r="B24" s="26">
        <f>Tabela8[[#This Row],[DOCENTES]]/Tabela6[[#This Row],[TOTAL DE INGRESSANTES]]</f>
        <v>2.0857021637675013</v>
      </c>
      <c r="C24" s="33">
        <f>'REDE PUBLICA'!C24/ORÇAMENTO!B24</f>
        <v>5.4934531083045038E-6</v>
      </c>
      <c r="D24" s="26">
        <f>Tabela6[[#This Row],[TOTAL DE INGRESSANTES]]/Tabela6[[#This Row],[NUMERO DE MATRICULADOS ]]</f>
        <v>0.26203446359088384</v>
      </c>
    </row>
    <row r="25" spans="1:4" x14ac:dyDescent="0.25">
      <c r="A25" s="5" t="s">
        <v>22</v>
      </c>
      <c r="B25" s="26">
        <f>Tabela8[[#This Row],[DOCENTES]]/Tabela6[[#This Row],[TOTAL DE INGRESSANTES]]</f>
        <v>0.20171979406287655</v>
      </c>
      <c r="C25" s="33">
        <f>'REDE PUBLICA'!C25/ORÇAMENTO!B25</f>
        <v>6.2668858476937829E-5</v>
      </c>
      <c r="D25" s="26">
        <f>Tabela6[[#This Row],[TOTAL DE INGRESSANTES]]/Tabela6[[#This Row],[NUMERO DE MATRICULADOS ]]</f>
        <v>0.2892814703319338</v>
      </c>
    </row>
    <row r="26" spans="1:4" x14ac:dyDescent="0.25">
      <c r="A26" s="5" t="s">
        <v>26</v>
      </c>
      <c r="B26" s="26">
        <f>Tabela8[[#This Row],[DOCENTES]]/Tabela6[[#This Row],[TOTAL DE INGRESSANTES]]</f>
        <v>2.632467094161323E-2</v>
      </c>
      <c r="C26" s="33">
        <f>'REDE PUBLICA'!C26/ORÇAMENTO!B26</f>
        <v>4.4911291998139519E-5</v>
      </c>
      <c r="D26" s="26">
        <f>Tabela6[[#This Row],[TOTAL DE INGRESSANTES]]/Tabela6[[#This Row],[NUMERO DE MATRICULADOS ]]</f>
        <v>0.2967553659926439</v>
      </c>
    </row>
    <row r="27" spans="1:4" x14ac:dyDescent="0.25">
      <c r="A27" s="5" t="s">
        <v>12</v>
      </c>
      <c r="B27" s="26">
        <f>Tabela8[[#This Row],[DOCENTES]]/Tabela6[[#This Row],[TOTAL DE INGRESSANTES]]</f>
        <v>0.31269659708321418</v>
      </c>
      <c r="C27" s="33">
        <f>'REDE PUBLICA'!C27/ORÇAMENTO!B27</f>
        <v>2.8159086886591756E-6</v>
      </c>
      <c r="D27" s="26">
        <f>Tabela6[[#This Row],[TOTAL DE INGRESSANTES]]/Tabela6[[#This Row],[NUMERO DE MATRICULADOS ]]</f>
        <v>0.27333124902297951</v>
      </c>
    </row>
    <row r="28" spans="1:4" x14ac:dyDescent="0.25">
      <c r="A28" s="25" t="s">
        <v>19</v>
      </c>
      <c r="B28" s="26">
        <f>Tabela8[[#This Row],[DOCENTES]]/Tabela6[[#This Row],[TOTAL DE INGRESSANTES]]</f>
        <v>0.27865260851704776</v>
      </c>
      <c r="C28" s="33">
        <f>'REDE PUBLICA'!C28/ORÇAMENTO!B28</f>
        <v>9.5699301525284246E-6</v>
      </c>
      <c r="D28" s="26">
        <f>Tabela6[[#This Row],[TOTAL DE INGRESSANTES]]/Tabela6[[#This Row],[NUMERO DE MATRICULADOS ]]</f>
        <v>0.30377272160059898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6AF9D-DDF5-4C85-ADC6-C2F323996324}">
  <dimension ref="A1:D28"/>
  <sheetViews>
    <sheetView workbookViewId="0">
      <selection activeCell="M28" sqref="M28"/>
    </sheetView>
  </sheetViews>
  <sheetFormatPr defaultRowHeight="15" x14ac:dyDescent="0.25"/>
  <cols>
    <col min="1" max="1" width="20.140625" customWidth="1"/>
    <col min="2" max="2" width="22.42578125" style="26" customWidth="1"/>
    <col min="3" max="3" width="29.42578125" customWidth="1"/>
    <col min="4" max="4" width="16.5703125" style="31" customWidth="1"/>
  </cols>
  <sheetData>
    <row r="1" spans="1:4" s="28" customFormat="1" x14ac:dyDescent="0.25">
      <c r="A1" s="27" t="s">
        <v>27</v>
      </c>
      <c r="B1" s="28" t="s">
        <v>39</v>
      </c>
      <c r="C1" s="28" t="s">
        <v>44</v>
      </c>
      <c r="D1" s="30" t="s">
        <v>45</v>
      </c>
    </row>
    <row r="2" spans="1:4" x14ac:dyDescent="0.25">
      <c r="A2" s="5" t="s">
        <v>13</v>
      </c>
      <c r="B2" s="29">
        <f>'REDE PUBLICA'!C2/'REDE PUBLICA'!D2</f>
        <v>2.3269934162399415</v>
      </c>
      <c r="C2" s="26">
        <f>Tabela6[[#This Row],[TOTAL DE INGRESSANTES]]/Tabela4[[#This Row],[GASTO ANUAL POR ALUNO]]</f>
        <v>9.0885714285714292E-2</v>
      </c>
      <c r="D2" s="31">
        <f>Tabela1[[#This Row],[ENADE 4 e 5]]/Tabela1[[#This Row],[IES]]</f>
        <v>1.1724137931034482</v>
      </c>
    </row>
    <row r="3" spans="1:4" x14ac:dyDescent="0.25">
      <c r="A3" s="5" t="s">
        <v>4</v>
      </c>
      <c r="B3" s="29">
        <f>'REDE PUBLICA'!C3/'REDE PUBLICA'!D3</f>
        <v>2.2491657397107896</v>
      </c>
      <c r="C3" s="26">
        <f>Tabela6[[#This Row],[TOTAL DE INGRESSANTES]]/Tabela4[[#This Row],[GASTO ANUAL POR ALUNO]]</f>
        <v>0.23108571428571428</v>
      </c>
      <c r="D3" s="31">
        <f>Tabela1[[#This Row],[ENADE 4 e 5]]/Tabela1[[#This Row],[IES]]</f>
        <v>3.3684210526315788</v>
      </c>
    </row>
    <row r="4" spans="1:4" x14ac:dyDescent="0.25">
      <c r="A4" s="5" t="s">
        <v>14</v>
      </c>
      <c r="B4" s="29">
        <f>'REDE PUBLICA'!C4/'REDE PUBLICA'!D4</f>
        <v>2.6121212121212123</v>
      </c>
      <c r="C4" s="26">
        <f>Tabela6[[#This Row],[TOTAL DE INGRESSANTES]]/Tabela4[[#This Row],[GASTO ANUAL POR ALUNO]]</f>
        <v>6.1571428571428569E-2</v>
      </c>
      <c r="D4" s="31">
        <f>Tabela1[[#This Row],[ENADE 4 e 5]]/Tabela1[[#This Row],[IES]]</f>
        <v>5.0714285714285712</v>
      </c>
    </row>
    <row r="5" spans="1:4" x14ac:dyDescent="0.25">
      <c r="A5" s="5" t="s">
        <v>15</v>
      </c>
      <c r="B5" s="29">
        <f>'REDE PUBLICA'!C5/'REDE PUBLICA'!D5</f>
        <v>1.3870206489675516</v>
      </c>
      <c r="C5" s="26">
        <f>Tabela6[[#This Row],[TOTAL DE INGRESSANTES]]/Tabela4[[#This Row],[GASTO ANUAL POR ALUNO]]</f>
        <v>0.26868571428571431</v>
      </c>
      <c r="D5" s="31">
        <f>Tabela1[[#This Row],[ENADE 4 e 5]]/Tabela1[[#This Row],[IES]]</f>
        <v>9.6923076923076916</v>
      </c>
    </row>
    <row r="6" spans="1:4" x14ac:dyDescent="0.25">
      <c r="A6" s="5" t="s">
        <v>5</v>
      </c>
      <c r="B6" s="29">
        <f>'REDE PUBLICA'!C6/'REDE PUBLICA'!D6</f>
        <v>2.3470508779828907</v>
      </c>
      <c r="C6" s="26">
        <f>Tabela6[[#This Row],[TOTAL DE INGRESSANTES]]/Tabela4[[#This Row],[GASTO ANUAL POR ALUNO]]</f>
        <v>0.74468571428571428</v>
      </c>
      <c r="D6" s="31">
        <f>Tabela1[[#This Row],[ENADE 4 e 5]]/Tabela1[[#This Row],[IES]]</f>
        <v>9.454545454545455</v>
      </c>
    </row>
    <row r="7" spans="1:4" x14ac:dyDescent="0.25">
      <c r="A7" s="5" t="s">
        <v>6</v>
      </c>
      <c r="B7" s="29">
        <f>'REDE PUBLICA'!C7/'REDE PUBLICA'!D7</f>
        <v>2.239193083573487</v>
      </c>
      <c r="C7" s="26">
        <f>Tabela6[[#This Row],[TOTAL DE INGRESSANTES]]/Tabela4[[#This Row],[GASTO ANUAL POR ALUNO]]</f>
        <v>0.64380000000000004</v>
      </c>
      <c r="D7" s="31">
        <f>Tabela1[[#This Row],[ENADE 4 e 5]]/Tabela1[[#This Row],[IES]]</f>
        <v>1.0909090909090908</v>
      </c>
    </row>
    <row r="8" spans="1:4" x14ac:dyDescent="0.25">
      <c r="A8" s="5" t="s">
        <v>0</v>
      </c>
      <c r="B8" s="29">
        <f>'REDE PUBLICA'!C8/'REDE PUBLICA'!D8</f>
        <v>2.1516579090414929</v>
      </c>
      <c r="C8" s="26">
        <f>Tabela6[[#This Row],[TOTAL DE INGRESSANTES]]/Tabela4[[#This Row],[GASTO ANUAL POR ALUNO]]</f>
        <v>0.3392857142857143</v>
      </c>
      <c r="D8" s="31">
        <f>Tabela1[[#This Row],[ENADE 4 e 5]]/Tabela1[[#This Row],[IES]]</f>
        <v>14.142857142857142</v>
      </c>
    </row>
    <row r="9" spans="1:4" x14ac:dyDescent="0.25">
      <c r="A9" s="5" t="s">
        <v>23</v>
      </c>
      <c r="B9" s="29">
        <f>'REDE PUBLICA'!C9/'REDE PUBLICA'!D9</f>
        <v>2.2730958586736172</v>
      </c>
      <c r="C9" s="26">
        <f>Tabela6[[#This Row],[TOTAL DE INGRESSANTES]]/Tabela4[[#This Row],[GASTO ANUAL POR ALUNO]]</f>
        <v>0.22425714285714285</v>
      </c>
      <c r="D9" s="31">
        <f>Tabela1[[#This Row],[ENADE 4 e 5]]/Tabela1[[#This Row],[IES]]</f>
        <v>8.4285714285714288</v>
      </c>
    </row>
    <row r="10" spans="1:4" x14ac:dyDescent="0.25">
      <c r="A10" s="5" t="s">
        <v>1</v>
      </c>
      <c r="B10" s="29">
        <f>'REDE PUBLICA'!C10/'REDE PUBLICA'!D10</f>
        <v>2.5936162406750642</v>
      </c>
      <c r="C10" s="26">
        <f>Tabela6[[#This Row],[TOTAL DE INGRESSANTES]]/Tabela4[[#This Row],[GASTO ANUAL POR ALUNO]]</f>
        <v>0.60594285714285712</v>
      </c>
      <c r="D10" s="31">
        <f>Tabela1[[#This Row],[ENADE 4 e 5]]/Tabela1[[#This Row],[IES]]</f>
        <v>13.833333333333334</v>
      </c>
    </row>
    <row r="11" spans="1:4" x14ac:dyDescent="0.25">
      <c r="A11" s="5" t="s">
        <v>7</v>
      </c>
      <c r="B11" s="29">
        <f>'REDE PUBLICA'!C11/'REDE PUBLICA'!D11</f>
        <v>2.4836933502753071</v>
      </c>
      <c r="C11" s="26">
        <f>Tabela6[[#This Row],[TOTAL DE INGRESSANTES]]/Tabela4[[#This Row],[GASTO ANUAL POR ALUNO]]</f>
        <v>0.33508571428571426</v>
      </c>
      <c r="D11" s="31">
        <f>Tabela1[[#This Row],[ENADE 4 e 5]]/Tabela1[[#This Row],[IES]]</f>
        <v>6.833333333333333</v>
      </c>
    </row>
    <row r="12" spans="1:4" x14ac:dyDescent="0.25">
      <c r="A12" s="5" t="s">
        <v>2</v>
      </c>
      <c r="B12" s="29">
        <f>'REDE PUBLICA'!C12/'REDE PUBLICA'!D12</f>
        <v>2.6426473467789311</v>
      </c>
      <c r="C12" s="26">
        <f>Tabela6[[#This Row],[TOTAL DE INGRESSANTES]]/Tabela4[[#This Row],[GASTO ANUAL POR ALUNO]]</f>
        <v>0.3856</v>
      </c>
      <c r="D12" s="31">
        <f>Tabela1[[#This Row],[ENADE 4 e 5]]/Tabela1[[#This Row],[IES]]</f>
        <v>11.2</v>
      </c>
    </row>
    <row r="13" spans="1:4" x14ac:dyDescent="0.25">
      <c r="A13" s="5" t="s">
        <v>3</v>
      </c>
      <c r="B13" s="29">
        <f>'REDE PUBLICA'!C13/'REDE PUBLICA'!D13</f>
        <v>2.720805711371749</v>
      </c>
      <c r="C13" s="26">
        <f>Tabela6[[#This Row],[TOTAL DE INGRESSANTES]]/Tabela4[[#This Row],[GASTO ANUAL POR ALUNO]]</f>
        <v>0.30488571428571426</v>
      </c>
      <c r="D13" s="31">
        <f>Tabela1[[#This Row],[ENADE 4 e 5]]/Tabela1[[#This Row],[IES]]</f>
        <v>14.25</v>
      </c>
    </row>
    <row r="14" spans="1:4" x14ac:dyDescent="0.25">
      <c r="A14" s="5" t="s">
        <v>24</v>
      </c>
      <c r="B14" s="29">
        <f>'REDE PUBLICA'!C14/'REDE PUBLICA'!D14</f>
        <v>2.0939749905267147</v>
      </c>
      <c r="C14" s="26">
        <f>Tabela6[[#This Row],[TOTAL DE INGRESSANTES]]/Tabela4[[#This Row],[GASTO ANUAL POR ALUNO]]</f>
        <v>1.578857142857143</v>
      </c>
      <c r="D14" s="31">
        <f>Tabela1[[#This Row],[ENADE 4 e 5]]/Tabela1[[#This Row],[IES]]</f>
        <v>13.25</v>
      </c>
    </row>
    <row r="15" spans="1:4" x14ac:dyDescent="0.25">
      <c r="A15" s="5" t="s">
        <v>16</v>
      </c>
      <c r="B15" s="29">
        <f>'REDE PUBLICA'!C15/'REDE PUBLICA'!D15</f>
        <v>1.6571634139760769</v>
      </c>
      <c r="C15" s="26">
        <f>Tabela6[[#This Row],[TOTAL DE INGRESSANTES]]/Tabela4[[#This Row],[GASTO ANUAL POR ALUNO]]</f>
        <v>0.52645714285714285</v>
      </c>
      <c r="D15" s="31">
        <f>Tabela1[[#This Row],[ENADE 4 e 5]]/Tabela1[[#This Row],[IES]]</f>
        <v>12.75</v>
      </c>
    </row>
    <row r="16" spans="1:4" x14ac:dyDescent="0.25">
      <c r="A16" s="5" t="s">
        <v>8</v>
      </c>
      <c r="B16" s="29">
        <f>'REDE PUBLICA'!C16/'REDE PUBLICA'!D16</f>
        <v>2.5171253455113569</v>
      </c>
      <c r="C16" s="26">
        <f>Tabela6[[#This Row],[TOTAL DE INGRESSANTES]]/Tabela4[[#This Row],[GASTO ANUAL POR ALUNO]]</f>
        <v>0.59842857142857142</v>
      </c>
      <c r="D16" s="31">
        <f>Tabela1[[#This Row],[ENADE 4 e 5]]/Tabela1[[#This Row],[IES]]</f>
        <v>10.5</v>
      </c>
    </row>
    <row r="17" spans="1:4" x14ac:dyDescent="0.25">
      <c r="A17" s="5" t="s">
        <v>20</v>
      </c>
      <c r="B17" s="29">
        <f>'REDE PUBLICA'!C17/'REDE PUBLICA'!D17</f>
        <v>2.0753110312413603</v>
      </c>
      <c r="C17" s="26">
        <f>Tabela6[[#This Row],[TOTAL DE INGRESSANTES]]/Tabela4[[#This Row],[GASTO ANUAL POR ALUNO]]</f>
        <v>1.072342857142857</v>
      </c>
      <c r="D17" s="31">
        <f>Tabela1[[#This Row],[ENADE 4 e 5]]/Tabela1[[#This Row],[IES]]</f>
        <v>8</v>
      </c>
    </row>
    <row r="18" spans="1:4" x14ac:dyDescent="0.25">
      <c r="A18" s="5" t="s">
        <v>9</v>
      </c>
      <c r="B18" s="29">
        <f>'REDE PUBLICA'!C18/'REDE PUBLICA'!D18</f>
        <v>2.1303171641791043</v>
      </c>
      <c r="C18" s="26">
        <f>Tabela6[[#This Row],[TOTAL DE INGRESSANTES]]/Tabela4[[#This Row],[GASTO ANUAL POR ALUNO]]</f>
        <v>0.65248571428571434</v>
      </c>
      <c r="D18" s="31">
        <f>Tabela1[[#This Row],[ENADE 4 e 5]]/Tabela1[[#This Row],[IES]]</f>
        <v>6.5</v>
      </c>
    </row>
    <row r="19" spans="1:4" x14ac:dyDescent="0.25">
      <c r="A19" s="5" t="s">
        <v>10</v>
      </c>
      <c r="B19" s="29">
        <f>'REDE PUBLICA'!C19/'REDE PUBLICA'!D19</f>
        <v>2.1995501942343081</v>
      </c>
      <c r="C19" s="26">
        <f>Tabela6[[#This Row],[TOTAL DE INGRESSANTES]]/Tabela4[[#This Row],[GASTO ANUAL POR ALUNO]]</f>
        <v>0.30737142857142857</v>
      </c>
      <c r="D19" s="31">
        <f>Tabela1[[#This Row],[ENADE 4 e 5]]/Tabela1[[#This Row],[IES]]</f>
        <v>95.666666666666671</v>
      </c>
    </row>
    <row r="20" spans="1:4" x14ac:dyDescent="0.25">
      <c r="A20" s="5" t="s">
        <v>25</v>
      </c>
      <c r="B20" s="29">
        <f>'REDE PUBLICA'!C20/'REDE PUBLICA'!D20</f>
        <v>2.3100400266844563</v>
      </c>
      <c r="C20" s="26">
        <f>Tabela6[[#This Row],[TOTAL DE INGRESSANTES]]/Tabela4[[#This Row],[GASTO ANUAL POR ALUNO]]</f>
        <v>1.1872285714285715</v>
      </c>
      <c r="D20" s="31">
        <f>Tabela1[[#This Row],[ENADE 4 e 5]]/Tabela1[[#This Row],[IES]]</f>
        <v>60.333333333333336</v>
      </c>
    </row>
    <row r="21" spans="1:4" x14ac:dyDescent="0.25">
      <c r="A21" s="5" t="s">
        <v>11</v>
      </c>
      <c r="B21" s="29">
        <f>'REDE PUBLICA'!C21/'REDE PUBLICA'!D21</f>
        <v>2.2275317843051292</v>
      </c>
      <c r="C21" s="26">
        <f>Tabela6[[#This Row],[TOTAL DE INGRESSANTES]]/Tabela4[[#This Row],[GASTO ANUAL POR ALUNO]]</f>
        <v>0.43551428571428569</v>
      </c>
      <c r="D21" s="31">
        <f>Tabela1[[#This Row],[ENADE 4 e 5]]/Tabela1[[#This Row],[IES]]</f>
        <v>52.666666666666664</v>
      </c>
    </row>
    <row r="22" spans="1:4" x14ac:dyDescent="0.25">
      <c r="A22" s="5" t="s">
        <v>21</v>
      </c>
      <c r="B22" s="29">
        <f>'REDE PUBLICA'!C22/'REDE PUBLICA'!D22</f>
        <v>2.4478341872380067</v>
      </c>
      <c r="C22" s="26">
        <f>Tabela6[[#This Row],[TOTAL DE INGRESSANTES]]/Tabela4[[#This Row],[GASTO ANUAL POR ALUNO]]</f>
        <v>0.90094285714285716</v>
      </c>
      <c r="D22" s="31">
        <f>Tabela1[[#This Row],[ENADE 4 e 5]]/Tabela1[[#This Row],[IES]]</f>
        <v>15</v>
      </c>
    </row>
    <row r="23" spans="1:4" x14ac:dyDescent="0.25">
      <c r="A23" s="5" t="s">
        <v>17</v>
      </c>
      <c r="B23" s="29">
        <f>'REDE PUBLICA'!C23/'REDE PUBLICA'!D23</f>
        <v>3.0699186991869918</v>
      </c>
      <c r="C23" s="26">
        <f>Tabela6[[#This Row],[TOTAL DE INGRESSANTES]]/Tabela4[[#This Row],[GASTO ANUAL POR ALUNO]]</f>
        <v>0.10788571428571428</v>
      </c>
      <c r="D23" s="31">
        <f>Tabela1[[#This Row],[ENADE 4 e 5]]/Tabela1[[#This Row],[IES]]</f>
        <v>4.333333333333333</v>
      </c>
    </row>
    <row r="24" spans="1:4" x14ac:dyDescent="0.25">
      <c r="A24" s="5" t="s">
        <v>18</v>
      </c>
      <c r="B24" s="29">
        <f>'REDE PUBLICA'!C24/'REDE PUBLICA'!D24</f>
        <v>2.0162532078699744</v>
      </c>
      <c r="C24" s="26">
        <f>Tabela6[[#This Row],[TOTAL DE INGRESSANTES]]/Tabela4[[#This Row],[GASTO ANUAL POR ALUNO]]</f>
        <v>6.7342857142857149E-2</v>
      </c>
      <c r="D24" s="31">
        <f>Tabela1[[#This Row],[ENADE 4 e 5]]/Tabela1[[#This Row],[IES]]</f>
        <v>96.5</v>
      </c>
    </row>
    <row r="25" spans="1:4" x14ac:dyDescent="0.25">
      <c r="A25" s="5" t="s">
        <v>22</v>
      </c>
      <c r="B25" s="29">
        <f>'REDE PUBLICA'!C25/'REDE PUBLICA'!D25</f>
        <v>2.4537024593468622</v>
      </c>
      <c r="C25" s="26">
        <f>Tabela6[[#This Row],[TOTAL DE INGRESSANTES]]/Tabela4[[#This Row],[GASTO ANUAL POR ALUNO]]</f>
        <v>0.52165714285714282</v>
      </c>
      <c r="D25" s="31">
        <f>Tabela1[[#This Row],[ENADE 4 e 5]]/Tabela1[[#This Row],[IES]]</f>
        <v>19.5</v>
      </c>
    </row>
    <row r="26" spans="1:4" x14ac:dyDescent="0.25">
      <c r="A26" s="5" t="s">
        <v>26</v>
      </c>
      <c r="B26" s="29">
        <f>'REDE PUBLICA'!C26/'REDE PUBLICA'!D26</f>
        <v>2.0285896406818074</v>
      </c>
      <c r="C26" s="26">
        <f>Tabela6[[#This Row],[TOTAL DE INGRESSANTES]]/Tabela4[[#This Row],[GASTO ANUAL POR ALUNO]]</f>
        <v>2.455057142857143</v>
      </c>
      <c r="D26" s="31">
        <f>Tabela1[[#This Row],[ENADE 4 e 5]]/Tabela1[[#This Row],[IES]]</f>
        <v>15</v>
      </c>
    </row>
    <row r="27" spans="1:4" x14ac:dyDescent="0.25">
      <c r="A27" s="5" t="s">
        <v>12</v>
      </c>
      <c r="B27" s="29">
        <f>'REDE PUBLICA'!C27/'REDE PUBLICA'!D27</f>
        <v>2.9610499576629974</v>
      </c>
      <c r="C27" s="26">
        <f>Tabela6[[#This Row],[TOTAL DE INGRESSANTES]]/Tabela4[[#This Row],[GASTO ANUAL POR ALUNO]]</f>
        <v>0.19982857142857144</v>
      </c>
      <c r="D27" s="31">
        <f>Tabela1[[#This Row],[ENADE 4 e 5]]/Tabela1[[#This Row],[IES]]</f>
        <v>7</v>
      </c>
    </row>
    <row r="28" spans="1:4" x14ac:dyDescent="0.25">
      <c r="A28" s="25" t="s">
        <v>19</v>
      </c>
      <c r="B28" s="29">
        <f>'REDE PUBLICA'!C28/'REDE PUBLICA'!D28</f>
        <v>2.5287396121883656</v>
      </c>
      <c r="C28" s="26">
        <f>Tabela6[[#This Row],[TOTAL DE INGRESSANTES]]/Tabela4[[#This Row],[GASTO ANUAL POR ALUNO]]</f>
        <v>0.20865714285714285</v>
      </c>
      <c r="D28" s="31">
        <f>Tabela1[[#This Row],[ENADE 4 e 5]]/Tabela1[[#This Row],[IES]]</f>
        <v>6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39330-3FDE-41EE-89F8-7C537E5C565C}">
  <dimension ref="A1:B28"/>
  <sheetViews>
    <sheetView workbookViewId="0">
      <selection activeCell="S11" sqref="S11"/>
    </sheetView>
  </sheetViews>
  <sheetFormatPr defaultRowHeight="15" x14ac:dyDescent="0.25"/>
  <cols>
    <col min="1" max="1" width="19.7109375" customWidth="1"/>
    <col min="2" max="2" width="19.5703125" style="34" customWidth="1"/>
  </cols>
  <sheetData>
    <row r="1" spans="1:2" ht="15.75" thickBot="1" x14ac:dyDescent="0.3">
      <c r="A1" s="32" t="s">
        <v>27</v>
      </c>
      <c r="B1" s="34" t="s">
        <v>42</v>
      </c>
    </row>
    <row r="2" spans="1:2" ht="15.75" thickTop="1" x14ac:dyDescent="0.25">
      <c r="A2" s="5" t="s">
        <v>13</v>
      </c>
      <c r="B2" s="34">
        <v>0.81952683161925899</v>
      </c>
    </row>
    <row r="3" spans="1:2" x14ac:dyDescent="0.25">
      <c r="A3" s="5" t="s">
        <v>4</v>
      </c>
      <c r="B3" s="34">
        <v>0.82616792565581398</v>
      </c>
    </row>
    <row r="4" spans="1:2" x14ac:dyDescent="0.25">
      <c r="A4" s="5" t="s">
        <v>14</v>
      </c>
      <c r="B4" s="34">
        <v>1</v>
      </c>
    </row>
    <row r="5" spans="1:2" x14ac:dyDescent="0.25">
      <c r="A5" s="5" t="s">
        <v>15</v>
      </c>
      <c r="B5" s="34">
        <v>0.62197930452892103</v>
      </c>
    </row>
    <row r="6" spans="1:2" x14ac:dyDescent="0.25">
      <c r="A6" s="5" t="s">
        <v>5</v>
      </c>
      <c r="B6" s="34">
        <v>1</v>
      </c>
    </row>
    <row r="7" spans="1:2" x14ac:dyDescent="0.25">
      <c r="A7" s="5" t="s">
        <v>6</v>
      </c>
      <c r="B7" s="34">
        <v>0.89877817309061603</v>
      </c>
    </row>
    <row r="8" spans="1:2" x14ac:dyDescent="0.25">
      <c r="A8" s="5" t="s">
        <v>0</v>
      </c>
      <c r="B8" s="34">
        <v>0.95344766716873397</v>
      </c>
    </row>
    <row r="9" spans="1:2" x14ac:dyDescent="0.25">
      <c r="A9" s="5" t="s">
        <v>23</v>
      </c>
      <c r="B9" s="34">
        <v>0.77508493046725602</v>
      </c>
    </row>
    <row r="10" spans="1:2" x14ac:dyDescent="0.25">
      <c r="A10" s="5" t="s">
        <v>1</v>
      </c>
      <c r="B10" s="34">
        <v>0.90446324992157101</v>
      </c>
    </row>
    <row r="11" spans="1:2" x14ac:dyDescent="0.25">
      <c r="A11" s="5" t="s">
        <v>7</v>
      </c>
      <c r="B11" s="34">
        <v>1</v>
      </c>
    </row>
    <row r="12" spans="1:2" x14ac:dyDescent="0.25">
      <c r="A12" s="5" t="s">
        <v>2</v>
      </c>
      <c r="B12" s="34">
        <v>0.99343150155904802</v>
      </c>
    </row>
    <row r="13" spans="1:2" x14ac:dyDescent="0.25">
      <c r="A13" s="5" t="s">
        <v>3</v>
      </c>
      <c r="B13" s="34">
        <v>0.86915037870654299</v>
      </c>
    </row>
    <row r="14" spans="1:2" x14ac:dyDescent="0.25">
      <c r="A14" s="5" t="s">
        <v>24</v>
      </c>
      <c r="B14" s="34">
        <v>0.97712986454798301</v>
      </c>
    </row>
    <row r="15" spans="1:2" x14ac:dyDescent="0.25">
      <c r="A15" s="5" t="s">
        <v>16</v>
      </c>
      <c r="B15" s="34">
        <v>1</v>
      </c>
    </row>
    <row r="16" spans="1:2" x14ac:dyDescent="0.25">
      <c r="A16" s="5" t="s">
        <v>8</v>
      </c>
      <c r="B16" s="34">
        <v>1</v>
      </c>
    </row>
    <row r="17" spans="1:2" x14ac:dyDescent="0.25">
      <c r="A17" s="5" t="s">
        <v>20</v>
      </c>
      <c r="B17" s="34">
        <v>0.938801585683672</v>
      </c>
    </row>
    <row r="18" spans="1:2" x14ac:dyDescent="0.25">
      <c r="A18" s="5" t="s">
        <v>9</v>
      </c>
      <c r="B18" s="34">
        <v>0.93715727489330003</v>
      </c>
    </row>
    <row r="19" spans="1:2" x14ac:dyDescent="0.25">
      <c r="A19" s="5" t="s">
        <v>10</v>
      </c>
      <c r="B19" s="34">
        <v>0.86009343431094898</v>
      </c>
    </row>
    <row r="20" spans="1:2" x14ac:dyDescent="0.25">
      <c r="A20" s="5" t="s">
        <v>25</v>
      </c>
      <c r="B20" s="34">
        <v>0.939210829964783</v>
      </c>
    </row>
    <row r="21" spans="1:2" x14ac:dyDescent="0.25">
      <c r="A21" s="5" t="s">
        <v>11</v>
      </c>
      <c r="B21" s="34">
        <v>1</v>
      </c>
    </row>
    <row r="22" spans="1:2" x14ac:dyDescent="0.25">
      <c r="A22" s="5" t="s">
        <v>21</v>
      </c>
      <c r="B22" s="34">
        <v>0.92205496896069905</v>
      </c>
    </row>
    <row r="23" spans="1:2" x14ac:dyDescent="0.25">
      <c r="A23" s="5" t="s">
        <v>17</v>
      </c>
      <c r="B23" s="34">
        <v>1</v>
      </c>
    </row>
    <row r="24" spans="1:2" x14ac:dyDescent="0.25">
      <c r="A24" s="5" t="s">
        <v>18</v>
      </c>
      <c r="B24" s="34">
        <v>0.667308236608114</v>
      </c>
    </row>
    <row r="25" spans="1:2" x14ac:dyDescent="0.25">
      <c r="A25" s="5" t="s">
        <v>22</v>
      </c>
      <c r="B25" s="34">
        <v>0.79817092075273599</v>
      </c>
    </row>
    <row r="26" spans="1:2" x14ac:dyDescent="0.25">
      <c r="A26" s="5" t="s">
        <v>26</v>
      </c>
      <c r="B26" s="34">
        <v>1</v>
      </c>
    </row>
    <row r="27" spans="1:2" x14ac:dyDescent="0.25">
      <c r="A27" s="5" t="s">
        <v>12</v>
      </c>
      <c r="B27" s="34">
        <v>1</v>
      </c>
    </row>
    <row r="28" spans="1:2" x14ac:dyDescent="0.25">
      <c r="A28" s="25" t="s">
        <v>19</v>
      </c>
      <c r="B28" s="34">
        <v>0.85806351321663799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A186-7848-4342-8A12-A2797764B6F6}">
  <dimension ref="A1:G28"/>
  <sheetViews>
    <sheetView tabSelected="1" workbookViewId="0">
      <selection activeCell="P15" sqref="P15"/>
    </sheetView>
  </sheetViews>
  <sheetFormatPr defaultRowHeight="15" x14ac:dyDescent="0.25"/>
  <cols>
    <col min="1" max="1" width="18.7109375" customWidth="1"/>
    <col min="2" max="2" width="19.7109375" customWidth="1"/>
    <col min="3" max="3" width="12.5703125" customWidth="1"/>
    <col min="4" max="4" width="16.140625" customWidth="1"/>
    <col min="5" max="5" width="21.7109375" customWidth="1"/>
    <col min="6" max="6" width="26.7109375" customWidth="1"/>
    <col min="7" max="7" width="19.28515625" customWidth="1"/>
  </cols>
  <sheetData>
    <row r="1" spans="1:7" ht="15.75" x14ac:dyDescent="0.25">
      <c r="A1" s="37" t="s">
        <v>48</v>
      </c>
      <c r="B1" s="37" t="s">
        <v>49</v>
      </c>
      <c r="C1" s="37" t="s">
        <v>47</v>
      </c>
      <c r="D1" s="37" t="s">
        <v>50</v>
      </c>
      <c r="E1" s="37" t="s">
        <v>51</v>
      </c>
      <c r="F1" s="37" t="s">
        <v>52</v>
      </c>
      <c r="G1" s="38" t="s">
        <v>42</v>
      </c>
    </row>
    <row r="2" spans="1:7" x14ac:dyDescent="0.25">
      <c r="A2" t="s">
        <v>13</v>
      </c>
      <c r="B2">
        <v>21</v>
      </c>
      <c r="C2" s="34">
        <v>0.66300000000000003</v>
      </c>
      <c r="D2" s="34">
        <v>0.67100000000000004</v>
      </c>
      <c r="E2" s="34">
        <v>0.55900000000000005</v>
      </c>
      <c r="F2" s="34">
        <v>0.77700000000000002</v>
      </c>
      <c r="G2" s="34">
        <v>0.81952683161925899</v>
      </c>
    </row>
    <row r="3" spans="1:7" x14ac:dyDescent="0.25">
      <c r="A3" t="s">
        <v>4</v>
      </c>
      <c r="B3">
        <v>27</v>
      </c>
      <c r="C3" s="34">
        <v>0.63100000000000001</v>
      </c>
      <c r="D3" s="34">
        <v>0.64100000000000001</v>
      </c>
      <c r="E3" s="34">
        <v>0.52</v>
      </c>
      <c r="F3" s="34">
        <v>0.755</v>
      </c>
      <c r="G3" s="34">
        <v>0.82616792565581398</v>
      </c>
    </row>
    <row r="4" spans="1:7" x14ac:dyDescent="0.25">
      <c r="A4" t="s">
        <v>14</v>
      </c>
      <c r="B4">
        <v>12</v>
      </c>
      <c r="C4" s="34">
        <v>0.70799999999999996</v>
      </c>
      <c r="D4" s="34">
        <v>0.69399999999999995</v>
      </c>
      <c r="E4" s="34">
        <v>0.629</v>
      </c>
      <c r="F4" s="34">
        <v>0.81299999999999994</v>
      </c>
      <c r="G4" s="34">
        <v>1</v>
      </c>
    </row>
    <row r="5" spans="1:7" x14ac:dyDescent="0.25">
      <c r="A5" t="s">
        <v>15</v>
      </c>
      <c r="B5">
        <v>18</v>
      </c>
      <c r="C5" s="34">
        <v>0.67400000000000004</v>
      </c>
      <c r="D5" s="34">
        <v>0.67700000000000005</v>
      </c>
      <c r="E5" s="34">
        <v>0.56100000000000005</v>
      </c>
      <c r="F5" s="34">
        <v>0.80500000000000005</v>
      </c>
      <c r="G5" s="34">
        <v>0.62197930452892103</v>
      </c>
    </row>
    <row r="6" spans="1:7" x14ac:dyDescent="0.25">
      <c r="A6" t="s">
        <v>5</v>
      </c>
      <c r="B6">
        <v>22</v>
      </c>
      <c r="C6" s="34">
        <v>0.66</v>
      </c>
      <c r="D6" s="34">
        <v>0.66300000000000003</v>
      </c>
      <c r="E6" s="34">
        <v>0.55500000000000005</v>
      </c>
      <c r="F6" s="34">
        <v>0.78300000000000003</v>
      </c>
      <c r="G6" s="34">
        <v>1</v>
      </c>
    </row>
    <row r="7" spans="1:7" x14ac:dyDescent="0.25">
      <c r="A7" t="s">
        <v>6</v>
      </c>
      <c r="B7">
        <v>17</v>
      </c>
      <c r="C7" s="34">
        <v>0.68200000000000005</v>
      </c>
      <c r="D7" s="34">
        <v>0.65100000000000002</v>
      </c>
      <c r="E7" s="34">
        <v>0.61499999999999999</v>
      </c>
      <c r="F7" s="34">
        <v>0.79300000000000004</v>
      </c>
      <c r="G7" s="34">
        <v>0.89877817309061603</v>
      </c>
    </row>
    <row r="8" spans="1:7" x14ac:dyDescent="0.25">
      <c r="A8" t="s">
        <v>0</v>
      </c>
      <c r="B8">
        <v>1</v>
      </c>
      <c r="C8" s="34">
        <v>0.82399999999999995</v>
      </c>
      <c r="D8" s="34">
        <v>0.86299999999999999</v>
      </c>
      <c r="E8" s="34">
        <v>0.74199999999999999</v>
      </c>
      <c r="F8" s="34">
        <v>0.873</v>
      </c>
      <c r="G8" s="34">
        <v>0.95344766716873397</v>
      </c>
    </row>
    <row r="9" spans="1:7" x14ac:dyDescent="0.25">
      <c r="A9" t="s">
        <v>23</v>
      </c>
      <c r="B9">
        <v>7</v>
      </c>
      <c r="C9" s="34">
        <v>0.74</v>
      </c>
      <c r="D9" s="34">
        <v>0.74299999999999999</v>
      </c>
      <c r="E9" s="34">
        <v>0.65300000000000002</v>
      </c>
      <c r="F9" s="34">
        <v>0.83499999999999996</v>
      </c>
      <c r="G9" s="34">
        <v>0.77508493046725602</v>
      </c>
    </row>
    <row r="10" spans="1:7" x14ac:dyDescent="0.25">
      <c r="A10" t="s">
        <v>1</v>
      </c>
      <c r="B10">
        <v>8</v>
      </c>
      <c r="C10" s="34">
        <v>0.73499999999999999</v>
      </c>
      <c r="D10" s="34">
        <v>0.74199999999999999</v>
      </c>
      <c r="E10" s="34">
        <v>0.64600000000000002</v>
      </c>
      <c r="F10" s="34">
        <v>0.82699999999999996</v>
      </c>
      <c r="G10" s="34">
        <v>0.90446324992157101</v>
      </c>
    </row>
    <row r="11" spans="1:7" x14ac:dyDescent="0.25">
      <c r="A11" t="s">
        <v>7</v>
      </c>
      <c r="B11">
        <v>26</v>
      </c>
      <c r="C11" s="34">
        <v>0.63900000000000001</v>
      </c>
      <c r="D11" s="34">
        <v>0.61199999999999999</v>
      </c>
      <c r="E11" s="34">
        <v>0.56200000000000006</v>
      </c>
      <c r="F11" s="34">
        <v>0.75700000000000001</v>
      </c>
      <c r="G11" s="34">
        <v>1</v>
      </c>
    </row>
    <row r="12" spans="1:7" x14ac:dyDescent="0.25">
      <c r="A12" t="s">
        <v>2</v>
      </c>
      <c r="B12">
        <v>11</v>
      </c>
      <c r="C12" s="34">
        <v>0.72499999999999998</v>
      </c>
      <c r="D12" s="34">
        <v>0.73199999999999998</v>
      </c>
      <c r="E12" s="34">
        <v>0.63500000000000001</v>
      </c>
      <c r="F12" s="34">
        <v>0.82099999999999995</v>
      </c>
      <c r="G12" s="34">
        <v>0.99343150155904802</v>
      </c>
    </row>
    <row r="13" spans="1:7" x14ac:dyDescent="0.25">
      <c r="A13" t="s">
        <v>3</v>
      </c>
      <c r="B13">
        <v>10</v>
      </c>
      <c r="C13" s="34">
        <v>0.72899999999999998</v>
      </c>
      <c r="D13" s="34">
        <v>0.74</v>
      </c>
      <c r="E13" s="34">
        <v>0.629</v>
      </c>
      <c r="F13" s="34">
        <v>0.83299999999999996</v>
      </c>
      <c r="G13" s="34">
        <v>0.86915037870654299</v>
      </c>
    </row>
    <row r="14" spans="1:7" x14ac:dyDescent="0.25">
      <c r="A14" t="s">
        <v>24</v>
      </c>
      <c r="B14">
        <v>9</v>
      </c>
      <c r="C14" s="34">
        <v>0.73099999999999998</v>
      </c>
      <c r="D14" s="34">
        <v>0.73</v>
      </c>
      <c r="E14" s="34">
        <v>0.63800000000000001</v>
      </c>
      <c r="F14" s="34">
        <v>0.83799999999999997</v>
      </c>
      <c r="G14" s="34">
        <v>0.97712986454798301</v>
      </c>
    </row>
    <row r="15" spans="1:7" x14ac:dyDescent="0.25">
      <c r="A15" t="s">
        <v>16</v>
      </c>
      <c r="B15">
        <v>24</v>
      </c>
      <c r="C15" s="34">
        <v>0.64600000000000002</v>
      </c>
      <c r="D15" s="34">
        <v>0.64600000000000002</v>
      </c>
      <c r="E15" s="34">
        <v>0.52800000000000002</v>
      </c>
      <c r="F15" s="34">
        <v>0.78900000000000003</v>
      </c>
      <c r="G15" s="34">
        <v>1</v>
      </c>
    </row>
    <row r="16" spans="1:7" x14ac:dyDescent="0.25">
      <c r="A16" t="s">
        <v>8</v>
      </c>
      <c r="B16">
        <v>23</v>
      </c>
      <c r="C16" s="34">
        <v>0.65800000000000003</v>
      </c>
      <c r="D16" s="34">
        <v>0.65600000000000003</v>
      </c>
      <c r="E16" s="34">
        <v>0.55500000000000005</v>
      </c>
      <c r="F16" s="34">
        <v>0.78300000000000003</v>
      </c>
      <c r="G16" s="34">
        <v>1</v>
      </c>
    </row>
    <row r="17" spans="1:7" x14ac:dyDescent="0.25">
      <c r="A17" t="s">
        <v>20</v>
      </c>
      <c r="B17">
        <v>5</v>
      </c>
      <c r="C17" s="34">
        <v>0.749</v>
      </c>
      <c r="D17" s="34">
        <v>0.75700000000000001</v>
      </c>
      <c r="E17" s="34">
        <v>0.66800000000000004</v>
      </c>
      <c r="F17" s="34">
        <v>0.83</v>
      </c>
      <c r="G17" s="34">
        <v>0.938801585683672</v>
      </c>
    </row>
    <row r="18" spans="1:7" x14ac:dyDescent="0.25">
      <c r="A18" t="s">
        <v>9</v>
      </c>
      <c r="B18">
        <v>19</v>
      </c>
      <c r="C18" s="34">
        <v>0.67300000000000004</v>
      </c>
      <c r="D18" s="34">
        <v>0.67300000000000004</v>
      </c>
      <c r="E18" s="34">
        <v>0.57399999999999995</v>
      </c>
      <c r="F18" s="34">
        <v>0.78900000000000003</v>
      </c>
      <c r="G18" s="34">
        <v>0.93715727489330003</v>
      </c>
    </row>
    <row r="19" spans="1:7" x14ac:dyDescent="0.25">
      <c r="A19" t="s">
        <v>10</v>
      </c>
      <c r="B19">
        <v>24</v>
      </c>
      <c r="C19" s="34">
        <v>0.64600000000000002</v>
      </c>
      <c r="D19" s="34">
        <v>0.63500000000000001</v>
      </c>
      <c r="E19" s="34">
        <v>0.54700000000000004</v>
      </c>
      <c r="F19" s="34">
        <v>0.77700000000000002</v>
      </c>
      <c r="G19" s="34">
        <v>0.86009343431094898</v>
      </c>
    </row>
    <row r="20" spans="1:7" x14ac:dyDescent="0.25">
      <c r="A20" t="s">
        <v>25</v>
      </c>
      <c r="B20">
        <v>4</v>
      </c>
      <c r="C20" s="34">
        <v>0.76100000000000001</v>
      </c>
      <c r="D20" s="34">
        <v>0.78200000000000003</v>
      </c>
      <c r="E20" s="34">
        <v>0.67500000000000004</v>
      </c>
      <c r="F20" s="34">
        <v>0.83499999999999996</v>
      </c>
      <c r="G20" s="34">
        <v>0.939210829964783</v>
      </c>
    </row>
    <row r="21" spans="1:7" x14ac:dyDescent="0.25">
      <c r="A21" t="s">
        <v>11</v>
      </c>
      <c r="B21">
        <v>16</v>
      </c>
      <c r="C21" s="34">
        <v>0.68400000000000005</v>
      </c>
      <c r="D21" s="34">
        <v>0.67800000000000005</v>
      </c>
      <c r="E21" s="34">
        <v>0.59699999999999998</v>
      </c>
      <c r="F21" s="34">
        <v>0.79200000000000004</v>
      </c>
      <c r="G21" s="34">
        <v>1</v>
      </c>
    </row>
    <row r="22" spans="1:7" x14ac:dyDescent="0.25">
      <c r="A22" t="s">
        <v>21</v>
      </c>
      <c r="B22">
        <v>6</v>
      </c>
      <c r="C22" s="34">
        <v>0.746</v>
      </c>
      <c r="D22" s="34">
        <v>0.76900000000000002</v>
      </c>
      <c r="E22" s="34">
        <v>0.64200000000000002</v>
      </c>
      <c r="F22" s="34">
        <v>0.84</v>
      </c>
      <c r="G22" s="34">
        <v>0.92205496896069905</v>
      </c>
    </row>
    <row r="23" spans="1:7" x14ac:dyDescent="0.25">
      <c r="A23" t="s">
        <v>17</v>
      </c>
      <c r="B23">
        <v>15</v>
      </c>
      <c r="C23" s="34">
        <v>0.69</v>
      </c>
      <c r="D23" s="34">
        <v>0.71199999999999997</v>
      </c>
      <c r="E23" s="34">
        <v>0.57699999999999996</v>
      </c>
      <c r="F23" s="34">
        <v>0.8</v>
      </c>
      <c r="G23" s="34">
        <v>1</v>
      </c>
    </row>
    <row r="24" spans="1:7" x14ac:dyDescent="0.25">
      <c r="A24" t="s">
        <v>18</v>
      </c>
      <c r="B24">
        <v>13</v>
      </c>
      <c r="C24" s="34">
        <v>0.70699999999999996</v>
      </c>
      <c r="D24" s="34">
        <v>0.69499999999999995</v>
      </c>
      <c r="E24" s="34">
        <v>0.628</v>
      </c>
      <c r="F24" s="34">
        <v>0.80900000000000005</v>
      </c>
      <c r="G24" s="34">
        <v>0.667308236608114</v>
      </c>
    </row>
    <row r="25" spans="1:7" x14ac:dyDescent="0.25">
      <c r="A25" t="s">
        <v>22</v>
      </c>
      <c r="B25">
        <v>3</v>
      </c>
      <c r="C25" s="34">
        <v>0.77400000000000002</v>
      </c>
      <c r="D25" s="34">
        <v>0.77300000000000002</v>
      </c>
      <c r="E25" s="34">
        <v>0.69699999999999995</v>
      </c>
      <c r="F25" s="34">
        <v>0.86</v>
      </c>
      <c r="G25" s="34">
        <v>0.79817092075273599</v>
      </c>
    </row>
    <row r="26" spans="1:7" x14ac:dyDescent="0.25">
      <c r="A26" t="s">
        <v>26</v>
      </c>
      <c r="B26">
        <v>2</v>
      </c>
      <c r="C26" s="34">
        <v>0.78300000000000003</v>
      </c>
      <c r="D26" s="34">
        <v>0.78900000000000003</v>
      </c>
      <c r="E26" s="34">
        <v>0.71899999999999997</v>
      </c>
      <c r="F26" s="34">
        <v>0.84499999999999997</v>
      </c>
      <c r="G26" s="34">
        <v>1</v>
      </c>
    </row>
    <row r="27" spans="1:7" x14ac:dyDescent="0.25">
      <c r="A27" t="s">
        <v>12</v>
      </c>
      <c r="B27">
        <v>20</v>
      </c>
      <c r="C27" s="34">
        <v>0.66500000000000004</v>
      </c>
      <c r="D27" s="34">
        <v>0.67200000000000004</v>
      </c>
      <c r="E27" s="34">
        <v>0.56000000000000005</v>
      </c>
      <c r="F27" s="34">
        <v>0.78100000000000003</v>
      </c>
      <c r="G27" s="34">
        <v>1</v>
      </c>
    </row>
    <row r="28" spans="1:7" x14ac:dyDescent="0.25">
      <c r="A28" t="s">
        <v>19</v>
      </c>
      <c r="B28">
        <v>14</v>
      </c>
      <c r="C28" s="34">
        <v>0.69899999999999995</v>
      </c>
      <c r="D28" s="34">
        <v>0.69</v>
      </c>
      <c r="E28" s="34">
        <v>0.624</v>
      </c>
      <c r="F28" s="34">
        <v>0.79300000000000004</v>
      </c>
      <c r="G28" s="34">
        <v>0.85806351321663799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REDE PUBLICA</vt:lpstr>
      <vt:lpstr>DOCENTES</vt:lpstr>
      <vt:lpstr>ORÇAMENTO</vt:lpstr>
      <vt:lpstr>ENADE</vt:lpstr>
      <vt:lpstr>ENTRADAS</vt:lpstr>
      <vt:lpstr>SAIDAS</vt:lpstr>
      <vt:lpstr>EFICIENCIA</vt:lpstr>
      <vt:lpstr>IDH E EFICIENCIA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Mario Lucas</cp:lastModifiedBy>
  <dcterms:created xsi:type="dcterms:W3CDTF">2024-11-19T08:56:16Z</dcterms:created>
  <dcterms:modified xsi:type="dcterms:W3CDTF">2024-11-26T16:12:55Z</dcterms:modified>
</cp:coreProperties>
</file>