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mplutense-my.sharepoint.com/personal/bvoicila_ucm_es/Documents/UCM-DGP/5. Planificación y coste del proyecto/"/>
    </mc:Choice>
  </mc:AlternateContent>
  <xr:revisionPtr revIDLastSave="1086" documentId="13_ncr:1_{9100EF2C-7E55-41F0-A92E-80A6B83451C5}" xr6:coauthVersionLast="47" xr6:coauthVersionMax="47" xr10:uidLastSave="{D0531A1E-C722-4D66-93BE-CE38B64760FA}"/>
  <bookViews>
    <workbookView xWindow="-120" yWindow="-120" windowWidth="29040" windowHeight="15720" tabRatio="677" firstSheet="2" activeTab="2" xr2:uid="{448CDDDB-890E-46C3-82F9-A3C72FA45EF3}"/>
  </bookViews>
  <sheets>
    <sheet name="Baremo" sheetId="1" r:id="rId1"/>
    <sheet name="Criterios Esfuerzo" sheetId="2" r:id="rId2"/>
    <sheet name="Coste proyecto" sheetId="4" r:id="rId3"/>
    <sheet name="Coste gestion" sheetId="6" r:id="rId4"/>
    <sheet name="Coste post-implementacion" sheetId="7" r:id="rId5"/>
    <sheet name="Hoja1" sheetId="8" r:id="rId6"/>
    <sheet name="Resumen" sheetId="5" r:id="rId7"/>
  </sheets>
  <calcPr calcId="191028"/>
  <pivotCaches>
    <pivotCache cacheId="1525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E2" i="4" l="1"/>
  <c r="F2" i="4" s="1"/>
  <c r="E6" i="4"/>
  <c r="F6" i="4" s="1"/>
  <c r="E10" i="4"/>
  <c r="F10" i="4" s="1"/>
  <c r="E14" i="4"/>
  <c r="F14" i="4" s="1"/>
  <c r="E18" i="4"/>
  <c r="F18" i="4" s="1"/>
  <c r="E22" i="4"/>
  <c r="F22" i="4" s="1"/>
  <c r="E26" i="4"/>
  <c r="F26" i="4" s="1"/>
  <c r="E30" i="4"/>
  <c r="F30" i="4" s="1"/>
  <c r="E34" i="4"/>
  <c r="F34" i="4" s="1"/>
  <c r="E38" i="4"/>
  <c r="F38" i="4" s="1"/>
  <c r="E42" i="4"/>
  <c r="F42" i="4" s="1"/>
  <c r="E46" i="4"/>
  <c r="F46" i="4" s="1"/>
  <c r="E50" i="4"/>
  <c r="F50" i="4" s="1"/>
  <c r="E54" i="4"/>
  <c r="F54" i="4" s="1"/>
  <c r="E3" i="4"/>
  <c r="F3" i="4" s="1"/>
  <c r="E7" i="4"/>
  <c r="F7" i="4" s="1"/>
  <c r="E11" i="4"/>
  <c r="F11" i="4" s="1"/>
  <c r="E15" i="4"/>
  <c r="F15" i="4" s="1"/>
  <c r="E19" i="4"/>
  <c r="F19" i="4" s="1"/>
  <c r="E23" i="4"/>
  <c r="F23" i="4" s="1"/>
  <c r="E27" i="4"/>
  <c r="F27" i="4" s="1"/>
  <c r="E31" i="4"/>
  <c r="F31" i="4" s="1"/>
  <c r="E35" i="4"/>
  <c r="F35" i="4" s="1"/>
  <c r="E39" i="4"/>
  <c r="F39" i="4" s="1"/>
  <c r="E43" i="4"/>
  <c r="F43" i="4" s="1"/>
  <c r="E47" i="4"/>
  <c r="F47" i="4" s="1"/>
  <c r="E51" i="4"/>
  <c r="F51" i="4" s="1"/>
  <c r="E55" i="4"/>
  <c r="F55" i="4" s="1"/>
  <c r="E59" i="4"/>
  <c r="F59" i="4" s="1"/>
  <c r="E63" i="4"/>
  <c r="F63" i="4" s="1"/>
  <c r="E67" i="4"/>
  <c r="F67" i="4" s="1"/>
  <c r="E71" i="4"/>
  <c r="F71" i="4" s="1"/>
  <c r="E75" i="4"/>
  <c r="F75" i="4" s="1"/>
  <c r="E79" i="4"/>
  <c r="F79" i="4" s="1"/>
  <c r="E83" i="4"/>
  <c r="F83" i="4" s="1"/>
  <c r="E87" i="4"/>
  <c r="F87" i="4" s="1"/>
  <c r="E91" i="4"/>
  <c r="F91" i="4" s="1"/>
  <c r="E95" i="4"/>
  <c r="F95" i="4" s="1"/>
  <c r="E99" i="4"/>
  <c r="F99" i="4" s="1"/>
  <c r="E80" i="4"/>
  <c r="F80" i="4" s="1"/>
  <c r="E88" i="4"/>
  <c r="F88" i="4" s="1"/>
  <c r="E96" i="4"/>
  <c r="F96" i="4" s="1"/>
  <c r="E74" i="4"/>
  <c r="F74" i="4" s="1"/>
  <c r="E82" i="4"/>
  <c r="F82" i="4" s="1"/>
  <c r="E94" i="4"/>
  <c r="F94" i="4" s="1"/>
  <c r="E4" i="4"/>
  <c r="F4" i="4" s="1"/>
  <c r="E8" i="4"/>
  <c r="F8" i="4" s="1"/>
  <c r="E12" i="4"/>
  <c r="F12" i="4" s="1"/>
  <c r="E16" i="4"/>
  <c r="F16" i="4" s="1"/>
  <c r="E20" i="4"/>
  <c r="F20" i="4" s="1"/>
  <c r="E24" i="4"/>
  <c r="F24" i="4" s="1"/>
  <c r="E28" i="4"/>
  <c r="F28" i="4" s="1"/>
  <c r="E32" i="4"/>
  <c r="F32" i="4" s="1"/>
  <c r="E36" i="4"/>
  <c r="F36" i="4" s="1"/>
  <c r="E40" i="4"/>
  <c r="F40" i="4" s="1"/>
  <c r="E44" i="4"/>
  <c r="F44" i="4" s="1"/>
  <c r="E48" i="4"/>
  <c r="F48" i="4" s="1"/>
  <c r="E52" i="4"/>
  <c r="F52" i="4" s="1"/>
  <c r="E56" i="4"/>
  <c r="F56" i="4" s="1"/>
  <c r="E60" i="4"/>
  <c r="F60" i="4" s="1"/>
  <c r="E64" i="4"/>
  <c r="F64" i="4" s="1"/>
  <c r="E68" i="4"/>
  <c r="F68" i="4" s="1"/>
  <c r="E72" i="4"/>
  <c r="F72" i="4" s="1"/>
  <c r="E76" i="4"/>
  <c r="F76" i="4" s="1"/>
  <c r="E84" i="4"/>
  <c r="F84" i="4" s="1"/>
  <c r="E92" i="4"/>
  <c r="F92" i="4" s="1"/>
  <c r="E100" i="4"/>
  <c r="F100" i="4" s="1"/>
  <c r="E86" i="4"/>
  <c r="F86" i="4" s="1"/>
  <c r="E98" i="4"/>
  <c r="F98" i="4" s="1"/>
  <c r="E5" i="4"/>
  <c r="F5" i="4" s="1"/>
  <c r="E9" i="4"/>
  <c r="F9" i="4" s="1"/>
  <c r="E13" i="4"/>
  <c r="F13" i="4" s="1"/>
  <c r="E17" i="4"/>
  <c r="F17" i="4" s="1"/>
  <c r="E21" i="4"/>
  <c r="F21" i="4" s="1"/>
  <c r="E25" i="4"/>
  <c r="F25" i="4" s="1"/>
  <c r="E29" i="4"/>
  <c r="F29" i="4" s="1"/>
  <c r="E33" i="4"/>
  <c r="F33" i="4" s="1"/>
  <c r="E37" i="4"/>
  <c r="F37" i="4" s="1"/>
  <c r="E41" i="4"/>
  <c r="F41" i="4" s="1"/>
  <c r="E45" i="4"/>
  <c r="F45" i="4" s="1"/>
  <c r="E49" i="4"/>
  <c r="F49" i="4" s="1"/>
  <c r="E53" i="4"/>
  <c r="F53" i="4" s="1"/>
  <c r="E57" i="4"/>
  <c r="F57" i="4" s="1"/>
  <c r="E61" i="4"/>
  <c r="F61" i="4" s="1"/>
  <c r="E65" i="4"/>
  <c r="F65" i="4" s="1"/>
  <c r="E69" i="4"/>
  <c r="F69" i="4" s="1"/>
  <c r="E73" i="4"/>
  <c r="F73" i="4" s="1"/>
  <c r="E77" i="4"/>
  <c r="F77" i="4" s="1"/>
  <c r="E81" i="4"/>
  <c r="F81" i="4" s="1"/>
  <c r="E85" i="4"/>
  <c r="F85" i="4" s="1"/>
  <c r="E89" i="4"/>
  <c r="F89" i="4" s="1"/>
  <c r="E93" i="4"/>
  <c r="F93" i="4" s="1"/>
  <c r="E97" i="4"/>
  <c r="F97" i="4" s="1"/>
  <c r="E58" i="4"/>
  <c r="F58" i="4" s="1"/>
  <c r="E62" i="4"/>
  <c r="F62" i="4" s="1"/>
  <c r="E66" i="4"/>
  <c r="F66" i="4" s="1"/>
  <c r="E70" i="4"/>
  <c r="F70" i="4" s="1"/>
  <c r="E78" i="4"/>
  <c r="F78" i="4" s="1"/>
  <c r="E90" i="4"/>
  <c r="F90" i="4" s="1"/>
  <c r="F101" i="4" l="1"/>
  <c r="E101" i="4"/>
</calcChain>
</file>

<file path=xl/sharedStrings.xml><?xml version="1.0" encoding="utf-8"?>
<sst xmlns="http://schemas.openxmlformats.org/spreadsheetml/2006/main" count="453" uniqueCount="76">
  <si>
    <t>Tipo de componente</t>
  </si>
  <si>
    <t>Tarea</t>
  </si>
  <si>
    <t>Auxiliar</t>
  </si>
  <si>
    <t>Baja</t>
  </si>
  <si>
    <t>Media</t>
  </si>
  <si>
    <t>Alta</t>
  </si>
  <si>
    <t>Muy Alta</t>
  </si>
  <si>
    <t>Tipo tarea</t>
  </si>
  <si>
    <t>Coste jornada</t>
  </si>
  <si>
    <t>Dificultad tarea</t>
  </si>
  <si>
    <t>Pantalla/formulario</t>
  </si>
  <si>
    <t>Diseño</t>
  </si>
  <si>
    <t>Codificación</t>
  </si>
  <si>
    <t>Modificaciones de diseño</t>
  </si>
  <si>
    <t>Modificaciones de codificación</t>
  </si>
  <si>
    <t>Pruebas</t>
  </si>
  <si>
    <t>Controlador</t>
  </si>
  <si>
    <t>DAO</t>
  </si>
  <si>
    <t>Modificacione de codificación</t>
  </si>
  <si>
    <t>BBDD</t>
  </si>
  <si>
    <t>8 campos o más</t>
  </si>
  <si>
    <t>Entre 6 y 7 campos,</t>
  </si>
  <si>
    <t>Entre 3 y 5 campos</t>
  </si>
  <si>
    <t>Entre 0 y 2 campos</t>
  </si>
  <si>
    <t>Accede a 4 o más entidades,
Invoca a 4 o más llamadas a servicio</t>
  </si>
  <si>
    <t>Accede a 3  entidades,
Invoca a 3 llamadas a servicio</t>
  </si>
  <si>
    <t>Accede a 2  entidades,
Invoca a 2 llamadas a servicio</t>
  </si>
  <si>
    <t>Accede entre 0 y 1 entidades de datos,
Invoca entre 0 y 1 llamadas a servicios</t>
  </si>
  <si>
    <t>Accede a 4 entidades de datos,
uso de 2 o más servicios</t>
  </si>
  <si>
    <t>Accede a 3 entidades de datos,
uso de 1 servicio</t>
  </si>
  <si>
    <t>Accede a 2 entidades de datos</t>
  </si>
  <si>
    <t>Accede entre 0 y 1 entidades de datos</t>
  </si>
  <si>
    <t>Interacciona con 4 entidad de datos</t>
  </si>
  <si>
    <t>Interacciona con 3 entidad de datos</t>
  </si>
  <si>
    <t>Interacciona con 2 entidades de datos</t>
  </si>
  <si>
    <t>Interacciona con 1 entidad de datos</t>
  </si>
  <si>
    <t>Paquete de trabajo</t>
  </si>
  <si>
    <t>Dificultad</t>
  </si>
  <si>
    <t>Jornada</t>
  </si>
  <si>
    <t>Coste por Jornada</t>
  </si>
  <si>
    <t>Editar datos personales</t>
  </si>
  <si>
    <t>Crear nuevo negocio</t>
  </si>
  <si>
    <t>Eliminar negocio</t>
  </si>
  <si>
    <t>Modificación datos asociados</t>
  </si>
  <si>
    <t>Crear nueva cuenta</t>
  </si>
  <si>
    <t>Identificación y acceso</t>
  </si>
  <si>
    <t>Cambiar credenciales</t>
  </si>
  <si>
    <t>Registrar nuevo producto</t>
  </si>
  <si>
    <t>Editar producto existente</t>
  </si>
  <si>
    <t>Eliminar producto</t>
  </si>
  <si>
    <t>Editar stock manual</t>
  </si>
  <si>
    <t>Añadir producto a la cesta</t>
  </si>
  <si>
    <t>Modificar cantidad de producto</t>
  </si>
  <si>
    <t>Editar dirección de envio</t>
  </si>
  <si>
    <t>Elegir método de pago</t>
  </si>
  <si>
    <t>Interacción pago TPV</t>
  </si>
  <si>
    <t>Ajustes automáticos para la venta</t>
  </si>
  <si>
    <t>Notificación a la empresa transportista</t>
  </si>
  <si>
    <t>Vista general del catálogo</t>
  </si>
  <si>
    <t>Vista concreta de producto</t>
  </si>
  <si>
    <t>Aplicar búsqueda por texto</t>
  </si>
  <si>
    <t>Total</t>
  </si>
  <si>
    <t>Nombre actividad</t>
  </si>
  <si>
    <t>Coste</t>
  </si>
  <si>
    <t>Reuniones diarias de seguimiento del proyecto</t>
  </si>
  <si>
    <t>Reuniones quincenales con el sponsor</t>
  </si>
  <si>
    <t xml:space="preserve">Reuiniones con los interesados externos </t>
  </si>
  <si>
    <t>Nombre Actividad</t>
  </si>
  <si>
    <t>Jornadas bono mensual</t>
  </si>
  <si>
    <t>Coste bono mensual</t>
  </si>
  <si>
    <t>Mantenimiento</t>
  </si>
  <si>
    <t>Desarrollo post-implementación</t>
  </si>
  <si>
    <t>Etiquetas de fila</t>
  </si>
  <si>
    <t>Suma de Coste por Jornada</t>
  </si>
  <si>
    <t>Suma de Jornada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</si>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</sst>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0" xfId="0" applyFont="1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0" fontId="3" fillId="0" borderId="0" xfId="0" applyFont="1"/>
  </cellXfs>
  <cellStyles count="2">
    <cellStyle name="Moneda" xfId="1" builtinId="4"/>
    <cellStyle name="Normal" xfId="0" builtinId="0"/>
  </cellStyles>
  <dxfs count="14">
    <dxf>
      <numFmt numFmtId="34" formatCode="_-* #,##0.00\ &quot;€&quot;_-;\-* #,##0.00\ &quot;€&quot;_-;_-* &quot;-&quot;??\ &quot;€&quot;_-;_-@_-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" refreshedDate="44892.767864120367" createdVersion="8" refreshedVersion="8" minRefreshableVersion="3" recordCount="99" xr:uid="{D6CFE4BC-3C5E-482D-9059-8267CB2AD2DD}">
  <cacheSource type="worksheet">
    <worksheetSource name="Tabla1"/>
  </cacheSource>
  <cacheFields count="6">
    <cacheField name="Paquete de trabajo" numFmtId="0">
      <sharedItems count="21">
        <s v="Editar datos personales"/>
        <s v="Crear nuevo negocio"/>
        <s v="Eliminar negocio"/>
        <s v="Modificación datos asociados"/>
        <s v="Crear nueva cuenta"/>
        <s v="Identificación y acceso"/>
        <s v="Cambiar credenciales"/>
        <s v="Registrar nuevo producto"/>
        <s v="Editar producto existente"/>
        <s v="Eliminar producto"/>
        <s v="Editar stock manual"/>
        <s v="Añadir producto a la cesta"/>
        <s v="Modificar cantidad de producto"/>
        <s v="Editar dirección de envio"/>
        <s v="Elegir método de pago"/>
        <s v="Interacción pago TPV"/>
        <s v="Ajustes automáticos para la venta"/>
        <s v="Notificación a la empresa transportista"/>
        <s v="Vista general del catálogo"/>
        <s v="Vista concreta de producto"/>
        <s v="Aplicar búsqueda por texto"/>
      </sharedItems>
    </cacheField>
    <cacheField name="Tipo de componente" numFmtId="0">
      <sharedItems/>
    </cacheField>
    <cacheField name="Tarea" numFmtId="0">
      <sharedItems count="3">
        <s v="Codificación"/>
        <s v="Diseño"/>
        <s v="Pruebas"/>
      </sharedItems>
    </cacheField>
    <cacheField name="Dificultad" numFmtId="0">
      <sharedItems containsSemiMixedTypes="0" containsString="0" containsNumber="1" containsInteger="1" minValue="1" maxValue="4"/>
    </cacheField>
    <cacheField name="Jornada" numFmtId="0">
      <sharedItems containsSemiMixedTypes="0" containsString="0" containsNumber="1" minValue="1" maxValue="10"/>
    </cacheField>
    <cacheField name="Coste por Jornada" numFmtId="44">
      <sharedItems containsSemiMixedTypes="0" containsString="0" containsNumber="1" containsInteger="1" minValue="12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DAO"/>
    <x v="0"/>
    <n v="2"/>
    <n v="3"/>
    <n v="240"/>
  </r>
  <r>
    <x v="0"/>
    <s v="Controlador"/>
    <x v="1"/>
    <n v="2"/>
    <n v="2"/>
    <n v="240"/>
  </r>
  <r>
    <x v="0"/>
    <s v="Controlador"/>
    <x v="0"/>
    <n v="2"/>
    <n v="5"/>
    <n v="400"/>
  </r>
  <r>
    <x v="0"/>
    <s v="Pantalla/formulario"/>
    <x v="1"/>
    <n v="3"/>
    <n v="5"/>
    <n v="600"/>
  </r>
  <r>
    <x v="0"/>
    <s v="Pantalla/formulario"/>
    <x v="0"/>
    <n v="3"/>
    <n v="7"/>
    <n v="560"/>
  </r>
  <r>
    <x v="0"/>
    <s v="Pantalla/formulario"/>
    <x v="2"/>
    <n v="3"/>
    <n v="5"/>
    <n v="325"/>
  </r>
  <r>
    <x v="1"/>
    <s v="BBDD"/>
    <x v="1"/>
    <n v="3"/>
    <n v="5"/>
    <n v="600"/>
  </r>
  <r>
    <x v="1"/>
    <s v="DAO"/>
    <x v="0"/>
    <n v="3"/>
    <n v="4"/>
    <n v="320"/>
  </r>
  <r>
    <x v="1"/>
    <s v="Controlador"/>
    <x v="1"/>
    <n v="2"/>
    <n v="2"/>
    <n v="240"/>
  </r>
  <r>
    <x v="1"/>
    <s v="Controlador"/>
    <x v="0"/>
    <n v="2"/>
    <n v="5"/>
    <n v="400"/>
  </r>
  <r>
    <x v="1"/>
    <s v="Pantalla/formulario"/>
    <x v="1"/>
    <n v="2"/>
    <n v="2.5"/>
    <n v="300"/>
  </r>
  <r>
    <x v="1"/>
    <s v="Pantalla/formulario"/>
    <x v="0"/>
    <n v="2"/>
    <n v="6"/>
    <n v="480"/>
  </r>
  <r>
    <x v="1"/>
    <s v="Pantalla/formulario"/>
    <x v="2"/>
    <n v="2"/>
    <n v="4"/>
    <n v="260"/>
  </r>
  <r>
    <x v="2"/>
    <s v="DAO"/>
    <x v="0"/>
    <n v="1"/>
    <n v="2"/>
    <n v="160"/>
  </r>
  <r>
    <x v="2"/>
    <s v="Controlador"/>
    <x v="1"/>
    <n v="1"/>
    <n v="1"/>
    <n v="120"/>
  </r>
  <r>
    <x v="2"/>
    <s v="Controlador"/>
    <x v="0"/>
    <n v="1"/>
    <n v="3"/>
    <n v="240"/>
  </r>
  <r>
    <x v="2"/>
    <s v="Pantalla/formulario"/>
    <x v="2"/>
    <n v="1"/>
    <n v="3"/>
    <n v="195"/>
  </r>
  <r>
    <x v="3"/>
    <s v="DAO"/>
    <x v="0"/>
    <n v="1"/>
    <n v="2"/>
    <n v="160"/>
  </r>
  <r>
    <x v="3"/>
    <s v="Controlador"/>
    <x v="1"/>
    <n v="1"/>
    <n v="1"/>
    <n v="120"/>
  </r>
  <r>
    <x v="3"/>
    <s v="Controlador"/>
    <x v="0"/>
    <n v="1"/>
    <n v="3"/>
    <n v="240"/>
  </r>
  <r>
    <x v="3"/>
    <s v="Pantalla/formulario"/>
    <x v="1"/>
    <n v="4"/>
    <n v="10"/>
    <n v="1200"/>
  </r>
  <r>
    <x v="3"/>
    <s v="Pantalla/formulario"/>
    <x v="0"/>
    <n v="4"/>
    <n v="9"/>
    <n v="720"/>
  </r>
  <r>
    <x v="3"/>
    <s v="Pantalla/formulario"/>
    <x v="2"/>
    <n v="4"/>
    <n v="5"/>
    <n v="325"/>
  </r>
  <r>
    <x v="4"/>
    <s v="BBDD"/>
    <x v="1"/>
    <n v="2"/>
    <n v="2.5"/>
    <n v="300"/>
  </r>
  <r>
    <x v="4"/>
    <s v="DAO"/>
    <x v="0"/>
    <n v="2"/>
    <n v="3"/>
    <n v="240"/>
  </r>
  <r>
    <x v="4"/>
    <s v="Controlador"/>
    <x v="1"/>
    <n v="1"/>
    <n v="1"/>
    <n v="120"/>
  </r>
  <r>
    <x v="4"/>
    <s v="Controlador"/>
    <x v="0"/>
    <n v="1"/>
    <n v="3"/>
    <n v="240"/>
  </r>
  <r>
    <x v="4"/>
    <s v="Pantalla/formulario"/>
    <x v="1"/>
    <n v="2"/>
    <n v="2.5"/>
    <n v="300"/>
  </r>
  <r>
    <x v="4"/>
    <s v="Pantalla/formulario"/>
    <x v="0"/>
    <n v="2"/>
    <n v="6"/>
    <n v="480"/>
  </r>
  <r>
    <x v="4"/>
    <s v="Pantalla/formulario"/>
    <x v="2"/>
    <n v="2"/>
    <n v="4"/>
    <n v="260"/>
  </r>
  <r>
    <x v="5"/>
    <s v="DAO"/>
    <x v="0"/>
    <n v="2"/>
    <n v="3"/>
    <n v="240"/>
  </r>
  <r>
    <x v="5"/>
    <s v="Controlador"/>
    <x v="1"/>
    <n v="1"/>
    <n v="1"/>
    <n v="120"/>
  </r>
  <r>
    <x v="5"/>
    <s v="Controlador"/>
    <x v="0"/>
    <n v="1"/>
    <n v="3"/>
    <n v="240"/>
  </r>
  <r>
    <x v="5"/>
    <s v="Pantalla/formulario"/>
    <x v="1"/>
    <n v="1"/>
    <n v="1"/>
    <n v="120"/>
  </r>
  <r>
    <x v="5"/>
    <s v="Pantalla/formulario"/>
    <x v="0"/>
    <n v="1"/>
    <n v="4"/>
    <n v="320"/>
  </r>
  <r>
    <x v="5"/>
    <s v="Pantalla/formulario"/>
    <x v="2"/>
    <n v="1"/>
    <n v="3"/>
    <n v="195"/>
  </r>
  <r>
    <x v="6"/>
    <s v="DAO"/>
    <x v="0"/>
    <n v="1"/>
    <n v="2"/>
    <n v="160"/>
  </r>
  <r>
    <x v="6"/>
    <s v="Controlador"/>
    <x v="1"/>
    <n v="2"/>
    <n v="2"/>
    <n v="240"/>
  </r>
  <r>
    <x v="6"/>
    <s v="Controlador"/>
    <x v="0"/>
    <n v="2"/>
    <n v="5"/>
    <n v="400"/>
  </r>
  <r>
    <x v="6"/>
    <s v="Pantalla/formulario"/>
    <x v="1"/>
    <n v="1"/>
    <n v="1"/>
    <n v="120"/>
  </r>
  <r>
    <x v="6"/>
    <s v="Pantalla/formulario"/>
    <x v="0"/>
    <n v="1"/>
    <n v="4"/>
    <n v="320"/>
  </r>
  <r>
    <x v="6"/>
    <s v="Pantalla/formulario"/>
    <x v="2"/>
    <n v="1"/>
    <n v="3"/>
    <n v="195"/>
  </r>
  <r>
    <x v="7"/>
    <s v="BBDD"/>
    <x v="1"/>
    <n v="2"/>
    <n v="2.5"/>
    <n v="300"/>
  </r>
  <r>
    <x v="7"/>
    <s v="DAO"/>
    <x v="0"/>
    <n v="2"/>
    <n v="3"/>
    <n v="240"/>
  </r>
  <r>
    <x v="7"/>
    <s v="Controlador"/>
    <x v="1"/>
    <n v="2"/>
    <n v="2"/>
    <n v="240"/>
  </r>
  <r>
    <x v="7"/>
    <s v="Controlador"/>
    <x v="0"/>
    <n v="2"/>
    <n v="5"/>
    <n v="400"/>
  </r>
  <r>
    <x v="7"/>
    <s v="Pantalla/formulario"/>
    <x v="1"/>
    <n v="3"/>
    <n v="5"/>
    <n v="600"/>
  </r>
  <r>
    <x v="7"/>
    <s v="Pantalla/formulario"/>
    <x v="0"/>
    <n v="3"/>
    <n v="7"/>
    <n v="560"/>
  </r>
  <r>
    <x v="7"/>
    <s v="Pantalla/formulario"/>
    <x v="2"/>
    <n v="3"/>
    <n v="5"/>
    <n v="325"/>
  </r>
  <r>
    <x v="8"/>
    <s v="DAO"/>
    <x v="0"/>
    <n v="1"/>
    <n v="2"/>
    <n v="160"/>
  </r>
  <r>
    <x v="8"/>
    <s v="Controlador"/>
    <x v="1"/>
    <n v="1"/>
    <n v="1"/>
    <n v="120"/>
  </r>
  <r>
    <x v="8"/>
    <s v="Controlador"/>
    <x v="0"/>
    <n v="1"/>
    <n v="3"/>
    <n v="240"/>
  </r>
  <r>
    <x v="8"/>
    <s v="Pantalla/formulario"/>
    <x v="2"/>
    <n v="1"/>
    <n v="3"/>
    <n v="195"/>
  </r>
  <r>
    <x v="9"/>
    <s v="DAO"/>
    <x v="0"/>
    <n v="1"/>
    <n v="2"/>
    <n v="160"/>
  </r>
  <r>
    <x v="9"/>
    <s v="Controlador"/>
    <x v="1"/>
    <n v="1"/>
    <n v="1"/>
    <n v="120"/>
  </r>
  <r>
    <x v="9"/>
    <s v="Controlador"/>
    <x v="0"/>
    <n v="1"/>
    <n v="3"/>
    <n v="240"/>
  </r>
  <r>
    <x v="9"/>
    <s v="Pantalla/formulario"/>
    <x v="2"/>
    <n v="1"/>
    <n v="3"/>
    <n v="195"/>
  </r>
  <r>
    <x v="10"/>
    <s v="DAO"/>
    <x v="0"/>
    <n v="1"/>
    <n v="2"/>
    <n v="160"/>
  </r>
  <r>
    <x v="10"/>
    <s v="Controlador"/>
    <x v="1"/>
    <n v="1"/>
    <n v="1"/>
    <n v="120"/>
  </r>
  <r>
    <x v="10"/>
    <s v="Controlador"/>
    <x v="0"/>
    <n v="1"/>
    <n v="3"/>
    <n v="240"/>
  </r>
  <r>
    <x v="10"/>
    <s v="Pantalla/formulario"/>
    <x v="2"/>
    <n v="1"/>
    <n v="3"/>
    <n v="195"/>
  </r>
  <r>
    <x v="11"/>
    <s v="Controlador"/>
    <x v="1"/>
    <n v="1"/>
    <n v="1"/>
    <n v="120"/>
  </r>
  <r>
    <x v="11"/>
    <s v="Controlador"/>
    <x v="0"/>
    <n v="1"/>
    <n v="3"/>
    <n v="240"/>
  </r>
  <r>
    <x v="11"/>
    <s v="Pantalla/formulario"/>
    <x v="1"/>
    <n v="3"/>
    <n v="5"/>
    <n v="600"/>
  </r>
  <r>
    <x v="11"/>
    <s v="Pantalla/formulario"/>
    <x v="0"/>
    <n v="3"/>
    <n v="7"/>
    <n v="560"/>
  </r>
  <r>
    <x v="11"/>
    <s v="Pantalla/formulario"/>
    <x v="2"/>
    <n v="3"/>
    <n v="5"/>
    <n v="325"/>
  </r>
  <r>
    <x v="12"/>
    <s v="Controlador"/>
    <x v="1"/>
    <n v="1"/>
    <n v="1"/>
    <n v="120"/>
  </r>
  <r>
    <x v="12"/>
    <s v="Controlador"/>
    <x v="0"/>
    <n v="1"/>
    <n v="3"/>
    <n v="240"/>
  </r>
  <r>
    <x v="12"/>
    <s v="Pantalla/formulario"/>
    <x v="2"/>
    <n v="1"/>
    <n v="3"/>
    <n v="195"/>
  </r>
  <r>
    <x v="13"/>
    <s v="Controlador"/>
    <x v="1"/>
    <n v="1"/>
    <n v="1"/>
    <n v="120"/>
  </r>
  <r>
    <x v="13"/>
    <s v="Controlador"/>
    <x v="0"/>
    <n v="1"/>
    <n v="3"/>
    <n v="240"/>
  </r>
  <r>
    <x v="13"/>
    <s v="Pantalla/formulario"/>
    <x v="2"/>
    <n v="1"/>
    <n v="3"/>
    <n v="195"/>
  </r>
  <r>
    <x v="14"/>
    <s v="Controlador"/>
    <x v="1"/>
    <n v="1"/>
    <n v="1"/>
    <n v="120"/>
  </r>
  <r>
    <x v="14"/>
    <s v="Controlador"/>
    <x v="0"/>
    <n v="1"/>
    <n v="3"/>
    <n v="240"/>
  </r>
  <r>
    <x v="14"/>
    <s v="Pantalla/formulario"/>
    <x v="2"/>
    <n v="1"/>
    <n v="3"/>
    <n v="195"/>
  </r>
  <r>
    <x v="15"/>
    <s v="Controlador"/>
    <x v="1"/>
    <n v="2"/>
    <n v="2"/>
    <n v="240"/>
  </r>
  <r>
    <x v="15"/>
    <s v="Controlador"/>
    <x v="0"/>
    <n v="2"/>
    <n v="5"/>
    <n v="400"/>
  </r>
  <r>
    <x v="15"/>
    <s v="Controlador"/>
    <x v="2"/>
    <n v="2"/>
    <n v="3"/>
    <n v="195"/>
  </r>
  <r>
    <x v="16"/>
    <s v="Controlador"/>
    <x v="1"/>
    <n v="3"/>
    <n v="4"/>
    <n v="480"/>
  </r>
  <r>
    <x v="16"/>
    <s v="Controlador"/>
    <x v="0"/>
    <n v="3"/>
    <n v="8"/>
    <n v="640"/>
  </r>
  <r>
    <x v="16"/>
    <s v="Controlador"/>
    <x v="2"/>
    <n v="3"/>
    <n v="4"/>
    <n v="260"/>
  </r>
  <r>
    <x v="17"/>
    <s v="Controlador"/>
    <x v="1"/>
    <n v="1"/>
    <n v="1"/>
    <n v="120"/>
  </r>
  <r>
    <x v="17"/>
    <s v="Controlador"/>
    <x v="0"/>
    <n v="1"/>
    <n v="3"/>
    <n v="240"/>
  </r>
  <r>
    <x v="17"/>
    <s v="Controlador"/>
    <x v="2"/>
    <n v="1"/>
    <n v="2"/>
    <n v="130"/>
  </r>
  <r>
    <x v="18"/>
    <s v="DAO"/>
    <x v="0"/>
    <n v="1"/>
    <n v="2"/>
    <n v="160"/>
  </r>
  <r>
    <x v="18"/>
    <s v="Controlador"/>
    <x v="1"/>
    <n v="1"/>
    <n v="1"/>
    <n v="120"/>
  </r>
  <r>
    <x v="18"/>
    <s v="Controlador"/>
    <x v="0"/>
    <n v="1"/>
    <n v="3"/>
    <n v="240"/>
  </r>
  <r>
    <x v="18"/>
    <s v="Pantalla/formulario"/>
    <x v="1"/>
    <n v="4"/>
    <n v="10"/>
    <n v="1200"/>
  </r>
  <r>
    <x v="18"/>
    <s v="Pantalla/formulario"/>
    <x v="0"/>
    <n v="4"/>
    <n v="9"/>
    <n v="720"/>
  </r>
  <r>
    <x v="18"/>
    <s v="Pantalla/formulario"/>
    <x v="2"/>
    <n v="4"/>
    <n v="5"/>
    <n v="325"/>
  </r>
  <r>
    <x v="19"/>
    <s v="DAO"/>
    <x v="0"/>
    <n v="1"/>
    <n v="2"/>
    <n v="160"/>
  </r>
  <r>
    <x v="19"/>
    <s v="Controlador"/>
    <x v="1"/>
    <n v="1"/>
    <n v="1"/>
    <n v="120"/>
  </r>
  <r>
    <x v="19"/>
    <s v="Controlador"/>
    <x v="0"/>
    <n v="1"/>
    <n v="3"/>
    <n v="240"/>
  </r>
  <r>
    <x v="19"/>
    <s v="Pantalla/formulario"/>
    <x v="1"/>
    <n v="3"/>
    <n v="5"/>
    <n v="600"/>
  </r>
  <r>
    <x v="19"/>
    <s v="Pantalla/formulario"/>
    <x v="0"/>
    <n v="3"/>
    <n v="7"/>
    <n v="560"/>
  </r>
  <r>
    <x v="19"/>
    <s v="Pantalla/formulario"/>
    <x v="2"/>
    <n v="3"/>
    <n v="5"/>
    <n v="325"/>
  </r>
  <r>
    <x v="20"/>
    <s v="Controlador"/>
    <x v="1"/>
    <n v="2"/>
    <n v="2"/>
    <n v="240"/>
  </r>
  <r>
    <x v="20"/>
    <s v="Controlador"/>
    <x v="0"/>
    <n v="2"/>
    <n v="5"/>
    <n v="400"/>
  </r>
  <r>
    <x v="20"/>
    <s v="Pantalla/formulario"/>
    <x v="2"/>
    <n v="2"/>
    <n v="4"/>
    <n v="2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53AE8-7521-4080-AF6D-29ACE308E10E}" name="TablaDinámica2" cacheId="1525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C5" firstHeaderRow="0" firstDataRow="1" firstDataCol="1"/>
  <pivotFields count="6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ste por Jornada" fld="5" baseField="0" baseItem="0"/>
    <dataField name="Suma de Jornad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7448E-2931-415B-A984-415098426CD6}" name="TablaDinámica1" cacheId="1525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:G23" firstHeaderRow="0" firstDataRow="1" firstDataCol="1"/>
  <pivotFields count="6">
    <pivotField axis="axisRow" showAll="0">
      <items count="22">
        <item x="16"/>
        <item x="11"/>
        <item x="20"/>
        <item x="6"/>
        <item x="4"/>
        <item x="1"/>
        <item x="0"/>
        <item x="13"/>
        <item x="8"/>
        <item x="10"/>
        <item x="14"/>
        <item x="2"/>
        <item x="9"/>
        <item x="5"/>
        <item x="15"/>
        <item x="3"/>
        <item x="12"/>
        <item x="17"/>
        <item x="7"/>
        <item x="19"/>
        <item x="18"/>
        <item t="default"/>
      </items>
    </pivotField>
    <pivotField showAll="0"/>
    <pivotField showAll="0"/>
    <pivotField showAll="0"/>
    <pivotField dataField="1" showAll="0"/>
    <pivotField dataField="1" numFmtId="44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ste por Jornada" fld="5" baseField="0" baseItem="0"/>
    <dataField name="Suma de Jornad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EC52F7-E9B0-47E2-9D49-79F07B1C76E6}" name="Tabla2" displayName="Tabla2" ref="A1:G21" totalsRowShown="0" headerRowDxfId="13">
  <autoFilter ref="A1:G21" xr:uid="{31EC52F7-E9B0-47E2-9D49-79F07B1C76E6}"/>
  <tableColumns count="7">
    <tableColumn id="1" xr3:uid="{6848DC16-1468-422B-BF6F-9F9926CA2C40}" name="Tipo de componente"/>
    <tableColumn id="2" xr3:uid="{DCB1B812-C7C1-4A66-A5E2-13C7D3257CEA}" name="Tarea"/>
    <tableColumn id="10" xr3:uid="{4DBAF4C0-A96F-4DE1-9CEC-528E2447F9B0}" name="Auxiliar" dataDxfId="12">
      <calculatedColumnFormula>CONCATENATE(Tabla2[[#This Row],[Tipo de componente]],Tabla2[[#This Row],[Tarea]])</calculatedColumnFormula>
    </tableColumn>
    <tableColumn id="6" xr3:uid="{03FB5DBF-7D98-4C06-B5C5-0CA747CB8CA9}" name="Baja"/>
    <tableColumn id="7" xr3:uid="{C5F7D37F-47C6-42AE-9E29-571714DE6640}" name="Media"/>
    <tableColumn id="8" xr3:uid="{4EDBF933-A550-4488-A871-6A23BBCC4C39}" name="Alta"/>
    <tableColumn id="9" xr3:uid="{A73167AB-033F-470D-BA13-5CEE8C1B9EDC}" name="Muy Alt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FE7913-21F8-4A60-A863-E6F2C992FD0E}" name="Tabla4" displayName="Tabla4" ref="I1:J6" totalsRowShown="0" dataDxfId="11">
  <autoFilter ref="I1:J6" xr:uid="{B2FE7913-21F8-4A60-A863-E6F2C992FD0E}"/>
  <tableColumns count="2">
    <tableColumn id="1" xr3:uid="{F8A39E22-DE90-44A5-AEB3-401117344B85}" name="Tipo tarea" dataDxfId="10"/>
    <tableColumn id="2" xr3:uid="{E930814A-9148-4ABB-9E04-D3065989DC16}" name="Coste jornada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72F998-8641-4B69-90D7-43DDCD3DF427}" name="Tabla5" displayName="Tabla5" ref="L1:L5" totalsRowShown="0">
  <autoFilter ref="L1:L5" xr:uid="{9072F998-8641-4B69-90D7-43DDCD3DF427}"/>
  <tableColumns count="1">
    <tableColumn id="1" xr3:uid="{73C4A665-A7AB-44B2-80D0-689175C3477A}" name="Dificultad tare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09BFDF-B19B-4774-A56A-839C1FB378B6}" name="Tabla3" displayName="Tabla3" ref="A1:E5" totalsRowShown="0" headerRowDxfId="8" dataDxfId="7">
  <autoFilter ref="A1:E5" xr:uid="{A709BFDF-B19B-4774-A56A-839C1FB378B6}"/>
  <tableColumns count="5">
    <tableColumn id="1" xr3:uid="{66A60E1E-28FC-4C49-B96A-ACC211DFD7F4}" name="Tipo de componente"/>
    <tableColumn id="2" xr3:uid="{64179F16-4F09-4D1F-8118-7A8EB23D4F7F}" name="Muy Alta" dataDxfId="6"/>
    <tableColumn id="3" xr3:uid="{B4B8F9A2-F27F-4E4E-893A-870733BC637E}" name="Alta" dataDxfId="5"/>
    <tableColumn id="4" xr3:uid="{FFDEA6DB-A267-4E31-BD81-EDAAC7B61152}" name="Media" dataDxfId="4"/>
    <tableColumn id="5" xr3:uid="{1F9BDF78-D53B-430F-A401-03CCCBFD70E1}" name="Baja" dataDxfId="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7F2FA-D1ED-42E3-8F50-E63C8EB31C86}" name="Tabla1" displayName="Tabla1" ref="A1:F101" totalsRowCount="1" headerRowDxfId="2">
  <autoFilter ref="A1:F100" xr:uid="{A9F7F2FA-D1ED-42E3-8F50-E63C8EB31C86}">
    <filterColumn colId="2">
      <filters>
        <filter val="Codificación"/>
      </filters>
    </filterColumn>
  </autoFilter>
  <tableColumns count="6">
    <tableColumn id="1" xr3:uid="{ADE09895-5D2D-4435-8A90-EB37B7A023FB}" name="Paquete de trabajo" totalsRowLabel="Total"/>
    <tableColumn id="2" xr3:uid="{A45AD5C5-806F-4BEF-9034-BA39B5419857}" name="Tipo de componente"/>
    <tableColumn id="3" xr3:uid="{20EE8999-2268-4BD6-A956-C875D93370B8}" name="Tarea"/>
    <tableColumn id="4" xr3:uid="{A009C22A-9CCE-4B37-8E7E-A11C89BAE388}" name="Dificultad"/>
    <tableColumn id="5" xr3:uid="{1318BBBB-1BC3-4302-92B4-BBE501C7D4D1}" name="Jornada" totalsRowFunction="sum" dataDxfId="1">
      <calculatedColumnFormula>VLOOKUP(B2&amp;C2,Tabla2[[#All],[Auxiliar]:[Muy Alta]],Tabla1[[#This Row],[Dificultad]]+1,0)</calculatedColumnFormula>
    </tableColumn>
    <tableColumn id="6" xr3:uid="{CD26AC93-A99F-4ED1-8500-4ABE51EDBE3B}" name="Coste por Jornada" totalsRowFunction="sum" totalsRowDxfId="0" dataCellStyle="Moneda">
      <calculatedColumnFormula>VLOOKUP(Tabla1[[#This Row],[Tarea]],Tabla4[#All],2,0)*Tabla1[[#This Row],[Jornada]]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365ED2-2FF7-4DA8-9999-417EEBAD4B5C}" name="Tabla6" displayName="Tabla6" ref="A1:F8" totalsRowShown="0">
  <autoFilter ref="A1:F8" xr:uid="{B1365ED2-2FF7-4DA8-9999-417EEBAD4B5C}"/>
  <tableColumns count="6">
    <tableColumn id="1" xr3:uid="{5C5317B3-A22E-404F-8A79-75456BF54D97}" name="Paquete de trabajo"/>
    <tableColumn id="2" xr3:uid="{248D4E86-26DA-4196-886F-D7AF558060D1}" name="Tipo de componente"/>
    <tableColumn id="3" xr3:uid="{9BAFBCD0-D4F3-4F08-A852-9B8324EC1F18}" name="Tarea"/>
    <tableColumn id="4" xr3:uid="{0BA82B83-13CA-43A6-B804-C2B5866D0066}" name="Dificultad"/>
    <tableColumn id="5" xr3:uid="{AE60D6E9-4EEE-48DA-9DB9-8949B3BFED66}" name="Jornada"/>
    <tableColumn id="6" xr3:uid="{5D1DC0F6-2FB0-4AF1-8015-5EF3D6928967}" name="Coste por Jorna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FAC2-B862-4C9E-AFB3-4B08D26CE630}">
  <dimension ref="A1:L21"/>
  <sheetViews>
    <sheetView workbookViewId="0">
      <selection activeCell="H24" sqref="H24"/>
    </sheetView>
  </sheetViews>
  <sheetFormatPr defaultColWidth="11.42578125" defaultRowHeight="15"/>
  <cols>
    <col min="1" max="1" width="21.7109375" bestFit="1" customWidth="1"/>
    <col min="2" max="2" width="28.5703125" bestFit="1" customWidth="1"/>
    <col min="3" max="3" width="46.42578125" hidden="1" customWidth="1"/>
    <col min="4" max="4" width="7" bestFit="1" customWidth="1"/>
    <col min="5" max="5" width="9" bestFit="1" customWidth="1"/>
    <col min="6" max="6" width="6.85546875" bestFit="1" customWidth="1"/>
    <col min="7" max="7" width="11.28515625" bestFit="1" customWidth="1"/>
    <col min="8" max="9" width="28.5703125" bestFit="1" customWidth="1"/>
    <col min="10" max="10" width="19.85546875" customWidth="1"/>
    <col min="11" max="11" width="16.85546875" bestFit="1" customWidth="1"/>
    <col min="12" max="12" width="22.28515625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t="s">
        <v>7</v>
      </c>
      <c r="J1" t="s">
        <v>8</v>
      </c>
      <c r="L1" t="s">
        <v>9</v>
      </c>
    </row>
    <row r="2" spans="1:12">
      <c r="A2" t="s">
        <v>10</v>
      </c>
      <c r="B2" t="s">
        <v>11</v>
      </c>
      <c r="C2" t="str">
        <f>CONCATENATE(Tabla2[[#This Row],[Tipo de componente]],Tabla2[[#This Row],[Tarea]])</f>
        <v>Pantalla/formularioDiseño</v>
      </c>
      <c r="D2">
        <v>1</v>
      </c>
      <c r="E2">
        <v>2.5</v>
      </c>
      <c r="F2">
        <v>5</v>
      </c>
      <c r="G2">
        <v>10</v>
      </c>
      <c r="I2" s="2" t="s">
        <v>11</v>
      </c>
      <c r="J2">
        <v>120</v>
      </c>
      <c r="L2">
        <v>4</v>
      </c>
    </row>
    <row r="3" spans="1:12">
      <c r="A3" t="s">
        <v>10</v>
      </c>
      <c r="B3" t="s">
        <v>12</v>
      </c>
      <c r="C3" t="str">
        <f>CONCATENATE(Tabla2[[#This Row],[Tipo de componente]],Tabla2[[#This Row],[Tarea]])</f>
        <v>Pantalla/formularioCodificación</v>
      </c>
      <c r="D3">
        <v>4</v>
      </c>
      <c r="E3">
        <v>6</v>
      </c>
      <c r="F3">
        <v>7</v>
      </c>
      <c r="G3">
        <v>9</v>
      </c>
      <c r="I3" s="2" t="s">
        <v>12</v>
      </c>
      <c r="J3">
        <v>80</v>
      </c>
      <c r="L3">
        <v>3</v>
      </c>
    </row>
    <row r="4" spans="1:12">
      <c r="A4" t="s">
        <v>10</v>
      </c>
      <c r="B4" t="s">
        <v>13</v>
      </c>
      <c r="C4" t="str">
        <f>CONCATENATE(Tabla2[[#This Row],[Tipo de componente]],Tabla2[[#This Row],[Tarea]])</f>
        <v>Pantalla/formularioModificaciones de diseño</v>
      </c>
      <c r="D4">
        <v>1.5</v>
      </c>
      <c r="E4">
        <v>2</v>
      </c>
      <c r="F4">
        <v>3</v>
      </c>
      <c r="G4">
        <v>4</v>
      </c>
      <c r="I4" s="2" t="s">
        <v>13</v>
      </c>
      <c r="J4">
        <v>120</v>
      </c>
      <c r="L4">
        <v>2</v>
      </c>
    </row>
    <row r="5" spans="1:12">
      <c r="A5" t="s">
        <v>10</v>
      </c>
      <c r="B5" t="s">
        <v>14</v>
      </c>
      <c r="C5" t="str">
        <f>CONCATENATE(Tabla2[[#This Row],[Tipo de componente]],Tabla2[[#This Row],[Tarea]])</f>
        <v>Pantalla/formularioModificaciones de codificación</v>
      </c>
      <c r="D5">
        <v>2</v>
      </c>
      <c r="E5">
        <v>4</v>
      </c>
      <c r="F5">
        <v>5</v>
      </c>
      <c r="G5">
        <v>7</v>
      </c>
      <c r="I5" s="2" t="s">
        <v>14</v>
      </c>
      <c r="J5">
        <v>80</v>
      </c>
      <c r="L5">
        <v>1</v>
      </c>
    </row>
    <row r="6" spans="1:12">
      <c r="A6" t="s">
        <v>10</v>
      </c>
      <c r="B6" t="s">
        <v>15</v>
      </c>
      <c r="C6" t="str">
        <f>CONCATENATE(Tabla2[[#This Row],[Tipo de componente]],Tabla2[[#This Row],[Tarea]])</f>
        <v>Pantalla/formularioPruebas</v>
      </c>
      <c r="D6">
        <v>3</v>
      </c>
      <c r="E6">
        <v>4</v>
      </c>
      <c r="F6">
        <v>5</v>
      </c>
      <c r="G6">
        <v>5</v>
      </c>
      <c r="I6" s="2" t="s">
        <v>15</v>
      </c>
      <c r="J6">
        <v>65</v>
      </c>
    </row>
    <row r="7" spans="1:12">
      <c r="A7" t="s">
        <v>16</v>
      </c>
      <c r="B7" t="s">
        <v>11</v>
      </c>
      <c r="C7" t="str">
        <f>CONCATENATE(Tabla2[[#This Row],[Tipo de componente]],Tabla2[[#This Row],[Tarea]])</f>
        <v>ControladorDiseño</v>
      </c>
      <c r="D7">
        <v>1</v>
      </c>
      <c r="E7">
        <v>2</v>
      </c>
      <c r="F7">
        <v>4</v>
      </c>
      <c r="G7">
        <v>10</v>
      </c>
    </row>
    <row r="8" spans="1:12">
      <c r="A8" t="s">
        <v>16</v>
      </c>
      <c r="B8" t="s">
        <v>12</v>
      </c>
      <c r="C8" t="str">
        <f>CONCATENATE(Tabla2[[#This Row],[Tipo de componente]],Tabla2[[#This Row],[Tarea]])</f>
        <v>ControladorCodificación</v>
      </c>
      <c r="D8">
        <v>3</v>
      </c>
      <c r="E8">
        <v>5</v>
      </c>
      <c r="F8">
        <v>8</v>
      </c>
      <c r="G8">
        <v>11</v>
      </c>
    </row>
    <row r="9" spans="1:12">
      <c r="A9" t="s">
        <v>16</v>
      </c>
      <c r="B9" t="s">
        <v>13</v>
      </c>
      <c r="C9" t="str">
        <f>CONCATENATE(Tabla2[[#This Row],[Tipo de componente]],Tabla2[[#This Row],[Tarea]])</f>
        <v>ControladorModificaciones de diseño</v>
      </c>
      <c r="D9">
        <v>1.5</v>
      </c>
      <c r="E9">
        <v>2</v>
      </c>
      <c r="F9">
        <v>3</v>
      </c>
      <c r="G9">
        <v>4</v>
      </c>
    </row>
    <row r="10" spans="1:12">
      <c r="A10" t="s">
        <v>16</v>
      </c>
      <c r="B10" t="s">
        <v>14</v>
      </c>
      <c r="C10" t="str">
        <f>CONCATENATE(Tabla2[[#This Row],[Tipo de componente]],Tabla2[[#This Row],[Tarea]])</f>
        <v>ControladorModificaciones de codificación</v>
      </c>
      <c r="D10">
        <v>1.5</v>
      </c>
      <c r="E10">
        <v>3</v>
      </c>
      <c r="F10">
        <v>6</v>
      </c>
      <c r="G10">
        <v>8</v>
      </c>
    </row>
    <row r="11" spans="1:12">
      <c r="A11" t="s">
        <v>16</v>
      </c>
      <c r="B11" t="s">
        <v>15</v>
      </c>
      <c r="C11" t="str">
        <f>CONCATENATE(Tabla2[[#This Row],[Tipo de componente]],Tabla2[[#This Row],[Tarea]])</f>
        <v>ControladorPruebas</v>
      </c>
      <c r="D11">
        <v>2</v>
      </c>
      <c r="E11">
        <v>3</v>
      </c>
      <c r="F11">
        <v>4</v>
      </c>
      <c r="G11">
        <v>5</v>
      </c>
    </row>
    <row r="12" spans="1:12">
      <c r="A12" t="s">
        <v>17</v>
      </c>
      <c r="B12" t="s">
        <v>11</v>
      </c>
      <c r="C12" t="str">
        <f>CONCATENATE(Tabla2[[#This Row],[Tipo de componente]],Tabla2[[#This Row],[Tarea]])</f>
        <v>DAODiseño</v>
      </c>
      <c r="D12">
        <v>1</v>
      </c>
      <c r="E12">
        <v>2</v>
      </c>
      <c r="F12">
        <v>4</v>
      </c>
      <c r="G12">
        <v>10</v>
      </c>
    </row>
    <row r="13" spans="1:12">
      <c r="A13" t="s">
        <v>17</v>
      </c>
      <c r="B13" t="s">
        <v>12</v>
      </c>
      <c r="C13" t="str">
        <f>CONCATENATE(Tabla2[[#This Row],[Tipo de componente]],Tabla2[[#This Row],[Tarea]])</f>
        <v>DAOCodificación</v>
      </c>
      <c r="D13">
        <v>2</v>
      </c>
      <c r="E13">
        <v>3</v>
      </c>
      <c r="F13">
        <v>4</v>
      </c>
      <c r="G13">
        <v>5</v>
      </c>
    </row>
    <row r="14" spans="1:12">
      <c r="A14" t="s">
        <v>17</v>
      </c>
      <c r="B14" t="s">
        <v>13</v>
      </c>
      <c r="C14" t="str">
        <f>CONCATENATE(Tabla2[[#This Row],[Tipo de componente]],Tabla2[[#This Row],[Tarea]])</f>
        <v>DAOModificaciones de diseño</v>
      </c>
      <c r="D14">
        <v>1.5</v>
      </c>
      <c r="E14">
        <v>2</v>
      </c>
      <c r="F14">
        <v>2.5</v>
      </c>
      <c r="G14">
        <v>3</v>
      </c>
    </row>
    <row r="15" spans="1:12">
      <c r="A15" t="s">
        <v>17</v>
      </c>
      <c r="B15" t="s">
        <v>18</v>
      </c>
      <c r="C15" t="str">
        <f>CONCATENATE(Tabla2[[#This Row],[Tipo de componente]],Tabla2[[#This Row],[Tarea]])</f>
        <v>DAOModificacione de codificación</v>
      </c>
      <c r="D15">
        <v>1.5</v>
      </c>
      <c r="E15">
        <v>2</v>
      </c>
      <c r="F15">
        <v>3</v>
      </c>
      <c r="G15">
        <v>4</v>
      </c>
    </row>
    <row r="16" spans="1:12">
      <c r="A16" t="s">
        <v>17</v>
      </c>
      <c r="B16" t="s">
        <v>15</v>
      </c>
      <c r="C16" t="str">
        <f>CONCATENATE(Tabla2[[#This Row],[Tipo de componente]],Tabla2[[#This Row],[Tarea]])</f>
        <v>DAOPruebas</v>
      </c>
      <c r="D16">
        <v>2</v>
      </c>
      <c r="E16">
        <v>3</v>
      </c>
      <c r="F16">
        <v>4</v>
      </c>
      <c r="G16">
        <v>6</v>
      </c>
    </row>
    <row r="17" spans="1:7">
      <c r="A17" t="s">
        <v>19</v>
      </c>
      <c r="B17" t="s">
        <v>11</v>
      </c>
      <c r="C17" t="str">
        <f>CONCATENATE(Tabla2[[#This Row],[Tipo de componente]],Tabla2[[#This Row],[Tarea]])</f>
        <v>BBDDDiseño</v>
      </c>
      <c r="D17">
        <v>1</v>
      </c>
      <c r="E17">
        <v>2.5</v>
      </c>
      <c r="F17">
        <v>5</v>
      </c>
      <c r="G17">
        <v>10</v>
      </c>
    </row>
    <row r="18" spans="1:7">
      <c r="A18" t="s">
        <v>19</v>
      </c>
      <c r="B18" t="s">
        <v>12</v>
      </c>
      <c r="C18" t="str">
        <f>CONCATENATE(Tabla2[[#This Row],[Tipo de componente]],Tabla2[[#This Row],[Tarea]])</f>
        <v>BBDDCodificación</v>
      </c>
      <c r="D18">
        <v>3</v>
      </c>
      <c r="E18">
        <v>5</v>
      </c>
      <c r="F18">
        <v>6</v>
      </c>
      <c r="G18">
        <v>7</v>
      </c>
    </row>
    <row r="19" spans="1:7">
      <c r="A19" t="s">
        <v>19</v>
      </c>
      <c r="B19" t="s">
        <v>13</v>
      </c>
      <c r="C19" t="str">
        <f>CONCATENATE(Tabla2[[#This Row],[Tipo de componente]],Tabla2[[#This Row],[Tarea]])</f>
        <v>BBDDModificaciones de diseño</v>
      </c>
      <c r="D19">
        <v>2</v>
      </c>
      <c r="E19">
        <v>3</v>
      </c>
      <c r="F19">
        <v>4</v>
      </c>
      <c r="G19">
        <v>5</v>
      </c>
    </row>
    <row r="20" spans="1:7">
      <c r="A20" t="s">
        <v>19</v>
      </c>
      <c r="B20" t="s">
        <v>18</v>
      </c>
      <c r="C20" t="str">
        <f>CONCATENATE(Tabla2[[#This Row],[Tipo de componente]],Tabla2[[#This Row],[Tarea]])</f>
        <v>BBDDModificacione de codificación</v>
      </c>
      <c r="D20">
        <v>2.5</v>
      </c>
      <c r="E20">
        <v>4</v>
      </c>
      <c r="F20">
        <v>5</v>
      </c>
      <c r="G20">
        <v>6</v>
      </c>
    </row>
    <row r="21" spans="1:7">
      <c r="A21" t="s">
        <v>19</v>
      </c>
      <c r="B21" t="s">
        <v>15</v>
      </c>
      <c r="C21" t="str">
        <f>CONCATENATE(Tabla2[[#This Row],[Tipo de componente]],Tabla2[[#This Row],[Tarea]])</f>
        <v>BBDDPruebas</v>
      </c>
      <c r="D21">
        <v>2</v>
      </c>
      <c r="E21">
        <v>3</v>
      </c>
      <c r="F21">
        <v>4</v>
      </c>
      <c r="G21">
        <v>5</v>
      </c>
    </row>
  </sheetData>
  <phoneticPr fontId="4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4879-B653-474D-ACD9-4213B2FADC4D}">
  <dimension ref="A1:E6"/>
  <sheetViews>
    <sheetView workbookViewId="0">
      <selection activeCell="A71" sqref="A71"/>
    </sheetView>
  </sheetViews>
  <sheetFormatPr defaultColWidth="11.42578125" defaultRowHeight="15"/>
  <cols>
    <col min="1" max="1" width="21.7109375" bestFit="1" customWidth="1"/>
    <col min="2" max="3" width="32.7109375" bestFit="1" customWidth="1"/>
    <col min="4" max="4" width="34.7109375" bestFit="1" customWidth="1"/>
    <col min="5" max="5" width="35.42578125" bestFit="1" customWidth="1"/>
  </cols>
  <sheetData>
    <row r="1" spans="1:5">
      <c r="A1" s="3" t="s">
        <v>0</v>
      </c>
      <c r="B1" s="3" t="s">
        <v>6</v>
      </c>
      <c r="C1" s="3" t="s">
        <v>5</v>
      </c>
      <c r="D1" s="3" t="s">
        <v>4</v>
      </c>
      <c r="E1" s="3" t="s">
        <v>3</v>
      </c>
    </row>
    <row r="2" spans="1:5">
      <c r="A2" t="s">
        <v>10</v>
      </c>
      <c r="B2" t="s">
        <v>20</v>
      </c>
      <c r="C2" s="1" t="s">
        <v>21</v>
      </c>
      <c r="D2" t="s">
        <v>22</v>
      </c>
      <c r="E2" t="s">
        <v>23</v>
      </c>
    </row>
    <row r="3" spans="1:5" ht="30">
      <c r="A3" t="s">
        <v>16</v>
      </c>
      <c r="B3" s="1" t="s">
        <v>24</v>
      </c>
      <c r="C3" s="1" t="s">
        <v>25</v>
      </c>
      <c r="D3" s="1" t="s">
        <v>26</v>
      </c>
      <c r="E3" s="1" t="s">
        <v>27</v>
      </c>
    </row>
    <row r="4" spans="1:5" ht="30">
      <c r="A4" t="s">
        <v>17</v>
      </c>
      <c r="B4" s="1" t="s">
        <v>28</v>
      </c>
      <c r="C4" s="1" t="s">
        <v>29</v>
      </c>
      <c r="D4" s="1" t="s">
        <v>30</v>
      </c>
      <c r="E4" s="1" t="s">
        <v>31</v>
      </c>
    </row>
    <row r="5" spans="1:5">
      <c r="A5" t="s">
        <v>19</v>
      </c>
      <c r="B5" s="1" t="s">
        <v>32</v>
      </c>
      <c r="C5" s="1" t="s">
        <v>33</v>
      </c>
      <c r="D5" s="1" t="s">
        <v>34</v>
      </c>
      <c r="E5" s="1" t="s">
        <v>35</v>
      </c>
    </row>
    <row r="6" spans="1:5">
      <c r="B6" s="1"/>
      <c r="C6" s="1"/>
      <c r="D6" s="1"/>
      <c r="E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6137-9A48-4DC9-A653-AECAECFA21F6}">
  <dimension ref="A1:F101"/>
  <sheetViews>
    <sheetView tabSelected="1" topLeftCell="A34" workbookViewId="0">
      <selection activeCell="I92" sqref="I92"/>
    </sheetView>
  </sheetViews>
  <sheetFormatPr defaultColWidth="11.42578125" defaultRowHeight="15"/>
  <cols>
    <col min="1" max="1" width="35.5703125" bestFit="1" customWidth="1"/>
    <col min="2" max="2" width="21.7109375" bestFit="1" customWidth="1"/>
    <col min="3" max="4" width="11.85546875" bestFit="1" customWidth="1"/>
    <col min="5" max="5" width="10.140625" bestFit="1" customWidth="1"/>
    <col min="6" max="6" width="19.140625" bestFit="1" customWidth="1"/>
  </cols>
  <sheetData>
    <row r="1" spans="1:6">
      <c r="A1" s="4" t="s">
        <v>36</v>
      </c>
      <c r="B1" s="4" t="s">
        <v>0</v>
      </c>
      <c r="C1" s="4" t="s">
        <v>1</v>
      </c>
      <c r="D1" s="4" t="s">
        <v>37</v>
      </c>
      <c r="E1" s="4" t="s">
        <v>38</v>
      </c>
      <c r="F1" s="4" t="s">
        <v>39</v>
      </c>
    </row>
    <row r="2" spans="1:6">
      <c r="A2" t="s">
        <v>40</v>
      </c>
      <c r="B2" t="s">
        <v>17</v>
      </c>
      <c r="C2" t="s">
        <v>12</v>
      </c>
      <c r="D2">
        <v>2</v>
      </c>
      <c r="E2">
        <f>VLOOKUP(B2&amp;C2,Tabla2[[#All],[Auxiliar]:[Muy Alta]],Tabla1[[#This Row],[Dificultad]]+1,0)</f>
        <v>3</v>
      </c>
      <c r="F2" s="7">
        <f>VLOOKUP(Tabla1[[#This Row],[Tarea]],Tabla4[#All],2,0)*Tabla1[[#This Row],[Jornada]]</f>
        <v>240</v>
      </c>
    </row>
    <row r="3" spans="1:6" hidden="1">
      <c r="A3" t="s">
        <v>40</v>
      </c>
      <c r="B3" t="s">
        <v>16</v>
      </c>
      <c r="C3" t="s">
        <v>11</v>
      </c>
      <c r="D3">
        <v>2</v>
      </c>
      <c r="E3">
        <f>VLOOKUP(B3&amp;C3,Tabla2[[#All],[Auxiliar]:[Muy Alta]],Tabla1[[#This Row],[Dificultad]]+1,0)</f>
        <v>2</v>
      </c>
      <c r="F3" s="7">
        <f>VLOOKUP(Tabla1[[#This Row],[Tarea]],Tabla4[#All],2,0)*Tabla1[[#This Row],[Jornada]]</f>
        <v>240</v>
      </c>
    </row>
    <row r="4" spans="1:6">
      <c r="A4" t="s">
        <v>40</v>
      </c>
      <c r="B4" t="s">
        <v>16</v>
      </c>
      <c r="C4" t="s">
        <v>12</v>
      </c>
      <c r="D4">
        <v>2</v>
      </c>
      <c r="E4">
        <f>VLOOKUP(B4&amp;C4,Tabla2[[#All],[Auxiliar]:[Muy Alta]],Tabla1[[#This Row],[Dificultad]]+1,0)</f>
        <v>5</v>
      </c>
      <c r="F4" s="7">
        <f>VLOOKUP(Tabla1[[#This Row],[Tarea]],Tabla4[#All],2,0)*Tabla1[[#This Row],[Jornada]]</f>
        <v>400</v>
      </c>
    </row>
    <row r="5" spans="1:6" hidden="1">
      <c r="A5" t="s">
        <v>40</v>
      </c>
      <c r="B5" t="s">
        <v>10</v>
      </c>
      <c r="C5" t="s">
        <v>11</v>
      </c>
      <c r="D5">
        <v>3</v>
      </c>
      <c r="E5">
        <f>VLOOKUP(B5&amp;C5,Tabla2[[#All],[Auxiliar]:[Muy Alta]],Tabla1[[#This Row],[Dificultad]]+1,0)</f>
        <v>5</v>
      </c>
      <c r="F5" s="7">
        <f>VLOOKUP(Tabla1[[#This Row],[Tarea]],Tabla4[#All],2,0)*Tabla1[[#This Row],[Jornada]]</f>
        <v>600</v>
      </c>
    </row>
    <row r="6" spans="1:6">
      <c r="A6" t="s">
        <v>40</v>
      </c>
      <c r="B6" t="s">
        <v>10</v>
      </c>
      <c r="C6" t="s">
        <v>12</v>
      </c>
      <c r="D6">
        <v>3</v>
      </c>
      <c r="E6">
        <f>VLOOKUP(B6&amp;C6,Tabla2[[#All],[Auxiliar]:[Muy Alta]],Tabla1[[#This Row],[Dificultad]]+1,0)</f>
        <v>7</v>
      </c>
      <c r="F6" s="7">
        <f>VLOOKUP(Tabla1[[#This Row],[Tarea]],Tabla4[#All],2,0)*Tabla1[[#This Row],[Jornada]]</f>
        <v>560</v>
      </c>
    </row>
    <row r="7" spans="1:6" hidden="1">
      <c r="A7" t="s">
        <v>40</v>
      </c>
      <c r="B7" t="s">
        <v>10</v>
      </c>
      <c r="C7" t="s">
        <v>15</v>
      </c>
      <c r="D7">
        <v>3</v>
      </c>
      <c r="E7">
        <f>VLOOKUP(B7&amp;C7,Tabla2[[#All],[Auxiliar]:[Muy Alta]],Tabla1[[#This Row],[Dificultad]]+1,0)</f>
        <v>5</v>
      </c>
      <c r="F7" s="7">
        <f>VLOOKUP(Tabla1[[#This Row],[Tarea]],Tabla4[#All],2,0)*Tabla1[[#This Row],[Jornada]]</f>
        <v>325</v>
      </c>
    </row>
    <row r="8" spans="1:6" hidden="1">
      <c r="A8" t="s">
        <v>41</v>
      </c>
      <c r="B8" t="s">
        <v>19</v>
      </c>
      <c r="C8" t="s">
        <v>11</v>
      </c>
      <c r="D8">
        <v>3</v>
      </c>
      <c r="E8">
        <f>VLOOKUP(B8&amp;C8,Tabla2[[#All],[Auxiliar]:[Muy Alta]],Tabla1[[#This Row],[Dificultad]]+1,0)</f>
        <v>5</v>
      </c>
      <c r="F8" s="7">
        <f>VLOOKUP(Tabla1[[#This Row],[Tarea]],Tabla4[#All],2,0)*Tabla1[[#This Row],[Jornada]]</f>
        <v>600</v>
      </c>
    </row>
    <row r="9" spans="1:6">
      <c r="A9" t="s">
        <v>41</v>
      </c>
      <c r="B9" t="s">
        <v>17</v>
      </c>
      <c r="C9" t="s">
        <v>12</v>
      </c>
      <c r="D9">
        <v>3</v>
      </c>
      <c r="E9">
        <f>VLOOKUP(B9&amp;C9,Tabla2[[#All],[Auxiliar]:[Muy Alta]],Tabla1[[#This Row],[Dificultad]]+1,0)</f>
        <v>4</v>
      </c>
      <c r="F9" s="7">
        <f>VLOOKUP(Tabla1[[#This Row],[Tarea]],Tabla4[#All],2,0)*Tabla1[[#This Row],[Jornada]]</f>
        <v>320</v>
      </c>
    </row>
    <row r="10" spans="1:6" hidden="1">
      <c r="A10" t="s">
        <v>41</v>
      </c>
      <c r="B10" t="s">
        <v>16</v>
      </c>
      <c r="C10" t="s">
        <v>11</v>
      </c>
      <c r="D10">
        <v>2</v>
      </c>
      <c r="E10">
        <f>VLOOKUP(B10&amp;C10,Tabla2[[#All],[Auxiliar]:[Muy Alta]],Tabla1[[#This Row],[Dificultad]]+1,0)</f>
        <v>2</v>
      </c>
      <c r="F10" s="7">
        <f>VLOOKUP(Tabla1[[#This Row],[Tarea]],Tabla4[#All],2,0)*Tabla1[[#This Row],[Jornada]]</f>
        <v>240</v>
      </c>
    </row>
    <row r="11" spans="1:6">
      <c r="A11" t="s">
        <v>41</v>
      </c>
      <c r="B11" t="s">
        <v>16</v>
      </c>
      <c r="C11" t="s">
        <v>12</v>
      </c>
      <c r="D11">
        <v>2</v>
      </c>
      <c r="E11">
        <f>VLOOKUP(B11&amp;C11,Tabla2[[#All],[Auxiliar]:[Muy Alta]],Tabla1[[#This Row],[Dificultad]]+1,0)</f>
        <v>5</v>
      </c>
      <c r="F11" s="7">
        <f>VLOOKUP(Tabla1[[#This Row],[Tarea]],Tabla4[#All],2,0)*Tabla1[[#This Row],[Jornada]]</f>
        <v>400</v>
      </c>
    </row>
    <row r="12" spans="1:6" hidden="1">
      <c r="A12" t="s">
        <v>41</v>
      </c>
      <c r="B12" t="s">
        <v>10</v>
      </c>
      <c r="C12" t="s">
        <v>11</v>
      </c>
      <c r="D12">
        <v>2</v>
      </c>
      <c r="E12">
        <f>VLOOKUP(B12&amp;C12,Tabla2[[#All],[Auxiliar]:[Muy Alta]],Tabla1[[#This Row],[Dificultad]]+1,0)</f>
        <v>2.5</v>
      </c>
      <c r="F12" s="7">
        <f>VLOOKUP(Tabla1[[#This Row],[Tarea]],Tabla4[#All],2,0)*Tabla1[[#This Row],[Jornada]]</f>
        <v>300</v>
      </c>
    </row>
    <row r="13" spans="1:6">
      <c r="A13" t="s">
        <v>41</v>
      </c>
      <c r="B13" t="s">
        <v>10</v>
      </c>
      <c r="C13" t="s">
        <v>12</v>
      </c>
      <c r="D13">
        <v>2</v>
      </c>
      <c r="E13">
        <f>VLOOKUP(B13&amp;C13,Tabla2[[#All],[Auxiliar]:[Muy Alta]],Tabla1[[#This Row],[Dificultad]]+1,0)</f>
        <v>6</v>
      </c>
      <c r="F13" s="7">
        <f>VLOOKUP(Tabla1[[#This Row],[Tarea]],Tabla4[#All],2,0)*Tabla1[[#This Row],[Jornada]]</f>
        <v>480</v>
      </c>
    </row>
    <row r="14" spans="1:6" hidden="1">
      <c r="A14" t="s">
        <v>41</v>
      </c>
      <c r="B14" t="s">
        <v>10</v>
      </c>
      <c r="C14" t="s">
        <v>15</v>
      </c>
      <c r="D14">
        <v>2</v>
      </c>
      <c r="E14">
        <f>VLOOKUP(B14&amp;C14,Tabla2[[#All],[Auxiliar]:[Muy Alta]],Tabla1[[#This Row],[Dificultad]]+1,0)</f>
        <v>4</v>
      </c>
      <c r="F14" s="7">
        <f>VLOOKUP(Tabla1[[#This Row],[Tarea]],Tabla4[#All],2,0)*Tabla1[[#This Row],[Jornada]]</f>
        <v>260</v>
      </c>
    </row>
    <row r="15" spans="1:6">
      <c r="A15" t="s">
        <v>42</v>
      </c>
      <c r="B15" t="s">
        <v>17</v>
      </c>
      <c r="C15" t="s">
        <v>12</v>
      </c>
      <c r="D15">
        <v>1</v>
      </c>
      <c r="E15">
        <f>VLOOKUP(B15&amp;C15,Tabla2[[#All],[Auxiliar]:[Muy Alta]],Tabla1[[#This Row],[Dificultad]]+1,0)</f>
        <v>2</v>
      </c>
      <c r="F15" s="7">
        <f>VLOOKUP(Tabla1[[#This Row],[Tarea]],Tabla4[#All],2,0)*Tabla1[[#This Row],[Jornada]]</f>
        <v>160</v>
      </c>
    </row>
    <row r="16" spans="1:6" hidden="1">
      <c r="A16" t="s">
        <v>42</v>
      </c>
      <c r="B16" t="s">
        <v>16</v>
      </c>
      <c r="C16" t="s">
        <v>11</v>
      </c>
      <c r="D16">
        <v>1</v>
      </c>
      <c r="E16">
        <f>VLOOKUP(B16&amp;C16,Tabla2[[#All],[Auxiliar]:[Muy Alta]],Tabla1[[#This Row],[Dificultad]]+1,0)</f>
        <v>1</v>
      </c>
      <c r="F16" s="7">
        <f>VLOOKUP(Tabla1[[#This Row],[Tarea]],Tabla4[#All],2,0)*Tabla1[[#This Row],[Jornada]]</f>
        <v>120</v>
      </c>
    </row>
    <row r="17" spans="1:6">
      <c r="A17" t="s">
        <v>42</v>
      </c>
      <c r="B17" t="s">
        <v>16</v>
      </c>
      <c r="C17" t="s">
        <v>12</v>
      </c>
      <c r="D17">
        <v>1</v>
      </c>
      <c r="E17">
        <f>VLOOKUP(B17&amp;C17,Tabla2[[#All],[Auxiliar]:[Muy Alta]],Tabla1[[#This Row],[Dificultad]]+1,0)</f>
        <v>3</v>
      </c>
      <c r="F17" s="7">
        <f>VLOOKUP(Tabla1[[#This Row],[Tarea]],Tabla4[#All],2,0)*Tabla1[[#This Row],[Jornada]]</f>
        <v>240</v>
      </c>
    </row>
    <row r="18" spans="1:6" hidden="1">
      <c r="A18" t="s">
        <v>42</v>
      </c>
      <c r="B18" t="s">
        <v>10</v>
      </c>
      <c r="C18" t="s">
        <v>15</v>
      </c>
      <c r="D18">
        <v>1</v>
      </c>
      <c r="E18">
        <f>VLOOKUP(B18&amp;C18,Tabla2[[#All],[Auxiliar]:[Muy Alta]],Tabla1[[#This Row],[Dificultad]]+1,0)</f>
        <v>3</v>
      </c>
      <c r="F18" s="7">
        <f>VLOOKUP(Tabla1[[#This Row],[Tarea]],Tabla4[#All],2,0)*Tabla1[[#This Row],[Jornada]]</f>
        <v>195</v>
      </c>
    </row>
    <row r="19" spans="1:6">
      <c r="A19" t="s">
        <v>43</v>
      </c>
      <c r="B19" t="s">
        <v>17</v>
      </c>
      <c r="C19" t="s">
        <v>12</v>
      </c>
      <c r="D19">
        <v>1</v>
      </c>
      <c r="E19">
        <f>VLOOKUP(B19&amp;C19,Tabla2[[#All],[Auxiliar]:[Muy Alta]],Tabla1[[#This Row],[Dificultad]]+1,0)</f>
        <v>2</v>
      </c>
      <c r="F19" s="7">
        <f>VLOOKUP(Tabla1[[#This Row],[Tarea]],Tabla4[#All],2,0)*Tabla1[[#This Row],[Jornada]]</f>
        <v>160</v>
      </c>
    </row>
    <row r="20" spans="1:6" hidden="1">
      <c r="A20" t="s">
        <v>43</v>
      </c>
      <c r="B20" t="s">
        <v>16</v>
      </c>
      <c r="C20" t="s">
        <v>11</v>
      </c>
      <c r="D20">
        <v>1</v>
      </c>
      <c r="E20">
        <f>VLOOKUP(B20&amp;C20,Tabla2[[#All],[Auxiliar]:[Muy Alta]],Tabla1[[#This Row],[Dificultad]]+1,0)</f>
        <v>1</v>
      </c>
      <c r="F20" s="7">
        <f>VLOOKUP(Tabla1[[#This Row],[Tarea]],Tabla4[#All],2,0)*Tabla1[[#This Row],[Jornada]]</f>
        <v>120</v>
      </c>
    </row>
    <row r="21" spans="1:6">
      <c r="A21" t="s">
        <v>43</v>
      </c>
      <c r="B21" t="s">
        <v>16</v>
      </c>
      <c r="C21" t="s">
        <v>12</v>
      </c>
      <c r="D21">
        <v>1</v>
      </c>
      <c r="E21">
        <f>VLOOKUP(B21&amp;C21,Tabla2[[#All],[Auxiliar]:[Muy Alta]],Tabla1[[#This Row],[Dificultad]]+1,0)</f>
        <v>3</v>
      </c>
      <c r="F21" s="7">
        <f>VLOOKUP(Tabla1[[#This Row],[Tarea]],Tabla4[#All],2,0)*Tabla1[[#This Row],[Jornada]]</f>
        <v>240</v>
      </c>
    </row>
    <row r="22" spans="1:6" hidden="1">
      <c r="A22" t="s">
        <v>43</v>
      </c>
      <c r="B22" t="s">
        <v>10</v>
      </c>
      <c r="C22" t="s">
        <v>11</v>
      </c>
      <c r="D22">
        <v>4</v>
      </c>
      <c r="E22">
        <f>VLOOKUP(B22&amp;C22,Tabla2[[#All],[Auxiliar]:[Muy Alta]],Tabla1[[#This Row],[Dificultad]]+1,0)</f>
        <v>10</v>
      </c>
      <c r="F22" s="7">
        <f>VLOOKUP(Tabla1[[#This Row],[Tarea]],Tabla4[#All],2,0)*Tabla1[[#This Row],[Jornada]]</f>
        <v>1200</v>
      </c>
    </row>
    <row r="23" spans="1:6">
      <c r="A23" t="s">
        <v>43</v>
      </c>
      <c r="B23" t="s">
        <v>10</v>
      </c>
      <c r="C23" t="s">
        <v>12</v>
      </c>
      <c r="D23">
        <v>4</v>
      </c>
      <c r="E23">
        <f>VLOOKUP(B23&amp;C23,Tabla2[[#All],[Auxiliar]:[Muy Alta]],Tabla1[[#This Row],[Dificultad]]+1,0)</f>
        <v>9</v>
      </c>
      <c r="F23" s="7">
        <f>VLOOKUP(Tabla1[[#This Row],[Tarea]],Tabla4[#All],2,0)*Tabla1[[#This Row],[Jornada]]</f>
        <v>720</v>
      </c>
    </row>
    <row r="24" spans="1:6" hidden="1">
      <c r="A24" t="s">
        <v>43</v>
      </c>
      <c r="B24" t="s">
        <v>10</v>
      </c>
      <c r="C24" t="s">
        <v>15</v>
      </c>
      <c r="D24">
        <v>4</v>
      </c>
      <c r="E24">
        <f>VLOOKUP(B24&amp;C24,Tabla2[[#All],[Auxiliar]:[Muy Alta]],Tabla1[[#This Row],[Dificultad]]+1,0)</f>
        <v>5</v>
      </c>
      <c r="F24" s="7">
        <f>VLOOKUP(Tabla1[[#This Row],[Tarea]],Tabla4[#All],2,0)*Tabla1[[#This Row],[Jornada]]</f>
        <v>325</v>
      </c>
    </row>
    <row r="25" spans="1:6" hidden="1">
      <c r="A25" t="s">
        <v>44</v>
      </c>
      <c r="B25" t="s">
        <v>19</v>
      </c>
      <c r="C25" t="s">
        <v>11</v>
      </c>
      <c r="D25">
        <v>2</v>
      </c>
      <c r="E25">
        <f>VLOOKUP(B25&amp;C25,Tabla2[[#All],[Auxiliar]:[Muy Alta]],Tabla1[[#This Row],[Dificultad]]+1,0)</f>
        <v>2.5</v>
      </c>
      <c r="F25" s="7">
        <f>VLOOKUP(Tabla1[[#This Row],[Tarea]],Tabla4[#All],2,0)*Tabla1[[#This Row],[Jornada]]</f>
        <v>300</v>
      </c>
    </row>
    <row r="26" spans="1:6">
      <c r="A26" t="s">
        <v>44</v>
      </c>
      <c r="B26" t="s">
        <v>17</v>
      </c>
      <c r="C26" t="s">
        <v>12</v>
      </c>
      <c r="D26">
        <v>2</v>
      </c>
      <c r="E26">
        <f>VLOOKUP(B26&amp;C26,Tabla2[[#All],[Auxiliar]:[Muy Alta]],Tabla1[[#This Row],[Dificultad]]+1,0)</f>
        <v>3</v>
      </c>
      <c r="F26" s="7">
        <f>VLOOKUP(Tabla1[[#This Row],[Tarea]],Tabla4[#All],2,0)*Tabla1[[#This Row],[Jornada]]</f>
        <v>240</v>
      </c>
    </row>
    <row r="27" spans="1:6" hidden="1">
      <c r="A27" t="s">
        <v>44</v>
      </c>
      <c r="B27" t="s">
        <v>16</v>
      </c>
      <c r="C27" t="s">
        <v>11</v>
      </c>
      <c r="D27">
        <v>1</v>
      </c>
      <c r="E27">
        <f>VLOOKUP(B27&amp;C27,Tabla2[[#All],[Auxiliar]:[Muy Alta]],Tabla1[[#This Row],[Dificultad]]+1,0)</f>
        <v>1</v>
      </c>
      <c r="F27" s="7">
        <f>VLOOKUP(Tabla1[[#This Row],[Tarea]],Tabla4[#All],2,0)*Tabla1[[#This Row],[Jornada]]</f>
        <v>120</v>
      </c>
    </row>
    <row r="28" spans="1:6">
      <c r="A28" t="s">
        <v>44</v>
      </c>
      <c r="B28" t="s">
        <v>16</v>
      </c>
      <c r="C28" t="s">
        <v>12</v>
      </c>
      <c r="D28">
        <v>1</v>
      </c>
      <c r="E28">
        <f>VLOOKUP(B28&amp;C28,Tabla2[[#All],[Auxiliar]:[Muy Alta]],Tabla1[[#This Row],[Dificultad]]+1,0)</f>
        <v>3</v>
      </c>
      <c r="F28" s="7">
        <f>VLOOKUP(Tabla1[[#This Row],[Tarea]],Tabla4[#All],2,0)*Tabla1[[#This Row],[Jornada]]</f>
        <v>240</v>
      </c>
    </row>
    <row r="29" spans="1:6" hidden="1">
      <c r="A29" t="s">
        <v>44</v>
      </c>
      <c r="B29" t="s">
        <v>10</v>
      </c>
      <c r="C29" t="s">
        <v>11</v>
      </c>
      <c r="D29">
        <v>2</v>
      </c>
      <c r="E29">
        <f>VLOOKUP(B29&amp;C29,Tabla2[[#All],[Auxiliar]:[Muy Alta]],Tabla1[[#This Row],[Dificultad]]+1,0)</f>
        <v>2.5</v>
      </c>
      <c r="F29" s="7">
        <f>VLOOKUP(Tabla1[[#This Row],[Tarea]],Tabla4[#All],2,0)*Tabla1[[#This Row],[Jornada]]</f>
        <v>300</v>
      </c>
    </row>
    <row r="30" spans="1:6">
      <c r="A30" t="s">
        <v>44</v>
      </c>
      <c r="B30" t="s">
        <v>10</v>
      </c>
      <c r="C30" t="s">
        <v>12</v>
      </c>
      <c r="D30">
        <v>2</v>
      </c>
      <c r="E30">
        <f>VLOOKUP(B30&amp;C30,Tabla2[[#All],[Auxiliar]:[Muy Alta]],Tabla1[[#This Row],[Dificultad]]+1,0)</f>
        <v>6</v>
      </c>
      <c r="F30" s="7">
        <f>VLOOKUP(Tabla1[[#This Row],[Tarea]],Tabla4[#All],2,0)*Tabla1[[#This Row],[Jornada]]</f>
        <v>480</v>
      </c>
    </row>
    <row r="31" spans="1:6" hidden="1">
      <c r="A31" t="s">
        <v>44</v>
      </c>
      <c r="B31" t="s">
        <v>10</v>
      </c>
      <c r="C31" t="s">
        <v>15</v>
      </c>
      <c r="D31">
        <v>2</v>
      </c>
      <c r="E31">
        <f>VLOOKUP(B31&amp;C31,Tabla2[[#All],[Auxiliar]:[Muy Alta]],Tabla1[[#This Row],[Dificultad]]+1,0)</f>
        <v>4</v>
      </c>
      <c r="F31" s="7">
        <f>VLOOKUP(Tabla1[[#This Row],[Tarea]],Tabla4[#All],2,0)*Tabla1[[#This Row],[Jornada]]</f>
        <v>260</v>
      </c>
    </row>
    <row r="32" spans="1:6">
      <c r="A32" t="s">
        <v>45</v>
      </c>
      <c r="B32" t="s">
        <v>17</v>
      </c>
      <c r="C32" t="s">
        <v>12</v>
      </c>
      <c r="D32">
        <v>2</v>
      </c>
      <c r="E32">
        <f>VLOOKUP(B32&amp;C32,Tabla2[[#All],[Auxiliar]:[Muy Alta]],Tabla1[[#This Row],[Dificultad]]+1,0)</f>
        <v>3</v>
      </c>
      <c r="F32" s="7">
        <f>VLOOKUP(Tabla1[[#This Row],[Tarea]],Tabla4[#All],2,0)*Tabla1[[#This Row],[Jornada]]</f>
        <v>240</v>
      </c>
    </row>
    <row r="33" spans="1:6" hidden="1">
      <c r="A33" t="s">
        <v>45</v>
      </c>
      <c r="B33" t="s">
        <v>16</v>
      </c>
      <c r="C33" t="s">
        <v>11</v>
      </c>
      <c r="D33">
        <v>1</v>
      </c>
      <c r="E33">
        <f>VLOOKUP(B33&amp;C33,Tabla2[[#All],[Auxiliar]:[Muy Alta]],Tabla1[[#This Row],[Dificultad]]+1,0)</f>
        <v>1</v>
      </c>
      <c r="F33" s="7">
        <f>VLOOKUP(Tabla1[[#This Row],[Tarea]],Tabla4[#All],2,0)*Tabla1[[#This Row],[Jornada]]</f>
        <v>120</v>
      </c>
    </row>
    <row r="34" spans="1:6">
      <c r="A34" t="s">
        <v>45</v>
      </c>
      <c r="B34" t="s">
        <v>16</v>
      </c>
      <c r="C34" t="s">
        <v>12</v>
      </c>
      <c r="D34">
        <v>1</v>
      </c>
      <c r="E34">
        <f>VLOOKUP(B34&amp;C34,Tabla2[[#All],[Auxiliar]:[Muy Alta]],Tabla1[[#This Row],[Dificultad]]+1,0)</f>
        <v>3</v>
      </c>
      <c r="F34" s="7">
        <f>VLOOKUP(Tabla1[[#This Row],[Tarea]],Tabla4[#All],2,0)*Tabla1[[#This Row],[Jornada]]</f>
        <v>240</v>
      </c>
    </row>
    <row r="35" spans="1:6" hidden="1">
      <c r="A35" t="s">
        <v>45</v>
      </c>
      <c r="B35" t="s">
        <v>10</v>
      </c>
      <c r="C35" t="s">
        <v>11</v>
      </c>
      <c r="D35">
        <v>1</v>
      </c>
      <c r="E35">
        <f>VLOOKUP(B35&amp;C35,Tabla2[[#All],[Auxiliar]:[Muy Alta]],Tabla1[[#This Row],[Dificultad]]+1,0)</f>
        <v>1</v>
      </c>
      <c r="F35" s="7">
        <f>VLOOKUP(Tabla1[[#This Row],[Tarea]],Tabla4[#All],2,0)*Tabla1[[#This Row],[Jornada]]</f>
        <v>120</v>
      </c>
    </row>
    <row r="36" spans="1:6">
      <c r="A36" t="s">
        <v>45</v>
      </c>
      <c r="B36" t="s">
        <v>10</v>
      </c>
      <c r="C36" t="s">
        <v>12</v>
      </c>
      <c r="D36">
        <v>1</v>
      </c>
      <c r="E36">
        <f>VLOOKUP(B36&amp;C36,Tabla2[[#All],[Auxiliar]:[Muy Alta]],Tabla1[[#This Row],[Dificultad]]+1,0)</f>
        <v>4</v>
      </c>
      <c r="F36" s="7">
        <f>VLOOKUP(Tabla1[[#This Row],[Tarea]],Tabla4[#All],2,0)*Tabla1[[#This Row],[Jornada]]</f>
        <v>320</v>
      </c>
    </row>
    <row r="37" spans="1:6" hidden="1">
      <c r="A37" t="s">
        <v>45</v>
      </c>
      <c r="B37" t="s">
        <v>10</v>
      </c>
      <c r="C37" t="s">
        <v>15</v>
      </c>
      <c r="D37">
        <v>1</v>
      </c>
      <c r="E37">
        <f>VLOOKUP(B37&amp;C37,Tabla2[[#All],[Auxiliar]:[Muy Alta]],Tabla1[[#This Row],[Dificultad]]+1,0)</f>
        <v>3</v>
      </c>
      <c r="F37" s="7">
        <f>VLOOKUP(Tabla1[[#This Row],[Tarea]],Tabla4[#All],2,0)*Tabla1[[#This Row],[Jornada]]</f>
        <v>195</v>
      </c>
    </row>
    <row r="38" spans="1:6">
      <c r="A38" t="s">
        <v>46</v>
      </c>
      <c r="B38" t="s">
        <v>17</v>
      </c>
      <c r="C38" t="s">
        <v>12</v>
      </c>
      <c r="D38">
        <v>1</v>
      </c>
      <c r="E38">
        <f>VLOOKUP(B38&amp;C38,Tabla2[[#All],[Auxiliar]:[Muy Alta]],Tabla1[[#This Row],[Dificultad]]+1,0)</f>
        <v>2</v>
      </c>
      <c r="F38" s="7">
        <f>VLOOKUP(Tabla1[[#This Row],[Tarea]],Tabla4[#All],2,0)*Tabla1[[#This Row],[Jornada]]</f>
        <v>160</v>
      </c>
    </row>
    <row r="39" spans="1:6" hidden="1">
      <c r="A39" t="s">
        <v>46</v>
      </c>
      <c r="B39" t="s">
        <v>16</v>
      </c>
      <c r="C39" t="s">
        <v>11</v>
      </c>
      <c r="D39">
        <v>2</v>
      </c>
      <c r="E39">
        <f>VLOOKUP(B39&amp;C39,Tabla2[[#All],[Auxiliar]:[Muy Alta]],Tabla1[[#This Row],[Dificultad]]+1,0)</f>
        <v>2</v>
      </c>
      <c r="F39" s="7">
        <f>VLOOKUP(Tabla1[[#This Row],[Tarea]],Tabla4[#All],2,0)*Tabla1[[#This Row],[Jornada]]</f>
        <v>240</v>
      </c>
    </row>
    <row r="40" spans="1:6">
      <c r="A40" t="s">
        <v>46</v>
      </c>
      <c r="B40" t="s">
        <v>16</v>
      </c>
      <c r="C40" t="s">
        <v>12</v>
      </c>
      <c r="D40">
        <v>2</v>
      </c>
      <c r="E40">
        <f>VLOOKUP(B40&amp;C40,Tabla2[[#All],[Auxiliar]:[Muy Alta]],Tabla1[[#This Row],[Dificultad]]+1,0)</f>
        <v>5</v>
      </c>
      <c r="F40" s="7">
        <f>VLOOKUP(Tabla1[[#This Row],[Tarea]],Tabla4[#All],2,0)*Tabla1[[#This Row],[Jornada]]</f>
        <v>400</v>
      </c>
    </row>
    <row r="41" spans="1:6" hidden="1">
      <c r="A41" t="s">
        <v>46</v>
      </c>
      <c r="B41" t="s">
        <v>10</v>
      </c>
      <c r="C41" t="s">
        <v>11</v>
      </c>
      <c r="D41">
        <v>1</v>
      </c>
      <c r="E41">
        <f>VLOOKUP(B41&amp;C41,Tabla2[[#All],[Auxiliar]:[Muy Alta]],Tabla1[[#This Row],[Dificultad]]+1,0)</f>
        <v>1</v>
      </c>
      <c r="F41" s="7">
        <f>VLOOKUP(Tabla1[[#This Row],[Tarea]],Tabla4[#All],2,0)*Tabla1[[#This Row],[Jornada]]</f>
        <v>120</v>
      </c>
    </row>
    <row r="42" spans="1:6">
      <c r="A42" t="s">
        <v>46</v>
      </c>
      <c r="B42" t="s">
        <v>10</v>
      </c>
      <c r="C42" t="s">
        <v>12</v>
      </c>
      <c r="D42">
        <v>1</v>
      </c>
      <c r="E42">
        <f>VLOOKUP(B42&amp;C42,Tabla2[[#All],[Auxiliar]:[Muy Alta]],Tabla1[[#This Row],[Dificultad]]+1,0)</f>
        <v>4</v>
      </c>
      <c r="F42" s="7">
        <f>VLOOKUP(Tabla1[[#This Row],[Tarea]],Tabla4[#All],2,0)*Tabla1[[#This Row],[Jornada]]</f>
        <v>320</v>
      </c>
    </row>
    <row r="43" spans="1:6" hidden="1">
      <c r="A43" t="s">
        <v>46</v>
      </c>
      <c r="B43" t="s">
        <v>10</v>
      </c>
      <c r="C43" t="s">
        <v>15</v>
      </c>
      <c r="D43">
        <v>1</v>
      </c>
      <c r="E43">
        <f>VLOOKUP(B43&amp;C43,Tabla2[[#All],[Auxiliar]:[Muy Alta]],Tabla1[[#This Row],[Dificultad]]+1,0)</f>
        <v>3</v>
      </c>
      <c r="F43" s="7">
        <f>VLOOKUP(Tabla1[[#This Row],[Tarea]],Tabla4[#All],2,0)*Tabla1[[#This Row],[Jornada]]</f>
        <v>195</v>
      </c>
    </row>
    <row r="44" spans="1:6" hidden="1">
      <c r="A44" t="s">
        <v>47</v>
      </c>
      <c r="B44" t="s">
        <v>19</v>
      </c>
      <c r="C44" t="s">
        <v>11</v>
      </c>
      <c r="D44">
        <v>2</v>
      </c>
      <c r="E44">
        <f>VLOOKUP(B44&amp;C44,Tabla2[[#All],[Auxiliar]:[Muy Alta]],Tabla1[[#This Row],[Dificultad]]+1,0)</f>
        <v>2.5</v>
      </c>
      <c r="F44" s="7">
        <f>VLOOKUP(Tabla1[[#This Row],[Tarea]],Tabla4[#All],2,0)*Tabla1[[#This Row],[Jornada]]</f>
        <v>300</v>
      </c>
    </row>
    <row r="45" spans="1:6">
      <c r="A45" t="s">
        <v>47</v>
      </c>
      <c r="B45" t="s">
        <v>17</v>
      </c>
      <c r="C45" t="s">
        <v>12</v>
      </c>
      <c r="D45">
        <v>2</v>
      </c>
      <c r="E45">
        <f>VLOOKUP(B45&amp;C45,Tabla2[[#All],[Auxiliar]:[Muy Alta]],Tabla1[[#This Row],[Dificultad]]+1,0)</f>
        <v>3</v>
      </c>
      <c r="F45" s="7">
        <f>VLOOKUP(Tabla1[[#This Row],[Tarea]],Tabla4[#All],2,0)*Tabla1[[#This Row],[Jornada]]</f>
        <v>240</v>
      </c>
    </row>
    <row r="46" spans="1:6" hidden="1">
      <c r="A46" t="s">
        <v>47</v>
      </c>
      <c r="B46" t="s">
        <v>16</v>
      </c>
      <c r="C46" t="s">
        <v>11</v>
      </c>
      <c r="D46">
        <v>2</v>
      </c>
      <c r="E46">
        <f>VLOOKUP(B46&amp;C46,Tabla2[[#All],[Auxiliar]:[Muy Alta]],Tabla1[[#This Row],[Dificultad]]+1,0)</f>
        <v>2</v>
      </c>
      <c r="F46" s="7">
        <f>VLOOKUP(Tabla1[[#This Row],[Tarea]],Tabla4[#All],2,0)*Tabla1[[#This Row],[Jornada]]</f>
        <v>240</v>
      </c>
    </row>
    <row r="47" spans="1:6">
      <c r="A47" t="s">
        <v>47</v>
      </c>
      <c r="B47" t="s">
        <v>16</v>
      </c>
      <c r="C47" t="s">
        <v>12</v>
      </c>
      <c r="D47">
        <v>2</v>
      </c>
      <c r="E47">
        <f>VLOOKUP(B47&amp;C47,Tabla2[[#All],[Auxiliar]:[Muy Alta]],Tabla1[[#This Row],[Dificultad]]+1,0)</f>
        <v>5</v>
      </c>
      <c r="F47" s="7">
        <f>VLOOKUP(Tabla1[[#This Row],[Tarea]],Tabla4[#All],2,0)*Tabla1[[#This Row],[Jornada]]</f>
        <v>400</v>
      </c>
    </row>
    <row r="48" spans="1:6" hidden="1">
      <c r="A48" t="s">
        <v>47</v>
      </c>
      <c r="B48" t="s">
        <v>10</v>
      </c>
      <c r="C48" t="s">
        <v>11</v>
      </c>
      <c r="D48">
        <v>3</v>
      </c>
      <c r="E48">
        <f>VLOOKUP(B48&amp;C48,Tabla2[[#All],[Auxiliar]:[Muy Alta]],Tabla1[[#This Row],[Dificultad]]+1,0)</f>
        <v>5</v>
      </c>
      <c r="F48" s="7">
        <f>VLOOKUP(Tabla1[[#This Row],[Tarea]],Tabla4[#All],2,0)*Tabla1[[#This Row],[Jornada]]</f>
        <v>600</v>
      </c>
    </row>
    <row r="49" spans="1:6">
      <c r="A49" t="s">
        <v>47</v>
      </c>
      <c r="B49" t="s">
        <v>10</v>
      </c>
      <c r="C49" t="s">
        <v>12</v>
      </c>
      <c r="D49">
        <v>3</v>
      </c>
      <c r="E49">
        <f>VLOOKUP(B49&amp;C49,Tabla2[[#All],[Auxiliar]:[Muy Alta]],Tabla1[[#This Row],[Dificultad]]+1,0)</f>
        <v>7</v>
      </c>
      <c r="F49" s="7">
        <f>VLOOKUP(Tabla1[[#This Row],[Tarea]],Tabla4[#All],2,0)*Tabla1[[#This Row],[Jornada]]</f>
        <v>560</v>
      </c>
    </row>
    <row r="50" spans="1:6" hidden="1">
      <c r="A50" t="s">
        <v>47</v>
      </c>
      <c r="B50" t="s">
        <v>10</v>
      </c>
      <c r="C50" t="s">
        <v>15</v>
      </c>
      <c r="D50">
        <v>3</v>
      </c>
      <c r="E50">
        <f>VLOOKUP(B50&amp;C50,Tabla2[[#All],[Auxiliar]:[Muy Alta]],Tabla1[[#This Row],[Dificultad]]+1,0)</f>
        <v>5</v>
      </c>
      <c r="F50" s="7">
        <f>VLOOKUP(Tabla1[[#This Row],[Tarea]],Tabla4[#All],2,0)*Tabla1[[#This Row],[Jornada]]</f>
        <v>325</v>
      </c>
    </row>
    <row r="51" spans="1:6">
      <c r="A51" t="s">
        <v>48</v>
      </c>
      <c r="B51" t="s">
        <v>17</v>
      </c>
      <c r="C51" t="s">
        <v>12</v>
      </c>
      <c r="D51">
        <v>1</v>
      </c>
      <c r="E51">
        <f>VLOOKUP(B51&amp;C51,Tabla2[[#All],[Auxiliar]:[Muy Alta]],Tabla1[[#This Row],[Dificultad]]+1,0)</f>
        <v>2</v>
      </c>
      <c r="F51" s="7">
        <f>VLOOKUP(Tabla1[[#This Row],[Tarea]],Tabla4[#All],2,0)*Tabla1[[#This Row],[Jornada]]</f>
        <v>160</v>
      </c>
    </row>
    <row r="52" spans="1:6" hidden="1">
      <c r="A52" t="s">
        <v>48</v>
      </c>
      <c r="B52" t="s">
        <v>16</v>
      </c>
      <c r="C52" t="s">
        <v>11</v>
      </c>
      <c r="D52">
        <v>1</v>
      </c>
      <c r="E52">
        <f>VLOOKUP(B52&amp;C52,Tabla2[[#All],[Auxiliar]:[Muy Alta]],Tabla1[[#This Row],[Dificultad]]+1,0)</f>
        <v>1</v>
      </c>
      <c r="F52" s="7">
        <f>VLOOKUP(Tabla1[[#This Row],[Tarea]],Tabla4[#All],2,0)*Tabla1[[#This Row],[Jornada]]</f>
        <v>120</v>
      </c>
    </row>
    <row r="53" spans="1:6">
      <c r="A53" t="s">
        <v>48</v>
      </c>
      <c r="B53" t="s">
        <v>16</v>
      </c>
      <c r="C53" t="s">
        <v>12</v>
      </c>
      <c r="D53">
        <v>1</v>
      </c>
      <c r="E53">
        <f>VLOOKUP(B53&amp;C53,Tabla2[[#All],[Auxiliar]:[Muy Alta]],Tabla1[[#This Row],[Dificultad]]+1,0)</f>
        <v>3</v>
      </c>
      <c r="F53" s="7">
        <f>VLOOKUP(Tabla1[[#This Row],[Tarea]],Tabla4[#All],2,0)*Tabla1[[#This Row],[Jornada]]</f>
        <v>240</v>
      </c>
    </row>
    <row r="54" spans="1:6" hidden="1">
      <c r="A54" t="s">
        <v>48</v>
      </c>
      <c r="B54" t="s">
        <v>10</v>
      </c>
      <c r="C54" t="s">
        <v>15</v>
      </c>
      <c r="D54">
        <v>1</v>
      </c>
      <c r="E54">
        <f>VLOOKUP(B54&amp;C54,Tabla2[[#All],[Auxiliar]:[Muy Alta]],Tabla1[[#This Row],[Dificultad]]+1,0)</f>
        <v>3</v>
      </c>
      <c r="F54" s="7">
        <f>VLOOKUP(Tabla1[[#This Row],[Tarea]],Tabla4[#All],2,0)*Tabla1[[#This Row],[Jornada]]</f>
        <v>195</v>
      </c>
    </row>
    <row r="55" spans="1:6">
      <c r="A55" t="s">
        <v>49</v>
      </c>
      <c r="B55" t="s">
        <v>17</v>
      </c>
      <c r="C55" t="s">
        <v>12</v>
      </c>
      <c r="D55">
        <v>1</v>
      </c>
      <c r="E55">
        <f>VLOOKUP(B55&amp;C55,Tabla2[[#All],[Auxiliar]:[Muy Alta]],Tabla1[[#This Row],[Dificultad]]+1,0)</f>
        <v>2</v>
      </c>
      <c r="F55" s="7">
        <f>VLOOKUP(Tabla1[[#This Row],[Tarea]],Tabla4[#All],2,0)*Tabla1[[#This Row],[Jornada]]</f>
        <v>160</v>
      </c>
    </row>
    <row r="56" spans="1:6" hidden="1">
      <c r="A56" t="s">
        <v>49</v>
      </c>
      <c r="B56" t="s">
        <v>16</v>
      </c>
      <c r="C56" t="s">
        <v>11</v>
      </c>
      <c r="D56">
        <v>1</v>
      </c>
      <c r="E56">
        <f>VLOOKUP(B56&amp;C56,Tabla2[[#All],[Auxiliar]:[Muy Alta]],Tabla1[[#This Row],[Dificultad]]+1,0)</f>
        <v>1</v>
      </c>
      <c r="F56" s="7">
        <f>VLOOKUP(Tabla1[[#This Row],[Tarea]],Tabla4[#All],2,0)*Tabla1[[#This Row],[Jornada]]</f>
        <v>120</v>
      </c>
    </row>
    <row r="57" spans="1:6">
      <c r="A57" t="s">
        <v>49</v>
      </c>
      <c r="B57" t="s">
        <v>16</v>
      </c>
      <c r="C57" t="s">
        <v>12</v>
      </c>
      <c r="D57">
        <v>1</v>
      </c>
      <c r="E57">
        <f>VLOOKUP(B57&amp;C57,Tabla2[[#All],[Auxiliar]:[Muy Alta]],Tabla1[[#This Row],[Dificultad]]+1,0)</f>
        <v>3</v>
      </c>
      <c r="F57" s="7">
        <f>VLOOKUP(Tabla1[[#This Row],[Tarea]],Tabla4[#All],2,0)*Tabla1[[#This Row],[Jornada]]</f>
        <v>240</v>
      </c>
    </row>
    <row r="58" spans="1:6" hidden="1">
      <c r="A58" t="s">
        <v>49</v>
      </c>
      <c r="B58" t="s">
        <v>10</v>
      </c>
      <c r="C58" t="s">
        <v>15</v>
      </c>
      <c r="D58">
        <v>1</v>
      </c>
      <c r="E58">
        <f>VLOOKUP(B58&amp;C58,Tabla2[[#All],[Auxiliar]:[Muy Alta]],Tabla1[[#This Row],[Dificultad]]+1,0)</f>
        <v>3</v>
      </c>
      <c r="F58" s="7">
        <f>VLOOKUP(Tabla1[[#This Row],[Tarea]],Tabla4[#All],2,0)*Tabla1[[#This Row],[Jornada]]</f>
        <v>195</v>
      </c>
    </row>
    <row r="59" spans="1:6">
      <c r="A59" t="s">
        <v>50</v>
      </c>
      <c r="B59" t="s">
        <v>17</v>
      </c>
      <c r="C59" t="s">
        <v>12</v>
      </c>
      <c r="D59">
        <v>1</v>
      </c>
      <c r="E59">
        <f>VLOOKUP(B59&amp;C59,Tabla2[[#All],[Auxiliar]:[Muy Alta]],Tabla1[[#This Row],[Dificultad]]+1,0)</f>
        <v>2</v>
      </c>
      <c r="F59" s="7">
        <f>VLOOKUP(Tabla1[[#This Row],[Tarea]],Tabla4[#All],2,0)*Tabla1[[#This Row],[Jornada]]</f>
        <v>160</v>
      </c>
    </row>
    <row r="60" spans="1:6" hidden="1">
      <c r="A60" t="s">
        <v>50</v>
      </c>
      <c r="B60" t="s">
        <v>16</v>
      </c>
      <c r="C60" t="s">
        <v>11</v>
      </c>
      <c r="D60">
        <v>1</v>
      </c>
      <c r="E60">
        <f>VLOOKUP(B60&amp;C60,Tabla2[[#All],[Auxiliar]:[Muy Alta]],Tabla1[[#This Row],[Dificultad]]+1,0)</f>
        <v>1</v>
      </c>
      <c r="F60" s="7">
        <f>VLOOKUP(Tabla1[[#This Row],[Tarea]],Tabla4[#All],2,0)*Tabla1[[#This Row],[Jornada]]</f>
        <v>120</v>
      </c>
    </row>
    <row r="61" spans="1:6">
      <c r="A61" t="s">
        <v>50</v>
      </c>
      <c r="B61" t="s">
        <v>16</v>
      </c>
      <c r="C61" t="s">
        <v>12</v>
      </c>
      <c r="D61">
        <v>1</v>
      </c>
      <c r="E61">
        <f>VLOOKUP(B61&amp;C61,Tabla2[[#All],[Auxiliar]:[Muy Alta]],Tabla1[[#This Row],[Dificultad]]+1,0)</f>
        <v>3</v>
      </c>
      <c r="F61" s="7">
        <f>VLOOKUP(Tabla1[[#This Row],[Tarea]],Tabla4[#All],2,0)*Tabla1[[#This Row],[Jornada]]</f>
        <v>240</v>
      </c>
    </row>
    <row r="62" spans="1:6" hidden="1">
      <c r="A62" t="s">
        <v>50</v>
      </c>
      <c r="B62" t="s">
        <v>10</v>
      </c>
      <c r="C62" t="s">
        <v>15</v>
      </c>
      <c r="D62">
        <v>1</v>
      </c>
      <c r="E62">
        <f>VLOOKUP(B62&amp;C62,Tabla2[[#All],[Auxiliar]:[Muy Alta]],Tabla1[[#This Row],[Dificultad]]+1,0)</f>
        <v>3</v>
      </c>
      <c r="F62" s="7">
        <f>VLOOKUP(Tabla1[[#This Row],[Tarea]],Tabla4[#All],2,0)*Tabla1[[#This Row],[Jornada]]</f>
        <v>195</v>
      </c>
    </row>
    <row r="63" spans="1:6" hidden="1">
      <c r="A63" t="s">
        <v>51</v>
      </c>
      <c r="B63" t="s">
        <v>16</v>
      </c>
      <c r="C63" t="s">
        <v>11</v>
      </c>
      <c r="D63">
        <v>1</v>
      </c>
      <c r="E63">
        <f>VLOOKUP(B63&amp;C63,Tabla2[[#All],[Auxiliar]:[Muy Alta]],Tabla1[[#This Row],[Dificultad]]+1,0)</f>
        <v>1</v>
      </c>
      <c r="F63" s="7">
        <f>VLOOKUP(Tabla1[[#This Row],[Tarea]],Tabla4[#All],2,0)*Tabla1[[#This Row],[Jornada]]</f>
        <v>120</v>
      </c>
    </row>
    <row r="64" spans="1:6">
      <c r="A64" t="s">
        <v>51</v>
      </c>
      <c r="B64" t="s">
        <v>16</v>
      </c>
      <c r="C64" t="s">
        <v>12</v>
      </c>
      <c r="D64">
        <v>1</v>
      </c>
      <c r="E64">
        <f>VLOOKUP(B64&amp;C64,Tabla2[[#All],[Auxiliar]:[Muy Alta]],Tabla1[[#This Row],[Dificultad]]+1,0)</f>
        <v>3</v>
      </c>
      <c r="F64" s="7">
        <f>VLOOKUP(Tabla1[[#This Row],[Tarea]],Tabla4[#All],2,0)*Tabla1[[#This Row],[Jornada]]</f>
        <v>240</v>
      </c>
    </row>
    <row r="65" spans="1:6" hidden="1">
      <c r="A65" t="s">
        <v>51</v>
      </c>
      <c r="B65" t="s">
        <v>10</v>
      </c>
      <c r="C65" t="s">
        <v>11</v>
      </c>
      <c r="D65">
        <v>3</v>
      </c>
      <c r="E65">
        <f>VLOOKUP(B65&amp;C65,Tabla2[[#All],[Auxiliar]:[Muy Alta]],Tabla1[[#This Row],[Dificultad]]+1,0)</f>
        <v>5</v>
      </c>
      <c r="F65" s="7">
        <f>VLOOKUP(Tabla1[[#This Row],[Tarea]],Tabla4[#All],2,0)*Tabla1[[#This Row],[Jornada]]</f>
        <v>600</v>
      </c>
    </row>
    <row r="66" spans="1:6">
      <c r="A66" t="s">
        <v>51</v>
      </c>
      <c r="B66" t="s">
        <v>10</v>
      </c>
      <c r="C66" t="s">
        <v>12</v>
      </c>
      <c r="D66">
        <v>3</v>
      </c>
      <c r="E66">
        <f>VLOOKUP(B66&amp;C66,Tabla2[[#All],[Auxiliar]:[Muy Alta]],Tabla1[[#This Row],[Dificultad]]+1,0)</f>
        <v>7</v>
      </c>
      <c r="F66" s="7">
        <f>VLOOKUP(Tabla1[[#This Row],[Tarea]],Tabla4[#All],2,0)*Tabla1[[#This Row],[Jornada]]</f>
        <v>560</v>
      </c>
    </row>
    <row r="67" spans="1:6" hidden="1">
      <c r="A67" t="s">
        <v>51</v>
      </c>
      <c r="B67" t="s">
        <v>10</v>
      </c>
      <c r="C67" t="s">
        <v>15</v>
      </c>
      <c r="D67">
        <v>3</v>
      </c>
      <c r="E67">
        <f>VLOOKUP(B67&amp;C67,Tabla2[[#All],[Auxiliar]:[Muy Alta]],Tabla1[[#This Row],[Dificultad]]+1,0)</f>
        <v>5</v>
      </c>
      <c r="F67" s="7">
        <f>VLOOKUP(Tabla1[[#This Row],[Tarea]],Tabla4[#All],2,0)*Tabla1[[#This Row],[Jornada]]</f>
        <v>325</v>
      </c>
    </row>
    <row r="68" spans="1:6" hidden="1">
      <c r="A68" t="s">
        <v>52</v>
      </c>
      <c r="B68" t="s">
        <v>16</v>
      </c>
      <c r="C68" t="s">
        <v>11</v>
      </c>
      <c r="D68">
        <v>1</v>
      </c>
      <c r="E68">
        <f>VLOOKUP(B68&amp;C68,Tabla2[[#All],[Auxiliar]:[Muy Alta]],Tabla1[[#This Row],[Dificultad]]+1,0)</f>
        <v>1</v>
      </c>
      <c r="F68" s="7">
        <f>VLOOKUP(Tabla1[[#This Row],[Tarea]],Tabla4[#All],2,0)*Tabla1[[#This Row],[Jornada]]</f>
        <v>120</v>
      </c>
    </row>
    <row r="69" spans="1:6">
      <c r="A69" t="s">
        <v>52</v>
      </c>
      <c r="B69" t="s">
        <v>16</v>
      </c>
      <c r="C69" t="s">
        <v>12</v>
      </c>
      <c r="D69">
        <v>1</v>
      </c>
      <c r="E69">
        <f>VLOOKUP(B69&amp;C69,Tabla2[[#All],[Auxiliar]:[Muy Alta]],Tabla1[[#This Row],[Dificultad]]+1,0)</f>
        <v>3</v>
      </c>
      <c r="F69" s="7">
        <f>VLOOKUP(Tabla1[[#This Row],[Tarea]],Tabla4[#All],2,0)*Tabla1[[#This Row],[Jornada]]</f>
        <v>240</v>
      </c>
    </row>
    <row r="70" spans="1:6" hidden="1">
      <c r="A70" t="s">
        <v>52</v>
      </c>
      <c r="B70" t="s">
        <v>10</v>
      </c>
      <c r="C70" t="s">
        <v>15</v>
      </c>
      <c r="D70">
        <v>1</v>
      </c>
      <c r="E70">
        <f>VLOOKUP(B70&amp;C70,Tabla2[[#All],[Auxiliar]:[Muy Alta]],Tabla1[[#This Row],[Dificultad]]+1,0)</f>
        <v>3</v>
      </c>
      <c r="F70" s="7">
        <f>VLOOKUP(Tabla1[[#This Row],[Tarea]],Tabla4[#All],2,0)*Tabla1[[#This Row],[Jornada]]</f>
        <v>195</v>
      </c>
    </row>
    <row r="71" spans="1:6" hidden="1">
      <c r="A71" t="s">
        <v>53</v>
      </c>
      <c r="B71" t="s">
        <v>16</v>
      </c>
      <c r="C71" t="s">
        <v>11</v>
      </c>
      <c r="D71">
        <v>1</v>
      </c>
      <c r="E71">
        <f>VLOOKUP(B71&amp;C71,Tabla2[[#All],[Auxiliar]:[Muy Alta]],Tabla1[[#This Row],[Dificultad]]+1,0)</f>
        <v>1</v>
      </c>
      <c r="F71" s="7">
        <f>VLOOKUP(Tabla1[[#This Row],[Tarea]],Tabla4[#All],2,0)*Tabla1[[#This Row],[Jornada]]</f>
        <v>120</v>
      </c>
    </row>
    <row r="72" spans="1:6">
      <c r="A72" t="s">
        <v>53</v>
      </c>
      <c r="B72" t="s">
        <v>16</v>
      </c>
      <c r="C72" t="s">
        <v>12</v>
      </c>
      <c r="D72">
        <v>1</v>
      </c>
      <c r="E72">
        <f>VLOOKUP(B72&amp;C72,Tabla2[[#All],[Auxiliar]:[Muy Alta]],Tabla1[[#This Row],[Dificultad]]+1,0)</f>
        <v>3</v>
      </c>
      <c r="F72" s="7">
        <f>VLOOKUP(Tabla1[[#This Row],[Tarea]],Tabla4[#All],2,0)*Tabla1[[#This Row],[Jornada]]</f>
        <v>240</v>
      </c>
    </row>
    <row r="73" spans="1:6" hidden="1">
      <c r="A73" t="s">
        <v>53</v>
      </c>
      <c r="B73" t="s">
        <v>10</v>
      </c>
      <c r="C73" t="s">
        <v>15</v>
      </c>
      <c r="D73">
        <v>1</v>
      </c>
      <c r="E73">
        <f>VLOOKUP(B73&amp;C73,Tabla2[[#All],[Auxiliar]:[Muy Alta]],Tabla1[[#This Row],[Dificultad]]+1,0)</f>
        <v>3</v>
      </c>
      <c r="F73" s="7">
        <f>VLOOKUP(Tabla1[[#This Row],[Tarea]],Tabla4[#All],2,0)*Tabla1[[#This Row],[Jornada]]</f>
        <v>195</v>
      </c>
    </row>
    <row r="74" spans="1:6" hidden="1">
      <c r="A74" t="s">
        <v>54</v>
      </c>
      <c r="B74" t="s">
        <v>16</v>
      </c>
      <c r="C74" t="s">
        <v>11</v>
      </c>
      <c r="D74">
        <v>1</v>
      </c>
      <c r="E74">
        <f>VLOOKUP(B74&amp;C74,Tabla2[[#All],[Auxiliar]:[Muy Alta]],Tabla1[[#This Row],[Dificultad]]+1,0)</f>
        <v>1</v>
      </c>
      <c r="F74" s="7">
        <f>VLOOKUP(Tabla1[[#This Row],[Tarea]],Tabla4[#All],2,0)*Tabla1[[#This Row],[Jornada]]</f>
        <v>120</v>
      </c>
    </row>
    <row r="75" spans="1:6">
      <c r="A75" t="s">
        <v>54</v>
      </c>
      <c r="B75" t="s">
        <v>16</v>
      </c>
      <c r="C75" t="s">
        <v>12</v>
      </c>
      <c r="D75">
        <v>1</v>
      </c>
      <c r="E75">
        <f>VLOOKUP(B75&amp;C75,Tabla2[[#All],[Auxiliar]:[Muy Alta]],Tabla1[[#This Row],[Dificultad]]+1,0)</f>
        <v>3</v>
      </c>
      <c r="F75" s="7">
        <f>VLOOKUP(Tabla1[[#This Row],[Tarea]],Tabla4[#All],2,0)*Tabla1[[#This Row],[Jornada]]</f>
        <v>240</v>
      </c>
    </row>
    <row r="76" spans="1:6" hidden="1">
      <c r="A76" t="s">
        <v>54</v>
      </c>
      <c r="B76" t="s">
        <v>10</v>
      </c>
      <c r="C76" t="s">
        <v>15</v>
      </c>
      <c r="D76">
        <v>1</v>
      </c>
      <c r="E76">
        <f>VLOOKUP(B76&amp;C76,Tabla2[[#All],[Auxiliar]:[Muy Alta]],Tabla1[[#This Row],[Dificultad]]+1,0)</f>
        <v>3</v>
      </c>
      <c r="F76" s="7">
        <f>VLOOKUP(Tabla1[[#This Row],[Tarea]],Tabla4[#All],2,0)*Tabla1[[#This Row],[Jornada]]</f>
        <v>195</v>
      </c>
    </row>
    <row r="77" spans="1:6" hidden="1">
      <c r="A77" t="s">
        <v>55</v>
      </c>
      <c r="B77" t="s">
        <v>16</v>
      </c>
      <c r="C77" t="s">
        <v>11</v>
      </c>
      <c r="D77">
        <v>2</v>
      </c>
      <c r="E77">
        <f>VLOOKUP(B77&amp;C77,Tabla2[[#All],[Auxiliar]:[Muy Alta]],Tabla1[[#This Row],[Dificultad]]+1,0)</f>
        <v>2</v>
      </c>
      <c r="F77" s="7">
        <f>VLOOKUP(Tabla1[[#This Row],[Tarea]],Tabla4[#All],2,0)*Tabla1[[#This Row],[Jornada]]</f>
        <v>240</v>
      </c>
    </row>
    <row r="78" spans="1:6">
      <c r="A78" t="s">
        <v>55</v>
      </c>
      <c r="B78" t="s">
        <v>16</v>
      </c>
      <c r="C78" t="s">
        <v>12</v>
      </c>
      <c r="D78">
        <v>2</v>
      </c>
      <c r="E78">
        <f>VLOOKUP(B78&amp;C78,Tabla2[[#All],[Auxiliar]:[Muy Alta]],Tabla1[[#This Row],[Dificultad]]+1,0)</f>
        <v>5</v>
      </c>
      <c r="F78" s="7">
        <f>VLOOKUP(Tabla1[[#This Row],[Tarea]],Tabla4[#All],2,0)*Tabla1[[#This Row],[Jornada]]</f>
        <v>400</v>
      </c>
    </row>
    <row r="79" spans="1:6" hidden="1">
      <c r="A79" t="s">
        <v>55</v>
      </c>
      <c r="B79" t="s">
        <v>16</v>
      </c>
      <c r="C79" t="s">
        <v>15</v>
      </c>
      <c r="D79">
        <v>2</v>
      </c>
      <c r="E79">
        <f>VLOOKUP(B79&amp;C79,Tabla2[[#All],[Auxiliar]:[Muy Alta]],Tabla1[[#This Row],[Dificultad]]+1,0)</f>
        <v>3</v>
      </c>
      <c r="F79" s="7">
        <f>VLOOKUP(Tabla1[[#This Row],[Tarea]],Tabla4[#All],2,0)*Tabla1[[#This Row],[Jornada]]</f>
        <v>195</v>
      </c>
    </row>
    <row r="80" spans="1:6" hidden="1">
      <c r="A80" t="s">
        <v>56</v>
      </c>
      <c r="B80" t="s">
        <v>16</v>
      </c>
      <c r="C80" t="s">
        <v>11</v>
      </c>
      <c r="D80">
        <v>3</v>
      </c>
      <c r="E80">
        <f>VLOOKUP(B80&amp;C80,Tabla2[[#All],[Auxiliar]:[Muy Alta]],Tabla1[[#This Row],[Dificultad]]+1,0)</f>
        <v>4</v>
      </c>
      <c r="F80" s="7">
        <f>VLOOKUP(Tabla1[[#This Row],[Tarea]],Tabla4[#All],2,0)*Tabla1[[#This Row],[Jornada]]</f>
        <v>480</v>
      </c>
    </row>
    <row r="81" spans="1:6">
      <c r="A81" t="s">
        <v>56</v>
      </c>
      <c r="B81" t="s">
        <v>16</v>
      </c>
      <c r="C81" t="s">
        <v>12</v>
      </c>
      <c r="D81">
        <v>3</v>
      </c>
      <c r="E81">
        <f>VLOOKUP(B81&amp;C81,Tabla2[[#All],[Auxiliar]:[Muy Alta]],Tabla1[[#This Row],[Dificultad]]+1,0)</f>
        <v>8</v>
      </c>
      <c r="F81" s="7">
        <f>VLOOKUP(Tabla1[[#This Row],[Tarea]],Tabla4[#All],2,0)*Tabla1[[#This Row],[Jornada]]</f>
        <v>640</v>
      </c>
    </row>
    <row r="82" spans="1:6" hidden="1">
      <c r="A82" t="s">
        <v>56</v>
      </c>
      <c r="B82" t="s">
        <v>16</v>
      </c>
      <c r="C82" t="s">
        <v>15</v>
      </c>
      <c r="D82">
        <v>3</v>
      </c>
      <c r="E82">
        <f>VLOOKUP(B82&amp;C82,Tabla2[[#All],[Auxiliar]:[Muy Alta]],Tabla1[[#This Row],[Dificultad]]+1,0)</f>
        <v>4</v>
      </c>
      <c r="F82" s="7">
        <f>VLOOKUP(Tabla1[[#This Row],[Tarea]],Tabla4[#All],2,0)*Tabla1[[#This Row],[Jornada]]</f>
        <v>260</v>
      </c>
    </row>
    <row r="83" spans="1:6" hidden="1">
      <c r="A83" t="s">
        <v>57</v>
      </c>
      <c r="B83" t="s">
        <v>16</v>
      </c>
      <c r="C83" t="s">
        <v>11</v>
      </c>
      <c r="D83">
        <v>1</v>
      </c>
      <c r="E83">
        <f>VLOOKUP(B83&amp;C83,Tabla2[[#All],[Auxiliar]:[Muy Alta]],Tabla1[[#This Row],[Dificultad]]+1,0)</f>
        <v>1</v>
      </c>
      <c r="F83" s="7">
        <f>VLOOKUP(Tabla1[[#This Row],[Tarea]],Tabla4[#All],2,0)*Tabla1[[#This Row],[Jornada]]</f>
        <v>120</v>
      </c>
    </row>
    <row r="84" spans="1:6">
      <c r="A84" t="s">
        <v>57</v>
      </c>
      <c r="B84" t="s">
        <v>16</v>
      </c>
      <c r="C84" t="s">
        <v>12</v>
      </c>
      <c r="D84">
        <v>1</v>
      </c>
      <c r="E84">
        <f>VLOOKUP(B84&amp;C84,Tabla2[[#All],[Auxiliar]:[Muy Alta]],Tabla1[[#This Row],[Dificultad]]+1,0)</f>
        <v>3</v>
      </c>
      <c r="F84" s="7">
        <f>VLOOKUP(Tabla1[[#This Row],[Tarea]],Tabla4[#All],2,0)*Tabla1[[#This Row],[Jornada]]</f>
        <v>240</v>
      </c>
    </row>
    <row r="85" spans="1:6" hidden="1">
      <c r="A85" t="s">
        <v>57</v>
      </c>
      <c r="B85" t="s">
        <v>16</v>
      </c>
      <c r="C85" t="s">
        <v>15</v>
      </c>
      <c r="D85">
        <v>1</v>
      </c>
      <c r="E85">
        <f>VLOOKUP(B85&amp;C85,Tabla2[[#All],[Auxiliar]:[Muy Alta]],Tabla1[[#This Row],[Dificultad]]+1,0)</f>
        <v>2</v>
      </c>
      <c r="F85" s="7">
        <f>VLOOKUP(Tabla1[[#This Row],[Tarea]],Tabla4[#All],2,0)*Tabla1[[#This Row],[Jornada]]</f>
        <v>130</v>
      </c>
    </row>
    <row r="86" spans="1:6">
      <c r="A86" t="s">
        <v>58</v>
      </c>
      <c r="B86" t="s">
        <v>17</v>
      </c>
      <c r="C86" t="s">
        <v>12</v>
      </c>
      <c r="D86">
        <v>1</v>
      </c>
      <c r="E86">
        <f>VLOOKUP(B86&amp;C86,Tabla2[[#All],[Auxiliar]:[Muy Alta]],Tabla1[[#This Row],[Dificultad]]+1,0)</f>
        <v>2</v>
      </c>
      <c r="F86" s="7">
        <f>VLOOKUP(Tabla1[[#This Row],[Tarea]],Tabla4[#All],2,0)*Tabla1[[#This Row],[Jornada]]</f>
        <v>160</v>
      </c>
    </row>
    <row r="87" spans="1:6" hidden="1">
      <c r="A87" t="s">
        <v>58</v>
      </c>
      <c r="B87" t="s">
        <v>16</v>
      </c>
      <c r="C87" t="s">
        <v>11</v>
      </c>
      <c r="D87">
        <v>1</v>
      </c>
      <c r="E87">
        <f>VLOOKUP(B87&amp;C87,Tabla2[[#All],[Auxiliar]:[Muy Alta]],Tabla1[[#This Row],[Dificultad]]+1,0)</f>
        <v>1</v>
      </c>
      <c r="F87" s="7">
        <f>VLOOKUP(Tabla1[[#This Row],[Tarea]],Tabla4[#All],2,0)*Tabla1[[#This Row],[Jornada]]</f>
        <v>120</v>
      </c>
    </row>
    <row r="88" spans="1:6">
      <c r="A88" t="s">
        <v>58</v>
      </c>
      <c r="B88" t="s">
        <v>16</v>
      </c>
      <c r="C88" t="s">
        <v>12</v>
      </c>
      <c r="D88">
        <v>1</v>
      </c>
      <c r="E88">
        <f>VLOOKUP(B88&amp;C88,Tabla2[[#All],[Auxiliar]:[Muy Alta]],Tabla1[[#This Row],[Dificultad]]+1,0)</f>
        <v>3</v>
      </c>
      <c r="F88" s="7">
        <f>VLOOKUP(Tabla1[[#This Row],[Tarea]],Tabla4[#All],2,0)*Tabla1[[#This Row],[Jornada]]</f>
        <v>240</v>
      </c>
    </row>
    <row r="89" spans="1:6" hidden="1">
      <c r="A89" t="s">
        <v>58</v>
      </c>
      <c r="B89" t="s">
        <v>10</v>
      </c>
      <c r="C89" t="s">
        <v>11</v>
      </c>
      <c r="D89">
        <v>4</v>
      </c>
      <c r="E89">
        <f>VLOOKUP(B89&amp;C89,Tabla2[[#All],[Auxiliar]:[Muy Alta]],Tabla1[[#This Row],[Dificultad]]+1,0)</f>
        <v>10</v>
      </c>
      <c r="F89" s="7">
        <f>VLOOKUP(Tabla1[[#This Row],[Tarea]],Tabla4[#All],2,0)*Tabla1[[#This Row],[Jornada]]</f>
        <v>1200</v>
      </c>
    </row>
    <row r="90" spans="1:6">
      <c r="A90" t="s">
        <v>58</v>
      </c>
      <c r="B90" t="s">
        <v>10</v>
      </c>
      <c r="C90" t="s">
        <v>12</v>
      </c>
      <c r="D90">
        <v>4</v>
      </c>
      <c r="E90">
        <f>VLOOKUP(B90&amp;C90,Tabla2[[#All],[Auxiliar]:[Muy Alta]],Tabla1[[#This Row],[Dificultad]]+1,0)</f>
        <v>9</v>
      </c>
      <c r="F90" s="7">
        <f>VLOOKUP(Tabla1[[#This Row],[Tarea]],Tabla4[#All],2,0)*Tabla1[[#This Row],[Jornada]]</f>
        <v>720</v>
      </c>
    </row>
    <row r="91" spans="1:6" hidden="1">
      <c r="A91" t="s">
        <v>58</v>
      </c>
      <c r="B91" t="s">
        <v>10</v>
      </c>
      <c r="C91" t="s">
        <v>15</v>
      </c>
      <c r="D91">
        <v>4</v>
      </c>
      <c r="E91">
        <f>VLOOKUP(B91&amp;C91,Tabla2[[#All],[Auxiliar]:[Muy Alta]],Tabla1[[#This Row],[Dificultad]]+1,0)</f>
        <v>5</v>
      </c>
      <c r="F91" s="7">
        <f>VLOOKUP(Tabla1[[#This Row],[Tarea]],Tabla4[#All],2,0)*Tabla1[[#This Row],[Jornada]]</f>
        <v>325</v>
      </c>
    </row>
    <row r="92" spans="1:6">
      <c r="A92" t="s">
        <v>59</v>
      </c>
      <c r="B92" t="s">
        <v>17</v>
      </c>
      <c r="C92" t="s">
        <v>12</v>
      </c>
      <c r="D92">
        <v>1</v>
      </c>
      <c r="E92">
        <f>VLOOKUP(B92&amp;C92,Tabla2[[#All],[Auxiliar]:[Muy Alta]],Tabla1[[#This Row],[Dificultad]]+1,0)</f>
        <v>2</v>
      </c>
      <c r="F92" s="7">
        <f>VLOOKUP(Tabla1[[#This Row],[Tarea]],Tabla4[#All],2,0)*Tabla1[[#This Row],[Jornada]]</f>
        <v>160</v>
      </c>
    </row>
    <row r="93" spans="1:6" hidden="1">
      <c r="A93" t="s">
        <v>59</v>
      </c>
      <c r="B93" t="s">
        <v>16</v>
      </c>
      <c r="C93" t="s">
        <v>11</v>
      </c>
      <c r="D93">
        <v>1</v>
      </c>
      <c r="E93">
        <f>VLOOKUP(B93&amp;C93,Tabla2[[#All],[Auxiliar]:[Muy Alta]],Tabla1[[#This Row],[Dificultad]]+1,0)</f>
        <v>1</v>
      </c>
      <c r="F93" s="7">
        <f>VLOOKUP(Tabla1[[#This Row],[Tarea]],Tabla4[#All],2,0)*Tabla1[[#This Row],[Jornada]]</f>
        <v>120</v>
      </c>
    </row>
    <row r="94" spans="1:6">
      <c r="A94" t="s">
        <v>59</v>
      </c>
      <c r="B94" t="s">
        <v>16</v>
      </c>
      <c r="C94" t="s">
        <v>12</v>
      </c>
      <c r="D94">
        <v>1</v>
      </c>
      <c r="E94">
        <f>VLOOKUP(B94&amp;C94,Tabla2[[#All],[Auxiliar]:[Muy Alta]],Tabla1[[#This Row],[Dificultad]]+1,0)</f>
        <v>3</v>
      </c>
      <c r="F94" s="7">
        <f>VLOOKUP(Tabla1[[#This Row],[Tarea]],Tabla4[#All],2,0)*Tabla1[[#This Row],[Jornada]]</f>
        <v>240</v>
      </c>
    </row>
    <row r="95" spans="1:6" hidden="1">
      <c r="A95" t="s">
        <v>59</v>
      </c>
      <c r="B95" t="s">
        <v>10</v>
      </c>
      <c r="C95" t="s">
        <v>11</v>
      </c>
      <c r="D95">
        <v>3</v>
      </c>
      <c r="E95">
        <f>VLOOKUP(B95&amp;C95,Tabla2[[#All],[Auxiliar]:[Muy Alta]],Tabla1[[#This Row],[Dificultad]]+1,0)</f>
        <v>5</v>
      </c>
      <c r="F95" s="7">
        <f>VLOOKUP(Tabla1[[#This Row],[Tarea]],Tabla4[#All],2,0)*Tabla1[[#This Row],[Jornada]]</f>
        <v>600</v>
      </c>
    </row>
    <row r="96" spans="1:6">
      <c r="A96" t="s">
        <v>59</v>
      </c>
      <c r="B96" t="s">
        <v>10</v>
      </c>
      <c r="C96" t="s">
        <v>12</v>
      </c>
      <c r="D96">
        <v>3</v>
      </c>
      <c r="E96">
        <f>VLOOKUP(B96&amp;C96,Tabla2[[#All],[Auxiliar]:[Muy Alta]],Tabla1[[#This Row],[Dificultad]]+1,0)</f>
        <v>7</v>
      </c>
      <c r="F96" s="7">
        <f>VLOOKUP(Tabla1[[#This Row],[Tarea]],Tabla4[#All],2,0)*Tabla1[[#This Row],[Jornada]]</f>
        <v>560</v>
      </c>
    </row>
    <row r="97" spans="1:6" hidden="1">
      <c r="A97" t="s">
        <v>59</v>
      </c>
      <c r="B97" t="s">
        <v>10</v>
      </c>
      <c r="C97" t="s">
        <v>15</v>
      </c>
      <c r="D97">
        <v>3</v>
      </c>
      <c r="E97">
        <f>VLOOKUP(B97&amp;C97,Tabla2[[#All],[Auxiliar]:[Muy Alta]],Tabla1[[#This Row],[Dificultad]]+1,0)</f>
        <v>5</v>
      </c>
      <c r="F97" s="7">
        <f>VLOOKUP(Tabla1[[#This Row],[Tarea]],Tabla4[#All],2,0)*Tabla1[[#This Row],[Jornada]]</f>
        <v>325</v>
      </c>
    </row>
    <row r="98" spans="1:6" hidden="1">
      <c r="A98" t="s">
        <v>60</v>
      </c>
      <c r="B98" t="s">
        <v>16</v>
      </c>
      <c r="C98" t="s">
        <v>11</v>
      </c>
      <c r="D98">
        <v>2</v>
      </c>
      <c r="E98">
        <f>VLOOKUP(B98&amp;C98,Tabla2[[#All],[Auxiliar]:[Muy Alta]],Tabla1[[#This Row],[Dificultad]]+1,0)</f>
        <v>2</v>
      </c>
      <c r="F98" s="7">
        <f>VLOOKUP(Tabla1[[#This Row],[Tarea]],Tabla4[#All],2,0)*Tabla1[[#This Row],[Jornada]]</f>
        <v>240</v>
      </c>
    </row>
    <row r="99" spans="1:6">
      <c r="A99" t="s">
        <v>60</v>
      </c>
      <c r="B99" t="s">
        <v>16</v>
      </c>
      <c r="C99" t="s">
        <v>12</v>
      </c>
      <c r="D99">
        <v>2</v>
      </c>
      <c r="E99">
        <f>VLOOKUP(B99&amp;C99,Tabla2[[#All],[Auxiliar]:[Muy Alta]],Tabla1[[#This Row],[Dificultad]]+1,0)</f>
        <v>5</v>
      </c>
      <c r="F99" s="7">
        <f>VLOOKUP(Tabla1[[#This Row],[Tarea]],Tabla4[#All],2,0)*Tabla1[[#This Row],[Jornada]]</f>
        <v>400</v>
      </c>
    </row>
    <row r="100" spans="1:6" hidden="1">
      <c r="A100" t="s">
        <v>60</v>
      </c>
      <c r="B100" t="s">
        <v>10</v>
      </c>
      <c r="C100" t="s">
        <v>15</v>
      </c>
      <c r="D100">
        <v>2</v>
      </c>
      <c r="E100">
        <f>VLOOKUP(B100&amp;C100,Tabla2[[#All],[Auxiliar]:[Muy Alta]],Tabla1[[#This Row],[Dificultad]]+1,0)</f>
        <v>4</v>
      </c>
      <c r="F100" s="7">
        <f>VLOOKUP(Tabla1[[#This Row],[Tarea]],Tabla4[#All],2,0)*Tabla1[[#This Row],[Jornada]]</f>
        <v>260</v>
      </c>
    </row>
    <row r="101" spans="1:6">
      <c r="A101" t="s">
        <v>61</v>
      </c>
      <c r="E101">
        <f>SUBTOTAL(109,Tabla1[Jornada])</f>
        <v>178</v>
      </c>
      <c r="F101" s="8">
        <f>SUBTOTAL(109,Tabla1[Coste por Jornada])</f>
        <v>14240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5F72D52-3EC0-4337-8D23-8DBC494B7732}">
          <x14:formula1>
            <xm:f>'Criterios Esfuerzo'!$A$2:$A$5</xm:f>
          </x14:formula1>
          <xm:sqref>B2:B100</xm:sqref>
        </x14:dataValidation>
        <x14:dataValidation type="list" allowBlank="1" showInputMessage="1" showErrorMessage="1" xr:uid="{BD42BD03-E23B-4F53-A311-4D6F28D2398E}">
          <x14:formula1>
            <xm:f>Baremo!$I$2:$I$6</xm:f>
          </x14:formula1>
          <xm:sqref>C2:C100</xm:sqref>
        </x14:dataValidation>
        <x14:dataValidation type="list" allowBlank="1" showInputMessage="1" showErrorMessage="1" xr:uid="{8E6E808F-92F1-4EC4-99D7-0D458E005A64}">
          <x14:formula1>
            <xm:f>Baremo!$L$2:$L$5</xm:f>
          </x14:formula1>
          <xm:sqref>D37:D100 D2:D35 C36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880A-C126-43F7-B087-8C068987CA29}">
  <dimension ref="A1:B4"/>
  <sheetViews>
    <sheetView workbookViewId="0">
      <selection activeCell="C14" sqref="C14"/>
    </sheetView>
  </sheetViews>
  <sheetFormatPr defaultColWidth="11.42578125" defaultRowHeight="15"/>
  <cols>
    <col min="1" max="1" width="43.42578125" bestFit="1" customWidth="1"/>
  </cols>
  <sheetData>
    <row r="1" spans="1:2">
      <c r="A1" s="9" t="s">
        <v>62</v>
      </c>
      <c r="B1" s="9" t="s">
        <v>63</v>
      </c>
    </row>
    <row r="2" spans="1:2">
      <c r="A2" t="s">
        <v>64</v>
      </c>
      <c r="B2">
        <v>60</v>
      </c>
    </row>
    <row r="3" spans="1:2">
      <c r="A3" t="s">
        <v>65</v>
      </c>
      <c r="B3">
        <v>100</v>
      </c>
    </row>
    <row r="4" spans="1:2">
      <c r="A4" t="s">
        <v>66</v>
      </c>
      <c r="B4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E210-01A7-4B31-894B-B4B0A3708CA2}">
  <dimension ref="A1:C3"/>
  <sheetViews>
    <sheetView workbookViewId="0">
      <selection activeCell="C73" sqref="C73"/>
    </sheetView>
  </sheetViews>
  <sheetFormatPr defaultColWidth="11.42578125" defaultRowHeight="15"/>
  <cols>
    <col min="1" max="1" width="27.5703125" bestFit="1" customWidth="1"/>
    <col min="2" max="2" width="21" bestFit="1" customWidth="1"/>
    <col min="3" max="3" width="18.28515625" bestFit="1" customWidth="1"/>
  </cols>
  <sheetData>
    <row r="1" spans="1:3">
      <c r="A1" s="9" t="s">
        <v>67</v>
      </c>
      <c r="B1" s="9" t="s">
        <v>68</v>
      </c>
      <c r="C1" s="9" t="s">
        <v>69</v>
      </c>
    </row>
    <row r="2" spans="1:3">
      <c r="A2" t="s">
        <v>70</v>
      </c>
      <c r="B2">
        <v>20</v>
      </c>
      <c r="C2">
        <v>1725</v>
      </c>
    </row>
    <row r="3" spans="1:3">
      <c r="A3" t="s">
        <v>71</v>
      </c>
      <c r="B3">
        <v>10</v>
      </c>
      <c r="C3">
        <v>862.5</v>
      </c>
    </row>
  </sheetData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B25-DBC8-4F34-87B9-41C620BF32F6}">
  <dimension ref="A1:F8"/>
  <sheetViews>
    <sheetView workbookViewId="0">
      <selection sqref="A1:F8"/>
    </sheetView>
  </sheetViews>
  <sheetFormatPr defaultColWidth="11.42578125" defaultRowHeight="15"/>
  <cols>
    <col min="1" max="1" width="19" customWidth="1"/>
    <col min="2" max="2" width="20.28515625" customWidth="1"/>
    <col min="6" max="6" width="18" customWidth="1"/>
  </cols>
  <sheetData>
    <row r="1" spans="1:6">
      <c r="A1" t="s">
        <v>36</v>
      </c>
      <c r="B1" t="s">
        <v>0</v>
      </c>
      <c r="C1" t="s">
        <v>1</v>
      </c>
      <c r="D1" t="s">
        <v>37</v>
      </c>
      <c r="E1" t="s">
        <v>38</v>
      </c>
      <c r="F1" t="s">
        <v>39</v>
      </c>
    </row>
    <row r="2" spans="1:6">
      <c r="A2" t="s">
        <v>41</v>
      </c>
      <c r="B2" t="s">
        <v>10</v>
      </c>
      <c r="C2" t="s">
        <v>15</v>
      </c>
      <c r="D2">
        <v>2</v>
      </c>
      <c r="E2">
        <v>4</v>
      </c>
      <c r="F2">
        <v>260</v>
      </c>
    </row>
    <row r="3" spans="1:6">
      <c r="A3" t="s">
        <v>41</v>
      </c>
      <c r="B3" t="s">
        <v>10</v>
      </c>
      <c r="C3" t="s">
        <v>12</v>
      </c>
      <c r="D3">
        <v>2</v>
      </c>
      <c r="E3">
        <v>6</v>
      </c>
      <c r="F3">
        <v>480</v>
      </c>
    </row>
    <row r="4" spans="1:6">
      <c r="A4" t="s">
        <v>41</v>
      </c>
      <c r="B4" t="s">
        <v>10</v>
      </c>
      <c r="C4" t="s">
        <v>11</v>
      </c>
      <c r="D4">
        <v>2</v>
      </c>
      <c r="E4">
        <v>2.5</v>
      </c>
      <c r="F4">
        <v>300</v>
      </c>
    </row>
    <row r="5" spans="1:6">
      <c r="A5" t="s">
        <v>41</v>
      </c>
      <c r="B5" t="s">
        <v>16</v>
      </c>
      <c r="C5" t="s">
        <v>12</v>
      </c>
      <c r="D5">
        <v>2</v>
      </c>
      <c r="E5">
        <v>5</v>
      </c>
      <c r="F5">
        <v>400</v>
      </c>
    </row>
    <row r="6" spans="1:6">
      <c r="A6" t="s">
        <v>41</v>
      </c>
      <c r="B6" t="s">
        <v>16</v>
      </c>
      <c r="C6" t="s">
        <v>11</v>
      </c>
      <c r="D6">
        <v>2</v>
      </c>
      <c r="E6">
        <v>2</v>
      </c>
      <c r="F6">
        <v>240</v>
      </c>
    </row>
    <row r="7" spans="1:6">
      <c r="A7" t="s">
        <v>41</v>
      </c>
      <c r="B7" t="s">
        <v>17</v>
      </c>
      <c r="C7" t="s">
        <v>12</v>
      </c>
      <c r="D7">
        <v>3</v>
      </c>
      <c r="E7">
        <v>4</v>
      </c>
      <c r="F7">
        <v>320</v>
      </c>
    </row>
    <row r="8" spans="1:6">
      <c r="A8" t="s">
        <v>41</v>
      </c>
      <c r="B8" t="s">
        <v>19</v>
      </c>
      <c r="C8" t="s">
        <v>11</v>
      </c>
      <c r="D8">
        <v>3</v>
      </c>
      <c r="E8">
        <v>5</v>
      </c>
      <c r="F8">
        <v>600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773A-8FE4-45C6-A82B-B25D07279B33}">
  <dimension ref="A1:G23"/>
  <sheetViews>
    <sheetView workbookViewId="0">
      <selection activeCell="B47" sqref="B47"/>
    </sheetView>
  </sheetViews>
  <sheetFormatPr defaultColWidth="11.42578125" defaultRowHeight="15"/>
  <cols>
    <col min="1" max="1" width="17.5703125" bestFit="1" customWidth="1"/>
    <col min="2" max="2" width="25" bestFit="1" customWidth="1"/>
    <col min="3" max="3" width="15.85546875" bestFit="1" customWidth="1"/>
    <col min="4" max="4" width="5" bestFit="1" customWidth="1"/>
    <col min="5" max="5" width="33.140625" bestFit="1" customWidth="1"/>
    <col min="6" max="6" width="24.140625" bestFit="1" customWidth="1"/>
    <col min="7" max="7" width="15.42578125" bestFit="1" customWidth="1"/>
  </cols>
  <sheetData>
    <row r="1" spans="1:7">
      <c r="A1" s="5" t="s">
        <v>72</v>
      </c>
      <c r="B1" t="s">
        <v>73</v>
      </c>
      <c r="C1" t="s">
        <v>74</v>
      </c>
      <c r="E1" s="5" t="s">
        <v>72</v>
      </c>
      <c r="F1" t="s">
        <v>73</v>
      </c>
      <c r="G1" t="s">
        <v>74</v>
      </c>
    </row>
    <row r="2" spans="1:7">
      <c r="A2" s="6" t="s">
        <v>12</v>
      </c>
      <c r="B2">
        <v>14240</v>
      </c>
      <c r="C2">
        <v>178</v>
      </c>
      <c r="E2" s="6" t="s">
        <v>56</v>
      </c>
      <c r="F2">
        <v>1380</v>
      </c>
      <c r="G2">
        <v>16</v>
      </c>
    </row>
    <row r="3" spans="1:7">
      <c r="A3" s="6" t="s">
        <v>11</v>
      </c>
      <c r="B3">
        <v>10440</v>
      </c>
      <c r="C3">
        <v>87</v>
      </c>
      <c r="E3" s="6" t="s">
        <v>51</v>
      </c>
      <c r="F3">
        <v>1845</v>
      </c>
      <c r="G3">
        <v>21</v>
      </c>
    </row>
    <row r="4" spans="1:7">
      <c r="A4" s="6" t="s">
        <v>15</v>
      </c>
      <c r="B4">
        <v>5070</v>
      </c>
      <c r="C4">
        <v>78</v>
      </c>
      <c r="E4" s="6" t="s">
        <v>60</v>
      </c>
      <c r="F4">
        <v>900</v>
      </c>
      <c r="G4">
        <v>11</v>
      </c>
    </row>
    <row r="5" spans="1:7">
      <c r="A5" s="6" t="s">
        <v>75</v>
      </c>
      <c r="B5">
        <v>29750</v>
      </c>
      <c r="C5">
        <v>343</v>
      </c>
      <c r="E5" s="6" t="s">
        <v>46</v>
      </c>
      <c r="F5">
        <v>1435</v>
      </c>
      <c r="G5">
        <v>17</v>
      </c>
    </row>
    <row r="6" spans="1:7">
      <c r="E6" s="6" t="s">
        <v>44</v>
      </c>
      <c r="F6">
        <v>1940</v>
      </c>
      <c r="G6">
        <v>22</v>
      </c>
    </row>
    <row r="7" spans="1:7">
      <c r="E7" s="6" t="s">
        <v>41</v>
      </c>
      <c r="F7">
        <v>2600</v>
      </c>
      <c r="G7">
        <v>28.5</v>
      </c>
    </row>
    <row r="8" spans="1:7">
      <c r="E8" s="6" t="s">
        <v>40</v>
      </c>
      <c r="F8">
        <v>2365</v>
      </c>
      <c r="G8">
        <v>27</v>
      </c>
    </row>
    <row r="9" spans="1:7">
      <c r="E9" s="6" t="s">
        <v>53</v>
      </c>
      <c r="F9">
        <v>555</v>
      </c>
      <c r="G9">
        <v>7</v>
      </c>
    </row>
    <row r="10" spans="1:7">
      <c r="E10" s="6" t="s">
        <v>48</v>
      </c>
      <c r="F10">
        <v>715</v>
      </c>
      <c r="G10">
        <v>9</v>
      </c>
    </row>
    <row r="11" spans="1:7">
      <c r="E11" s="6" t="s">
        <v>50</v>
      </c>
      <c r="F11">
        <v>715</v>
      </c>
      <c r="G11">
        <v>9</v>
      </c>
    </row>
    <row r="12" spans="1:7">
      <c r="E12" s="6" t="s">
        <v>54</v>
      </c>
      <c r="F12">
        <v>555</v>
      </c>
      <c r="G12">
        <v>7</v>
      </c>
    </row>
    <row r="13" spans="1:7">
      <c r="E13" s="6" t="s">
        <v>42</v>
      </c>
      <c r="F13">
        <v>715</v>
      </c>
      <c r="G13">
        <v>9</v>
      </c>
    </row>
    <row r="14" spans="1:7">
      <c r="E14" s="6" t="s">
        <v>49</v>
      </c>
      <c r="F14">
        <v>715</v>
      </c>
      <c r="G14">
        <v>9</v>
      </c>
    </row>
    <row r="15" spans="1:7">
      <c r="E15" s="6" t="s">
        <v>45</v>
      </c>
      <c r="F15">
        <v>1235</v>
      </c>
      <c r="G15">
        <v>15</v>
      </c>
    </row>
    <row r="16" spans="1:7">
      <c r="E16" s="6" t="s">
        <v>55</v>
      </c>
      <c r="F16">
        <v>835</v>
      </c>
      <c r="G16">
        <v>10</v>
      </c>
    </row>
    <row r="17" spans="5:7">
      <c r="E17" s="6" t="s">
        <v>43</v>
      </c>
      <c r="F17">
        <v>2765</v>
      </c>
      <c r="G17">
        <v>30</v>
      </c>
    </row>
    <row r="18" spans="5:7">
      <c r="E18" s="6" t="s">
        <v>52</v>
      </c>
      <c r="F18">
        <v>555</v>
      </c>
      <c r="G18">
        <v>7</v>
      </c>
    </row>
    <row r="19" spans="5:7">
      <c r="E19" s="6" t="s">
        <v>57</v>
      </c>
      <c r="F19">
        <v>490</v>
      </c>
      <c r="G19">
        <v>6</v>
      </c>
    </row>
    <row r="20" spans="5:7">
      <c r="E20" s="6" t="s">
        <v>47</v>
      </c>
      <c r="F20">
        <v>2665</v>
      </c>
      <c r="G20">
        <v>29.5</v>
      </c>
    </row>
    <row r="21" spans="5:7">
      <c r="E21" s="6" t="s">
        <v>59</v>
      </c>
      <c r="F21">
        <v>2005</v>
      </c>
      <c r="G21">
        <v>23</v>
      </c>
    </row>
    <row r="22" spans="5:7">
      <c r="E22" s="6" t="s">
        <v>58</v>
      </c>
      <c r="F22">
        <v>2765</v>
      </c>
      <c r="G22">
        <v>30</v>
      </c>
    </row>
    <row r="23" spans="5:7">
      <c r="E23" s="6" t="s">
        <v>75</v>
      </c>
      <c r="F23">
        <v>29750</v>
      </c>
      <c r="G23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Humberto Martínez Silva</dc:creator>
  <cp:keywords/>
  <dc:description/>
  <cp:lastModifiedBy>Alejandro Leal CastaÃ±o</cp:lastModifiedBy>
  <cp:revision/>
  <dcterms:created xsi:type="dcterms:W3CDTF">2021-10-24T13:22:43Z</dcterms:created>
  <dcterms:modified xsi:type="dcterms:W3CDTF">2022-12-02T14:59:01Z</dcterms:modified>
  <cp:category/>
  <cp:contentStatus/>
</cp:coreProperties>
</file>