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entes de Costos del Proyecto" sheetId="1" r:id="rId4"/>
    <sheet state="visible" name="Costos a lo largo del tiempo" sheetId="2" r:id="rId5"/>
    <sheet state="visible" name="Costos por Sprint" sheetId="3" r:id="rId6"/>
    <sheet state="visible" name="Costo Acumulado del Proyecto" sheetId="4" r:id="rId7"/>
    <sheet state="visible" name="Hoja de Datos" sheetId="5" r:id="rId8"/>
  </sheets>
  <definedNames>
    <definedName localSheetId="0" name="_ftn1">'Fuentes de Costos del Proyecto'!$C$52</definedName>
    <definedName localSheetId="0" name="_ftnref1">'Fuentes de Costos del Proyecto'!$C$5</definedName>
  </definedNames>
  <calcPr/>
  <extLst>
    <ext uri="GoogleSheetsCustomDataVersion2">
      <go:sheetsCustomData xmlns:go="http://customooxmlschemas.google.com/" r:id="rId9" roundtripDataChecksum="PxDmJZO5QENwhgctx+rtAns5ypNOXrXi0AdHaf4dX3w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9">
      <text>
        <t xml:space="preserve">======
ID#AAABNv6-GNc
.    (2024-05-19 19:48:45)
Lista de supuestos para costos, según corresponda</t>
      </text>
    </comment>
  </commentList>
  <extLst>
    <ext uri="GoogleSheetsCustomDataVersion2">
      <go:sheetsCustomData xmlns:go="http://customooxmlschemas.google.com/" r:id="rId1" roundtripDataSignature="AMtx7mhEjvPoKymiqmvYX6lV+W9wOHeP3Q=="/>
    </ext>
  </extLst>
</comments>
</file>

<file path=xl/sharedStrings.xml><?xml version="1.0" encoding="utf-8"?>
<sst xmlns="http://schemas.openxmlformats.org/spreadsheetml/2006/main" count="198" uniqueCount="165">
  <si>
    <t>Presupuesto del Proyecto</t>
  </si>
  <si>
    <t>Fuentes de Costo del Proyecto</t>
  </si>
  <si>
    <t>Nombre del Proyecto:</t>
  </si>
  <si>
    <t>HISTORIAS CLINICAS</t>
  </si>
  <si>
    <t>Gerente del Proyecto:</t>
  </si>
  <si>
    <t>Mario Grande Contreras</t>
  </si>
  <si>
    <t>Instrucciones:
  &gt; Ingrese las tareas del proyecto especificas a su proyecto</t>
  </si>
  <si>
    <t>&gt; Ingrese la información del presupuesto en las celdas en blanco</t>
  </si>
  <si>
    <t>&gt; Los totales son calculados automáticamente</t>
  </si>
  <si>
    <t>&gt; Para agregar filas, Desproteger hoja (Herramientas / Protección / Desproteger). Proteja cuando este hecho para proteger la entrada de datos.</t>
  </si>
  <si>
    <t>Tarea del Proyecto</t>
  </si>
  <si>
    <t>Horas hombre</t>
  </si>
  <si>
    <t>Costo por Hora ($)</t>
  </si>
  <si>
    <t>Costo del Material ($)</t>
  </si>
  <si>
    <t>Travel Costos de Viaje ($)</t>
  </si>
  <si>
    <t>OtrosCostos ($)</t>
  </si>
  <si>
    <t>Total por Tarea</t>
  </si>
  <si>
    <t>Diseño del Proyecto</t>
  </si>
  <si>
    <t>Desarrollo de Especificaciones Funcionales</t>
  </si>
  <si>
    <t>Arquitectura del Desarrollo del Sistema</t>
  </si>
  <si>
    <t>Desarrollar el preliminar de las Especificaciones de Diseño</t>
  </si>
  <si>
    <t>Desarrollar las Especificaciones Detalladas del Diseño</t>
  </si>
  <si>
    <t>Desarrollar el Plan de Pruebas de Aceptación</t>
  </si>
  <si>
    <t>Subtotal</t>
  </si>
  <si>
    <t>Desarrollo del Proyecto</t>
  </si>
  <si>
    <t>Desarrollar Componentes</t>
  </si>
  <si>
    <t>Adquirir Software</t>
  </si>
  <si>
    <t>Adquirir Hardware</t>
  </si>
  <si>
    <t>Desarrollar el Paquete de Pruebas de Aceptación</t>
  </si>
  <si>
    <t>Ejecución de Pruebas Unitarias / Integración</t>
  </si>
  <si>
    <t>Entregas del Proyecto</t>
  </si>
  <si>
    <t>Instalar Sistema</t>
  </si>
  <si>
    <t>Entrenar clientes</t>
  </si>
  <si>
    <t>Pruebas de Aceptación del Desempeño</t>
  </si>
  <si>
    <t>Revisión del Desempeño Post Proyecto</t>
  </si>
  <si>
    <t>Proveer Garantía de Soporte</t>
  </si>
  <si>
    <t>Archivar Materiales</t>
  </si>
  <si>
    <t>Gerencia del Proyecto</t>
  </si>
  <si>
    <t>Reuniones/Reportes del Progreso con el Cliente</t>
  </si>
  <si>
    <t>Reuniones/Reportes Internas de Estatus del Proyecto</t>
  </si>
  <si>
    <t>Reuniones con terceros</t>
  </si>
  <si>
    <t>Interfaz a Otros Departamentos Internos</t>
  </si>
  <si>
    <t>Gestión de la Configuración</t>
  </si>
  <si>
    <t>Aseguramiento de la Calidad</t>
  </si>
  <si>
    <t>Gestión Global del Proyecto</t>
  </si>
  <si>
    <t>10 - Otros</t>
  </si>
  <si>
    <t>Otros Costos</t>
  </si>
  <si>
    <t>0</t>
  </si>
  <si>
    <t>11 - Otros</t>
  </si>
  <si>
    <t>Sub-Totales:</t>
  </si>
  <si>
    <t>Riesgo (Contingencia):</t>
  </si>
  <si>
    <t>TOTAL (Programado):</t>
  </si>
  <si>
    <t>Comentarios:</t>
  </si>
  <si>
    <t>OK</t>
  </si>
  <si>
    <t>Costos a lo largo de tiempo</t>
  </si>
  <si>
    <t xml:space="preserve">Nombre del Proyecto: </t>
  </si>
  <si>
    <t xml:space="preserve">  &gt;Enter anticipated specific sources of cost, date of expenditure and reason</t>
  </si>
  <si>
    <t xml:space="preserve">  &gt; Para agregar filas, Desproteger hoja (Herramientas / Protección / Desproteger). Proteja cuando este hecho para proteger la entrada de datos.</t>
  </si>
  <si>
    <t>Item</t>
  </si>
  <si>
    <t>Fecha</t>
  </si>
  <si>
    <t>Costo</t>
  </si>
  <si>
    <t>Razón</t>
  </si>
  <si>
    <t>Inicio</t>
  </si>
  <si>
    <t>Identificar Interesados</t>
  </si>
  <si>
    <t>Costos de pasajes para realizar las reuniones con los profesionales del área de salud dental.</t>
  </si>
  <si>
    <t>Preparación del Product Backlog</t>
  </si>
  <si>
    <t>Realizar las reuniones con profesional de la universidad continental.</t>
  </si>
  <si>
    <t>Reuniones Iniciales</t>
  </si>
  <si>
    <t>Costos de materiales y pasajes para reuniones iniciales del proyecto.</t>
  </si>
  <si>
    <t>Análisis de Requisitos</t>
  </si>
  <si>
    <t>Contratación de consultor para análisis de requisitos.</t>
  </si>
  <si>
    <t>Investigación Preliminar</t>
  </si>
  <si>
    <t>Recursos para investigación y recopilación de datos.</t>
  </si>
  <si>
    <t>Planificación</t>
  </si>
  <si>
    <t>Trello</t>
  </si>
  <si>
    <t>Para realizar gestión de avances de entregas del proyecto.</t>
  </si>
  <si>
    <t>Jira Software</t>
  </si>
  <si>
    <t>Para realizar la gestión del proyecto.</t>
  </si>
  <si>
    <t>Licencias Software Planificación</t>
  </si>
  <si>
    <t>Adquisición de licencias adicionales para herramientas de planificación.</t>
  </si>
  <si>
    <t>Formación del Equipo</t>
  </si>
  <si>
    <t>Costos de formación y entrenamiento del equipo en herramientas de gestión.</t>
  </si>
  <si>
    <t>Planificación Detallada</t>
  </si>
  <si>
    <t>Reuniones y workshops para planificación detallada del proyecto.</t>
  </si>
  <si>
    <t>Desarrollo y Pruebas</t>
  </si>
  <si>
    <t>Balsamiq Profesional</t>
  </si>
  <si>
    <t>Desarrollar las interfaces del primer sprint.</t>
  </si>
  <si>
    <t>UltraSMG</t>
  </si>
  <si>
    <t>Envío de Mensajes por WhatsApp.</t>
  </si>
  <si>
    <t>Cloudinary</t>
  </si>
  <si>
    <t>Repositorio de Imágenes.</t>
  </si>
  <si>
    <t>API Correo</t>
  </si>
  <si>
    <t>Envío de correos.</t>
  </si>
  <si>
    <t>Herramientas de Desarrollo</t>
  </si>
  <si>
    <t>Adquisición de software de desarrollo y pruebas adicionales.</t>
  </si>
  <si>
    <t>Hardware Adicional</t>
  </si>
  <si>
    <t>Compra de hardware necesario para el desarrollo.</t>
  </si>
  <si>
    <t>Pruebas de Aceptación</t>
  </si>
  <si>
    <t>Recursos para pruebas de aceptación y validación.</t>
  </si>
  <si>
    <t>Entrega</t>
  </si>
  <si>
    <t>Dominio Hostinger</t>
  </si>
  <si>
    <t>Servicio Launch anual.</t>
  </si>
  <si>
    <t>SSL</t>
  </si>
  <si>
    <t>Digicert.</t>
  </si>
  <si>
    <t>VPS</t>
  </si>
  <si>
    <t>Servicio de servidor privado virtual.</t>
  </si>
  <si>
    <t>Instalación y Configuración</t>
  </si>
  <si>
    <t>Costos asociados a la instalación y configuración del sistema en producción.</t>
  </si>
  <si>
    <t>Soporte Post-Entrega</t>
  </si>
  <si>
    <t>Proveer garantía y soporte post-entrega.</t>
  </si>
  <si>
    <t xml:space="preserve">    Subtotal</t>
  </si>
  <si>
    <t>TOTAL PROYECTO</t>
  </si>
  <si>
    <t>Costos por Sprint</t>
  </si>
  <si>
    <t>Sprint 1</t>
  </si>
  <si>
    <t>Funcionabilidad de agregar nuevas historias clínicas para registrar nuevos casos.</t>
  </si>
  <si>
    <t>Para registrar y hacer seguimiento de nuevos pacientes.</t>
  </si>
  <si>
    <t>Permitir buscar y visualizar mis historias clínicas para estudiar casos específicos.</t>
  </si>
  <si>
    <t>Para encontrar y revisar casos específicos fácilmente.</t>
  </si>
  <si>
    <t xml:space="preserve">Permitir editar historias clínicas para actualizar la información de un paciente.
</t>
  </si>
  <si>
    <t xml:space="preserve"> Para actualizar la información del paciente conforme cambia su estado de salud.</t>
  </si>
  <si>
    <t>Sprint 2</t>
  </si>
  <si>
    <t>Desarrollar historias clínicas de otros estudiantes para aprender de otros casos.</t>
  </si>
  <si>
    <t>Para aprender de diferentes casos y mejorar el conocimiento y habilidades.</t>
  </si>
  <si>
    <t xml:space="preserve">Permitir adjuntar la foto del paciente, la foto intraoral del paciente, la radiografía periapical y la radiografía a las historias clínicas para complementar la información del paciente.
</t>
  </si>
  <si>
    <t>Para complementar la información del paciente con imágenes detalladas y precisas.</t>
  </si>
  <si>
    <t>Sprint 3</t>
  </si>
  <si>
    <t>Evaluar y asignar una calificación a cada estudiante basándose en sus tratamientos dentales realizados en comparación con las metas establecidas.</t>
  </si>
  <si>
    <t>Para medir el desempeño del estudiante y asegurar que cumpla con los estándares de formación.</t>
  </si>
  <si>
    <t>Acceder al historial clínico completo de un paciente para supervisar y gestionar los tratamientos realizados por el estudiante.</t>
  </si>
  <si>
    <t>Para monitorear y evaluar el progreso del estudiante y la calidad de los tratamientos.</t>
  </si>
  <si>
    <t xml:space="preserve">Visualizar el historial clínico para la revisión/calificación del paciente atendido por el estudiante.
</t>
  </si>
  <si>
    <t>Para revisar y calificar el trabajo del estudiante de manera informada y precisa.</t>
  </si>
  <si>
    <t>Sprint 4</t>
  </si>
  <si>
    <t xml:space="preserve">Evaluar y decidir si apruebo o rechazo las actividades que va a realizar el estudiante para garantizar la calidad de su trabajo antes de atender al paciente.
</t>
  </si>
  <si>
    <t>Para asegurar que el trabajo del estudiante cumple con los estándares de calidad antes de proceder.</t>
  </si>
  <si>
    <t xml:space="preserve">Subir al sistema la firma del paciente en el documento de consentimiento informado.
</t>
  </si>
  <si>
    <t>Para tener un registro legalmente válido del consentimiento del paciente.</t>
  </si>
  <si>
    <t>Sprint 5</t>
  </si>
  <si>
    <t xml:space="preserve">Poder ingresar los signos vitales del paciente para así llevar un registro de evolución.
</t>
  </si>
  <si>
    <t>Para monitorear y documentar la salud del paciente a lo largo del tiempo.</t>
  </si>
  <si>
    <t xml:space="preserve">Poder rellenar la historia clínica digitalmente, que tenga el formato de las historias físicas.
</t>
  </si>
  <si>
    <t>Para mantener la consistencia y familiaridad con el formato tradicional, facilitando la transición al registro digital.</t>
  </si>
  <si>
    <t>Costo Acumulado del Proyecto</t>
  </si>
  <si>
    <r>
      <rPr>
        <rFont val="Arial"/>
        <b/>
        <i/>
        <color theme="1"/>
        <sz val="9.0"/>
      </rPr>
      <t>Instructions:</t>
    </r>
    <r>
      <rPr>
        <rFont val="Arial"/>
        <b val="0"/>
        <i/>
        <color theme="1"/>
        <sz val="9.0"/>
      </rPr>
      <t xml:space="preserve">
To enter/edit data in the Cumulative Project Cost chart below:</t>
    </r>
  </si>
  <si>
    <t xml:space="preserve">  &gt; Click on the Data Worksheet tab (bottom of page)</t>
  </si>
  <si>
    <t xml:space="preserve">  &gt; Enter new data / modify existing data into the Projected Monthly Cost and Actual Monthly Cost columns</t>
  </si>
  <si>
    <t xml:space="preserve">  &gt; Return to this worksheet to see the updated chart</t>
  </si>
  <si>
    <t xml:space="preserve">  &gt;The blue markers represent projected costs (baseline)</t>
  </si>
  <si>
    <t xml:space="preserve">  &gt; Red markers represent actual costs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</si>
  <si>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</si>
  <si>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</si>
  <si>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</si>
  <si>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Ajustar el número de filas para que coincida con la duración de proyecto</t>
    </r>
  </si>
  <si>
    <t>&gt; Borrar datos ficticios (celdas en blanco)</t>
  </si>
  <si>
    <t>&gt; Ingrese los costos mensuales proyectados en la columna B C</t>
  </si>
  <si>
    <t>&gt; Introduzca los costos mensuales reales en la columna D E</t>
  </si>
  <si>
    <t>&gt;Los costos proyectados y reales acumulados son valores calculados.</t>
  </si>
  <si>
    <r>
      <rPr>
        <rFont val="Arial"/>
        <i/>
        <color theme="1"/>
        <sz val="10.0"/>
      </rPr>
      <t>&gt;</t>
    </r>
    <r>
      <rPr>
        <rFont val="Arial"/>
        <i/>
        <color theme="1"/>
        <sz val="10.0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</si>
  <si>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</si>
  <si>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</si>
  <si>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>Costo Acumulado Proyectado</t>
  </si>
  <si>
    <t xml:space="preserve">Costo Mensual Actual </t>
  </si>
  <si>
    <t>Actual Acumulado Actual</t>
  </si>
  <si>
    <t>M</t>
  </si>
  <si>
    <r>
      <rPr>
        <rFont val="Arial"/>
        <sz val="10.0"/>
      </rPr>
      <t xml:space="preserve">Template Source: </t>
    </r>
    <r>
      <rPr>
        <rFont val="Arial"/>
        <color rgb="FF1155CC"/>
        <sz val="10.0"/>
        <u/>
      </rPr>
      <t>http://www.cvr-it.com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</si>
</sst>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.m"/>
    <numFmt numFmtId="165" formatCode="&quot;$&quot;#,##0_);\(&quot;$&quot;#,##0\)"/>
    <numFmt numFmtId="166" formatCode="0_);\(0\)"/>
    <numFmt numFmtId="167" formatCode="[$$]#,##0.00"/>
    <numFmt numFmtId="168" formatCode="dd/mm/yyyy"/>
    <numFmt numFmtId="169" formatCode="m/d/yyyy"/>
    <numFmt numFmtId="170" formatCode="_(&quot;$&quot;* #,##0_);_(&quot;$&quot;* \(#,##0\);_(&quot;$&quot;* &quot;-&quot;_);_(@_)"/>
    <numFmt numFmtId="171" formatCode="d/m/yyyy"/>
    <numFmt numFmtId="172" formatCode="d/MM/yyyy"/>
  </numFmts>
  <fonts count="29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sz val="14.0"/>
      <color rgb="FFFFFFFF"/>
      <name val="Arial"/>
    </font>
    <font/>
    <font>
      <b/>
      <sz val="12.0"/>
      <color theme="1"/>
      <name val="Arial"/>
    </font>
    <font>
      <sz val="12.0"/>
      <color theme="1"/>
      <name val="Arial"/>
    </font>
    <font>
      <b/>
      <i/>
      <color theme="1"/>
      <name val="Arial"/>
    </font>
    <font>
      <i/>
      <color theme="1"/>
      <name val="Arial"/>
    </font>
    <font>
      <b/>
      <color theme="1"/>
      <name val="Arial"/>
    </font>
    <font>
      <b/>
      <sz val="9.0"/>
      <color theme="1"/>
      <name val="Arial"/>
    </font>
    <font>
      <color theme="1"/>
      <name val="Arial"/>
    </font>
    <font>
      <sz val="9.0"/>
      <color theme="1"/>
      <name val="Arial"/>
    </font>
    <font>
      <u/>
      <sz val="10.0"/>
      <color rgb="FF0000FF"/>
      <name val="Arial"/>
    </font>
    <font>
      <i/>
      <sz val="10.0"/>
      <color theme="1"/>
      <name val="Arial"/>
    </font>
    <font>
      <b/>
      <sz val="10.0"/>
      <color rgb="FFFFFFFF"/>
      <name val="Arial"/>
    </font>
    <font>
      <b/>
      <sz val="10.0"/>
      <color theme="1"/>
      <name val="Arial"/>
    </font>
    <font>
      <sz val="11.0"/>
      <color theme="1"/>
      <name val="Arial"/>
    </font>
    <font>
      <color rgb="FF000000"/>
      <name val="Arial"/>
    </font>
    <font>
      <sz val="11.0"/>
      <color rgb="FF000000"/>
      <name val="Arial"/>
    </font>
    <font>
      <b/>
      <i/>
      <sz val="10.0"/>
      <color theme="1"/>
      <name val="Arial"/>
    </font>
    <font>
      <b/>
      <sz val="11.0"/>
      <color theme="1"/>
      <name val="Arial"/>
    </font>
    <font>
      <b/>
      <i/>
      <sz val="9.0"/>
      <color theme="1"/>
      <name val="Arial"/>
    </font>
    <font>
      <i/>
      <sz val="9.0"/>
      <color theme="1"/>
      <name val="Arial"/>
    </font>
    <font>
      <sz val="10.0"/>
      <color rgb="FF000000"/>
      <name val="Arial"/>
    </font>
    <font>
      <sz val="9.0"/>
      <color theme="1"/>
      <name val="Noto Sans Symbols"/>
    </font>
    <font>
      <sz val="12.0"/>
      <color theme="1"/>
      <name val="Times New Roman"/>
    </font>
    <font>
      <u/>
      <sz val="10.0"/>
      <color rgb="FF0000FF"/>
      <name val="Arial"/>
    </font>
    <font>
      <u/>
      <sz val="10.0"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38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/>
    </xf>
    <xf borderId="1" fillId="2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horizontal="right" readingOrder="0" shrinkToFit="0" wrapText="0"/>
    </xf>
    <xf borderId="4" fillId="3" fontId="5" numFmtId="0" xfId="0" applyAlignment="1" applyBorder="1" applyFill="1" applyFont="1">
      <alignment horizontal="left" readingOrder="0" shrinkToFit="0" wrapText="0"/>
    </xf>
    <xf borderId="5" fillId="0" fontId="6" numFmtId="0" xfId="0" applyAlignment="1" applyBorder="1" applyFont="1">
      <alignment horizontal="left" readingOrder="0" shrinkToFit="0" wrapText="0"/>
    </xf>
    <xf borderId="6" fillId="2" fontId="6" numFmtId="0" xfId="0" applyAlignment="1" applyBorder="1" applyFont="1">
      <alignment horizontal="center" shrinkToFit="0" vertical="top" wrapText="0"/>
    </xf>
    <xf borderId="7" fillId="0" fontId="4" numFmtId="0" xfId="0" applyBorder="1" applyFont="1"/>
    <xf borderId="7" fillId="0" fontId="6" numFmtId="0" xfId="0" applyAlignment="1" applyBorder="1" applyFont="1">
      <alignment horizontal="left" readingOrder="0" shrinkToFit="0" wrapText="0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0" fillId="0" fontId="5" numFmtId="0" xfId="0" applyAlignment="1" applyFont="1">
      <alignment horizontal="center" shrinkToFit="0" vertical="top" wrapText="0"/>
    </xf>
    <xf borderId="11" fillId="2" fontId="5" numFmtId="0" xfId="0" applyAlignment="1" applyBorder="1" applyFont="1">
      <alignment horizontal="center" shrinkToFit="0" vertical="top" wrapText="0"/>
    </xf>
    <xf borderId="12" fillId="0" fontId="4" numFmtId="0" xfId="0" applyBorder="1" applyFont="1"/>
    <xf borderId="13" fillId="0" fontId="4" numFmtId="0" xfId="0" applyBorder="1" applyFont="1"/>
    <xf borderId="0" fillId="0" fontId="7" numFmtId="0" xfId="0" applyAlignment="1" applyFont="1">
      <alignment horizontal="left" readingOrder="0" vertical="top"/>
    </xf>
    <xf borderId="14" fillId="4" fontId="7" numFmtId="0" xfId="0" applyAlignment="1" applyBorder="1" applyFill="1" applyFont="1">
      <alignment horizontal="left" readingOrder="0" vertical="top"/>
    </xf>
    <xf borderId="15" fillId="0" fontId="4" numFmtId="0" xfId="0" applyBorder="1" applyFont="1"/>
    <xf borderId="5" fillId="0" fontId="4" numFmtId="0" xfId="0" applyBorder="1" applyFont="1"/>
    <xf borderId="0" fillId="0" fontId="8" numFmtId="0" xfId="0" applyAlignment="1" applyFont="1">
      <alignment horizontal="left" readingOrder="0" vertical="top"/>
    </xf>
    <xf borderId="14" fillId="4" fontId="8" numFmtId="0" xfId="0" applyAlignment="1" applyBorder="1" applyFont="1">
      <alignment horizontal="left" readingOrder="0" vertical="top"/>
    </xf>
    <xf borderId="0" fillId="0" fontId="8" numFmtId="0" xfId="0" applyAlignment="1" applyFont="1">
      <alignment horizontal="left" readingOrder="0" shrinkToFit="0" vertical="bottom" wrapText="0"/>
    </xf>
    <xf borderId="14" fillId="0" fontId="8" numFmtId="0" xfId="0" applyAlignment="1" applyBorder="1" applyFont="1">
      <alignment horizontal="left" readingOrder="0" shrinkToFit="0" vertical="bottom" wrapText="0"/>
    </xf>
    <xf borderId="0" fillId="0" fontId="9" numFmtId="0" xfId="0" applyAlignment="1" applyFont="1">
      <alignment horizontal="center" readingOrder="0"/>
    </xf>
    <xf borderId="16" fillId="3" fontId="9" numFmtId="0" xfId="0" applyAlignment="1" applyBorder="1" applyFont="1">
      <alignment horizontal="center" readingOrder="0"/>
    </xf>
    <xf borderId="17" fillId="0" fontId="4" numFmtId="0" xfId="0" applyBorder="1" applyFont="1"/>
    <xf borderId="4" fillId="3" fontId="9" numFmtId="49" xfId="0" applyAlignment="1" applyBorder="1" applyFont="1" applyNumberFormat="1">
      <alignment horizontal="center" readingOrder="0" vertical="bottom"/>
    </xf>
    <xf borderId="11" fillId="0" fontId="4" numFmtId="0" xfId="0" applyBorder="1" applyFont="1"/>
    <xf borderId="18" fillId="0" fontId="4" numFmtId="0" xfId="0" applyBorder="1" applyFont="1"/>
    <xf borderId="0" fillId="0" fontId="9" numFmtId="0" xfId="0" applyAlignment="1" applyFont="1">
      <alignment horizontal="left" readingOrder="0"/>
    </xf>
    <xf borderId="11" fillId="5" fontId="9" numFmtId="0" xfId="0" applyAlignment="1" applyBorder="1" applyFill="1" applyFont="1">
      <alignment horizontal="left" readingOrder="0"/>
    </xf>
    <xf borderId="12" fillId="5" fontId="10" numFmtId="0" xfId="0" applyAlignment="1" applyBorder="1" applyFont="1">
      <alignment readingOrder="0"/>
    </xf>
    <xf borderId="12" fillId="5" fontId="6" numFmtId="0" xfId="0" applyAlignment="1" applyBorder="1" applyFont="1">
      <alignment horizontal="center"/>
    </xf>
    <xf borderId="13" fillId="5" fontId="5" numFmtId="0" xfId="0" applyAlignment="1" applyBorder="1" applyFont="1">
      <alignment horizontal="center"/>
    </xf>
    <xf borderId="0" fillId="0" fontId="2" numFmtId="0" xfId="0" applyAlignment="1" applyFont="1">
      <alignment shrinkToFit="0" vertical="center" wrapText="0"/>
    </xf>
    <xf borderId="0" fillId="0" fontId="11" numFmtId="164" xfId="0" applyAlignment="1" applyFont="1" applyNumberFormat="1">
      <alignment horizontal="left" readingOrder="0"/>
    </xf>
    <xf borderId="11" fillId="3" fontId="11" numFmtId="164" xfId="0" applyAlignment="1" applyBorder="1" applyFont="1" applyNumberFormat="1">
      <alignment horizontal="left" readingOrder="0"/>
    </xf>
    <xf borderId="12" fillId="0" fontId="11" numFmtId="0" xfId="0" applyAlignment="1" applyBorder="1" applyFont="1">
      <alignment readingOrder="0"/>
    </xf>
    <xf borderId="18" fillId="0" fontId="11" numFmtId="0" xfId="0" applyAlignment="1" applyBorder="1" applyFont="1">
      <alignment horizontal="center" readingOrder="0"/>
    </xf>
    <xf borderId="13" fillId="0" fontId="12" numFmtId="165" xfId="0" applyAlignment="1" applyBorder="1" applyFont="1" applyNumberFormat="1">
      <alignment horizontal="center" readingOrder="0"/>
    </xf>
    <xf borderId="13" fillId="6" fontId="10" numFmtId="165" xfId="0" applyAlignment="1" applyBorder="1" applyFill="1" applyFont="1" applyNumberFormat="1">
      <alignment horizontal="center" readingOrder="0"/>
    </xf>
    <xf borderId="12" fillId="0" fontId="11" numFmtId="0" xfId="0" applyAlignment="1" applyBorder="1" applyFont="1">
      <alignment readingOrder="0" shrinkToFit="0" wrapText="0"/>
    </xf>
    <xf borderId="0" fillId="0" fontId="11" numFmtId="0" xfId="0" applyAlignment="1" applyFont="1">
      <alignment horizontal="left"/>
    </xf>
    <xf borderId="18" fillId="7" fontId="11" numFmtId="0" xfId="0" applyAlignment="1" applyBorder="1" applyFill="1" applyFont="1">
      <alignment horizontal="left"/>
    </xf>
    <xf borderId="13" fillId="7" fontId="9" numFmtId="0" xfId="0" applyAlignment="1" applyBorder="1" applyFont="1">
      <alignment readingOrder="0"/>
    </xf>
    <xf borderId="13" fillId="7" fontId="9" numFmtId="0" xfId="0" applyAlignment="1" applyBorder="1" applyFont="1">
      <alignment horizontal="center" readingOrder="0"/>
    </xf>
    <xf borderId="13" fillId="7" fontId="9" numFmtId="165" xfId="0" applyAlignment="1" applyBorder="1" applyFont="1" applyNumberFormat="1">
      <alignment horizontal="center" readingOrder="0"/>
    </xf>
    <xf borderId="13" fillId="7" fontId="10" numFmtId="165" xfId="0" applyAlignment="1" applyBorder="1" applyFont="1" applyNumberFormat="1">
      <alignment horizontal="center" readingOrder="0"/>
    </xf>
    <xf borderId="12" fillId="5" fontId="9" numFmtId="0" xfId="0" applyAlignment="1" applyBorder="1" applyFont="1">
      <alignment readingOrder="0"/>
    </xf>
    <xf borderId="12" fillId="5" fontId="12" numFmtId="0" xfId="0" applyAlignment="1" applyBorder="1" applyFont="1">
      <alignment horizontal="center"/>
    </xf>
    <xf borderId="13" fillId="5" fontId="10" numFmtId="0" xfId="0" applyAlignment="1" applyBorder="1" applyFont="1">
      <alignment horizontal="center"/>
    </xf>
    <xf borderId="12" fillId="5" fontId="9" numFmtId="0" xfId="0" applyAlignment="1" applyBorder="1" applyFont="1">
      <alignment horizontal="center"/>
    </xf>
    <xf borderId="12" fillId="5" fontId="10" numFmtId="166" xfId="0" applyAlignment="1" applyBorder="1" applyFont="1" applyNumberFormat="1">
      <alignment horizontal="center"/>
    </xf>
    <xf borderId="12" fillId="5" fontId="10" numFmtId="165" xfId="0" applyAlignment="1" applyBorder="1" applyFont="1" applyNumberFormat="1">
      <alignment horizontal="center"/>
    </xf>
    <xf borderId="13" fillId="5" fontId="10" numFmtId="165" xfId="0" applyAlignment="1" applyBorder="1" applyFont="1" applyNumberFormat="1">
      <alignment horizontal="center"/>
    </xf>
    <xf borderId="18" fillId="0" fontId="11" numFmtId="4" xfId="0" applyAlignment="1" applyBorder="1" applyFont="1" applyNumberFormat="1">
      <alignment horizontal="center" readingOrder="0"/>
    </xf>
    <xf borderId="13" fillId="6" fontId="10" numFmtId="167" xfId="0" applyAlignment="1" applyBorder="1" applyFont="1" applyNumberFormat="1">
      <alignment horizontal="center" readingOrder="0"/>
    </xf>
    <xf borderId="6" fillId="3" fontId="11" numFmtId="164" xfId="0" applyAlignment="1" applyBorder="1" applyFont="1" applyNumberFormat="1">
      <alignment horizontal="left"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left" shrinkToFit="0" vertical="bottom" wrapText="0"/>
    </xf>
    <xf borderId="19" fillId="7" fontId="11" numFmtId="0" xfId="0" applyAlignment="1" applyBorder="1" applyFont="1">
      <alignment horizontal="left" shrinkToFit="0" vertical="bottom" wrapText="0"/>
    </xf>
    <xf borderId="5" fillId="7" fontId="9" numFmtId="0" xfId="0" applyAlignment="1" applyBorder="1" applyFont="1">
      <alignment readingOrder="0"/>
    </xf>
    <xf borderId="5" fillId="7" fontId="9" numFmtId="4" xfId="0" applyAlignment="1" applyBorder="1" applyFont="1" applyNumberFormat="1">
      <alignment horizontal="center" readingOrder="0" shrinkToFit="0" vertical="bottom" wrapText="0"/>
    </xf>
    <xf borderId="5" fillId="7" fontId="9" numFmtId="165" xfId="0" applyAlignment="1" applyBorder="1" applyFont="1" applyNumberFormat="1">
      <alignment horizontal="center" readingOrder="0" shrinkToFit="0" vertical="bottom" wrapText="0"/>
    </xf>
    <xf borderId="5" fillId="7" fontId="9" numFmtId="167" xfId="0" applyAlignment="1" applyBorder="1" applyFont="1" applyNumberFormat="1">
      <alignment horizontal="center" readingOrder="0" shrinkToFit="0" vertical="bottom" wrapText="0"/>
    </xf>
    <xf borderId="13" fillId="6" fontId="10" numFmtId="167" xfId="0" applyAlignment="1" applyBorder="1" applyFont="1" applyNumberFormat="1">
      <alignment horizontal="center" readingOrder="0"/>
    </xf>
    <xf borderId="5" fillId="7" fontId="9" numFmtId="167" xfId="0" applyAlignment="1" applyBorder="1" applyFont="1" applyNumberFormat="1">
      <alignment horizontal="center" readingOrder="0" shrinkToFit="0" vertical="bottom" wrapText="0"/>
    </xf>
    <xf borderId="18" fillId="4" fontId="11" numFmtId="0" xfId="0" applyAlignment="1" applyBorder="1" applyFont="1">
      <alignment horizontal="left" readingOrder="0"/>
    </xf>
    <xf borderId="13" fillId="4" fontId="11" numFmtId="49" xfId="0" applyAlignment="1" applyBorder="1" applyFont="1" applyNumberFormat="1">
      <alignment horizontal="center" readingOrder="0"/>
    </xf>
    <xf borderId="18" fillId="4" fontId="11" numFmtId="0" xfId="0" applyAlignment="1" applyBorder="1" applyFont="1">
      <alignment readingOrder="0"/>
    </xf>
    <xf borderId="0" fillId="0" fontId="9" numFmtId="0" xfId="0" applyAlignment="1" applyFont="1">
      <alignment horizontal="right" readingOrder="0"/>
    </xf>
    <xf borderId="14" fillId="8" fontId="9" numFmtId="0" xfId="0" applyAlignment="1" applyBorder="1" applyFill="1" applyFont="1">
      <alignment horizontal="right" readingOrder="0"/>
    </xf>
    <xf borderId="18" fillId="8" fontId="9" numFmtId="165" xfId="0" applyAlignment="1" applyBorder="1" applyFont="1" applyNumberFormat="1">
      <alignment horizontal="center" readingOrder="0"/>
    </xf>
    <xf borderId="18" fillId="8" fontId="9" numFmtId="0" xfId="0" applyAlignment="1" applyBorder="1" applyFont="1">
      <alignment horizontal="center" readingOrder="0"/>
    </xf>
    <xf borderId="14" fillId="3" fontId="9" numFmtId="0" xfId="0" applyAlignment="1" applyBorder="1" applyFont="1">
      <alignment horizontal="right" readingOrder="0"/>
    </xf>
    <xf borderId="0" fillId="0" fontId="7" numFmtId="0" xfId="0" applyAlignment="1" applyFont="1">
      <alignment horizontal="right" readingOrder="0"/>
    </xf>
    <xf borderId="14" fillId="8" fontId="7" numFmtId="0" xfId="0" applyAlignment="1" applyBorder="1" applyFont="1">
      <alignment horizontal="right" readingOrder="0"/>
    </xf>
    <xf borderId="0" fillId="0" fontId="9" numFmtId="0" xfId="0" applyAlignment="1" applyFont="1">
      <alignment horizontal="left" readingOrder="0" vertical="top"/>
    </xf>
    <xf borderId="11" fillId="3" fontId="9" numFmtId="0" xfId="0" applyAlignment="1" applyBorder="1" applyFont="1">
      <alignment horizontal="left" readingOrder="0" vertical="top"/>
    </xf>
    <xf borderId="15" fillId="0" fontId="9" numFmtId="0" xfId="0" applyAlignment="1" applyBorder="1" applyFont="1">
      <alignment horizontal="center" readingOrder="0" vertical="top"/>
    </xf>
    <xf borderId="0" fillId="0" fontId="13" numFmtId="0" xfId="0" applyAlignment="1" applyFont="1">
      <alignment horizontal="left" shrinkToFit="0" vertical="bottom" wrapText="0"/>
    </xf>
    <xf borderId="12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2" fontId="3" numFmtId="49" xfId="0" applyAlignment="1" applyBorder="1" applyFont="1" applyNumberFormat="1">
      <alignment horizontal="center" shrinkToFit="0" vertical="center" wrapText="1"/>
    </xf>
    <xf borderId="20" fillId="0" fontId="4" numFmtId="0" xfId="0" applyBorder="1" applyFont="1"/>
    <xf borderId="21" fillId="3" fontId="5" numFmtId="0" xfId="0" applyAlignment="1" applyBorder="1" applyFont="1">
      <alignment horizontal="right" shrinkToFit="0" vertical="center" wrapText="0"/>
    </xf>
    <xf borderId="22" fillId="9" fontId="6" numFmtId="0" xfId="0" applyAlignment="1" applyBorder="1" applyFill="1" applyFont="1">
      <alignment horizontal="left" shrinkToFit="0" vertical="bottom" wrapText="0"/>
    </xf>
    <xf borderId="23" fillId="0" fontId="4" numFmtId="0" xfId="0" applyBorder="1" applyFont="1"/>
    <xf borderId="24" fillId="2" fontId="6" numFmtId="0" xfId="0" applyAlignment="1" applyBorder="1" applyFont="1">
      <alignment horizontal="center" shrinkToFit="0" vertical="top" wrapText="0"/>
    </xf>
    <xf borderId="22" fillId="9" fontId="6" numFmtId="0" xfId="0" applyAlignment="1" applyBorder="1" applyFont="1">
      <alignment horizontal="left" readingOrder="0" shrinkToFit="0" vertical="bottom" wrapText="0"/>
    </xf>
    <xf borderId="25" fillId="0" fontId="4" numFmtId="0" xfId="0" applyBorder="1" applyFont="1"/>
    <xf borderId="26" fillId="2" fontId="5" numFmtId="0" xfId="0" applyAlignment="1" applyBorder="1" applyFont="1">
      <alignment horizontal="center" shrinkToFit="0" vertical="top" wrapText="0"/>
    </xf>
    <xf borderId="27" fillId="0" fontId="4" numFmtId="0" xfId="0" applyBorder="1" applyFont="1"/>
    <xf borderId="16" fillId="0" fontId="14" numFmtId="0" xfId="0" applyAlignment="1" applyBorder="1" applyFont="1">
      <alignment horizontal="left" shrinkToFit="0" vertical="bottom" wrapText="0"/>
    </xf>
    <xf borderId="28" fillId="0" fontId="14" numFmtId="0" xfId="0" applyAlignment="1" applyBorder="1" applyFont="1">
      <alignment horizontal="left" shrinkToFit="0" vertical="bottom" wrapText="0"/>
    </xf>
    <xf borderId="17" fillId="0" fontId="14" numFmtId="0" xfId="0" applyAlignment="1" applyBorder="1" applyFont="1">
      <alignment horizontal="left" shrinkToFit="0" vertical="bottom" wrapText="0"/>
    </xf>
    <xf borderId="19" fillId="2" fontId="15" numFmtId="0" xfId="0" applyAlignment="1" applyBorder="1" applyFont="1">
      <alignment shrinkToFit="0" vertical="center" wrapText="1"/>
    </xf>
    <xf borderId="19" fillId="2" fontId="15" numFmtId="0" xfId="0" applyAlignment="1" applyBorder="1" applyFont="1">
      <alignment horizontal="center" shrinkToFit="0" vertical="center" wrapText="1"/>
    </xf>
    <xf borderId="19" fillId="3" fontId="16" numFmtId="0" xfId="0" applyAlignment="1" applyBorder="1" applyFont="1">
      <alignment shrinkToFit="0" vertical="center" wrapText="1"/>
    </xf>
    <xf borderId="19" fillId="3" fontId="17" numFmtId="15" xfId="0" applyAlignment="1" applyBorder="1" applyFont="1" applyNumberFormat="1">
      <alignment horizontal="center" shrinkToFit="0" vertical="center" wrapText="1"/>
    </xf>
    <xf borderId="19" fillId="3" fontId="17" numFmtId="0" xfId="0" applyAlignment="1" applyBorder="1" applyFont="1">
      <alignment horizontal="center" shrinkToFit="0" vertical="center" wrapText="1"/>
    </xf>
    <xf borderId="19" fillId="3" fontId="17" numFmtId="0" xfId="0" applyAlignment="1" applyBorder="1" applyFont="1">
      <alignment shrinkToFit="0" vertical="center" wrapText="1"/>
    </xf>
    <xf borderId="19" fillId="0" fontId="18" numFmtId="0" xfId="0" applyAlignment="1" applyBorder="1" applyFont="1">
      <alignment horizontal="left" readingOrder="0" shrinkToFit="0" vertical="center" wrapText="1"/>
    </xf>
    <xf borderId="5" fillId="0" fontId="19" numFmtId="168" xfId="0" applyAlignment="1" applyBorder="1" applyFont="1" applyNumberFormat="1">
      <alignment horizontal="center" readingOrder="0" shrinkToFit="0" vertical="center" wrapText="1"/>
    </xf>
    <xf borderId="5" fillId="0" fontId="19" numFmtId="165" xfId="0" applyAlignment="1" applyBorder="1" applyFont="1" applyNumberFormat="1">
      <alignment horizontal="center" readingOrder="0" shrinkToFit="0" vertical="center" wrapText="1"/>
    </xf>
    <xf borderId="5" fillId="0" fontId="19" numFmtId="0" xfId="0" applyAlignment="1" applyBorder="1" applyFont="1">
      <alignment readingOrder="0" shrinkToFit="0" vertical="center" wrapText="1"/>
    </xf>
    <xf borderId="18" fillId="0" fontId="18" numFmtId="0" xfId="0" applyAlignment="1" applyBorder="1" applyFont="1">
      <alignment horizontal="left" readingOrder="0" shrinkToFit="0" vertical="center" wrapText="1"/>
    </xf>
    <xf borderId="13" fillId="0" fontId="19" numFmtId="168" xfId="0" applyAlignment="1" applyBorder="1" applyFont="1" applyNumberFormat="1">
      <alignment horizontal="center" readingOrder="0" shrinkToFit="0" vertical="center" wrapText="1"/>
    </xf>
    <xf borderId="13" fillId="0" fontId="19" numFmtId="165" xfId="0" applyAlignment="1" applyBorder="1" applyFont="1" applyNumberFormat="1">
      <alignment horizontal="center" readingOrder="0" shrinkToFit="0" vertical="center" wrapText="1"/>
    </xf>
    <xf borderId="13" fillId="0" fontId="19" numFmtId="0" xfId="0" applyAlignment="1" applyBorder="1" applyFont="1">
      <alignment readingOrder="0" shrinkToFit="0" vertical="center" wrapText="1"/>
    </xf>
    <xf borderId="19" fillId="0" fontId="2" numFmtId="0" xfId="0" applyAlignment="1" applyBorder="1" applyFont="1">
      <alignment horizontal="left" readingOrder="0" shrinkToFit="0" vertical="center" wrapText="1"/>
    </xf>
    <xf borderId="19" fillId="0" fontId="17" numFmtId="168" xfId="0" applyAlignment="1" applyBorder="1" applyFont="1" applyNumberFormat="1">
      <alignment horizontal="center" readingOrder="0" shrinkToFit="0" vertical="center" wrapText="1"/>
    </xf>
    <xf borderId="19" fillId="0" fontId="17" numFmtId="165" xfId="0" applyAlignment="1" applyBorder="1" applyFont="1" applyNumberFormat="1">
      <alignment horizontal="center" readingOrder="0" shrinkToFit="0" vertical="center" wrapText="1"/>
    </xf>
    <xf borderId="19" fillId="0" fontId="17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shrinkToFit="0" vertical="bottom" wrapText="0"/>
    </xf>
    <xf borderId="19" fillId="0" fontId="2" numFmtId="0" xfId="0" applyAlignment="1" applyBorder="1" applyFont="1">
      <alignment horizontal="left" shrinkToFit="0" vertical="center" wrapText="1"/>
    </xf>
    <xf borderId="19" fillId="0" fontId="17" numFmtId="169" xfId="0" applyAlignment="1" applyBorder="1" applyFont="1" applyNumberFormat="1">
      <alignment horizontal="center" shrinkToFit="0" vertical="center" wrapText="1"/>
    </xf>
    <xf borderId="19" fillId="0" fontId="17" numFmtId="165" xfId="0" applyAlignment="1" applyBorder="1" applyFont="1" applyNumberFormat="1">
      <alignment horizontal="center" shrinkToFit="0" vertical="center" wrapText="1"/>
    </xf>
    <xf borderId="19" fillId="0" fontId="17" numFmtId="0" xfId="0" applyAlignment="1" applyBorder="1" applyFont="1">
      <alignment shrinkToFit="0" vertical="center" wrapText="1"/>
    </xf>
    <xf borderId="19" fillId="7" fontId="20" numFmtId="0" xfId="0" applyAlignment="1" applyBorder="1" applyFont="1">
      <alignment horizontal="right" shrinkToFit="0" vertical="center" wrapText="1"/>
    </xf>
    <xf borderId="19" fillId="7" fontId="21" numFmtId="169" xfId="0" applyAlignment="1" applyBorder="1" applyFont="1" applyNumberFormat="1">
      <alignment horizontal="center" shrinkToFit="0" vertical="center" wrapText="1"/>
    </xf>
    <xf borderId="19" fillId="9" fontId="21" numFmtId="170" xfId="0" applyAlignment="1" applyBorder="1" applyFont="1" applyNumberFormat="1">
      <alignment horizontal="center" shrinkToFit="0" vertical="center" wrapText="1"/>
    </xf>
    <xf borderId="19" fillId="3" fontId="17" numFmtId="169" xfId="0" applyAlignment="1" applyBorder="1" applyFont="1" applyNumberFormat="1">
      <alignment horizontal="center" shrinkToFit="0" vertical="center" wrapText="1"/>
    </xf>
    <xf borderId="0" fillId="0" fontId="18" numFmtId="0" xfId="0" applyAlignment="1" applyFont="1">
      <alignment readingOrder="0" shrinkToFit="0" vertical="bottom" wrapText="0"/>
    </xf>
    <xf borderId="19" fillId="0" fontId="19" numFmtId="168" xfId="0" applyAlignment="1" applyBorder="1" applyFont="1" applyNumberFormat="1">
      <alignment horizontal="center" readingOrder="0"/>
    </xf>
    <xf borderId="5" fillId="0" fontId="19" numFmtId="165" xfId="0" applyAlignment="1" applyBorder="1" applyFont="1" applyNumberFormat="1">
      <alignment horizontal="center" readingOrder="0"/>
    </xf>
    <xf borderId="5" fillId="0" fontId="18" numFmtId="0" xfId="0" applyAlignment="1" applyBorder="1" applyFont="1">
      <alignment readingOrder="0" shrinkToFit="0" vertical="bottom" wrapText="0"/>
    </xf>
    <xf borderId="19" fillId="0" fontId="18" numFmtId="0" xfId="0" applyAlignment="1" applyBorder="1" applyFont="1">
      <alignment horizontal="left" readingOrder="0"/>
    </xf>
    <xf borderId="13" fillId="0" fontId="19" numFmtId="168" xfId="0" applyAlignment="1" applyBorder="1" applyFont="1" applyNumberFormat="1">
      <alignment horizontal="center" readingOrder="0"/>
    </xf>
    <xf borderId="13" fillId="0" fontId="19" numFmtId="165" xfId="0" applyAlignment="1" applyBorder="1" applyFont="1" applyNumberFormat="1">
      <alignment horizontal="center" readingOrder="0"/>
    </xf>
    <xf borderId="13" fillId="0" fontId="19" numFmtId="0" xfId="0" applyAlignment="1" applyBorder="1" applyFont="1">
      <alignment readingOrder="0"/>
    </xf>
    <xf borderId="19" fillId="0" fontId="17" numFmtId="0" xfId="0" applyAlignment="1" applyBorder="1" applyFont="1">
      <alignment horizontal="left" shrinkToFit="0" vertical="center" wrapText="1"/>
    </xf>
    <xf borderId="19" fillId="3" fontId="16" numFmtId="0" xfId="0" applyAlignment="1" applyBorder="1" applyFont="1">
      <alignment readingOrder="0" shrinkToFit="0" vertical="center" wrapText="1"/>
    </xf>
    <xf borderId="19" fillId="0" fontId="19" numFmtId="0" xfId="0" applyAlignment="1" applyBorder="1" applyFont="1">
      <alignment horizontal="left" readingOrder="0"/>
    </xf>
    <xf borderId="5" fillId="0" fontId="19" numFmtId="168" xfId="0" applyAlignment="1" applyBorder="1" applyFont="1" applyNumberFormat="1">
      <alignment horizontal="center" readingOrder="0"/>
    </xf>
    <xf borderId="5" fillId="0" fontId="19" numFmtId="0" xfId="0" applyAlignment="1" applyBorder="1" applyFont="1">
      <alignment readingOrder="0"/>
    </xf>
    <xf borderId="18" fillId="0" fontId="18" numFmtId="0" xfId="0" applyAlignment="1" applyBorder="1" applyFont="1">
      <alignment horizontal="left" readingOrder="0"/>
    </xf>
    <xf borderId="13" fillId="0" fontId="19" numFmtId="171" xfId="0" applyAlignment="1" applyBorder="1" applyFont="1" applyNumberFormat="1">
      <alignment horizontal="center" readingOrder="0"/>
    </xf>
    <xf borderId="19" fillId="0" fontId="17" numFmtId="171" xfId="0" applyAlignment="1" applyBorder="1" applyFont="1" applyNumberFormat="1">
      <alignment horizontal="center" readingOrder="0" shrinkToFit="0" vertical="center" wrapText="1"/>
    </xf>
    <xf borderId="19" fillId="0" fontId="17" numFmtId="0" xfId="0" applyAlignment="1" applyBorder="1" applyFont="1">
      <alignment horizontal="left" readingOrder="0" shrinkToFit="0" vertical="center" wrapText="1"/>
    </xf>
    <xf borderId="19" fillId="0" fontId="17" numFmtId="169" xfId="0" applyAlignment="1" applyBorder="1" applyFont="1" applyNumberFormat="1">
      <alignment horizontal="center" readingOrder="0" shrinkToFit="0" vertical="center" wrapText="1"/>
    </xf>
    <xf borderId="19" fillId="3" fontId="16" numFmtId="0" xfId="0" applyAlignment="1" applyBorder="1" applyFont="1">
      <alignment horizontal="right" shrinkToFit="0" vertical="center" wrapText="1"/>
    </xf>
    <xf borderId="19" fillId="3" fontId="21" numFmtId="169" xfId="0" applyAlignment="1" applyBorder="1" applyFont="1" applyNumberFormat="1">
      <alignment horizontal="center" shrinkToFit="0" vertical="center" wrapText="1"/>
    </xf>
    <xf borderId="19" fillId="10" fontId="21" numFmtId="170" xfId="0" applyAlignment="1" applyBorder="1" applyFill="1" applyFont="1" applyNumberFormat="1">
      <alignment horizontal="center" shrinkToFit="0" vertical="center" wrapText="1"/>
    </xf>
    <xf borderId="19" fillId="0" fontId="19" numFmtId="172" xfId="0" applyAlignment="1" applyBorder="1" applyFont="1" applyNumberFormat="1">
      <alignment horizontal="center" readingOrder="0"/>
    </xf>
    <xf borderId="19" fillId="0" fontId="19" numFmtId="165" xfId="0" applyAlignment="1" applyBorder="1" applyFont="1" applyNumberFormat="1">
      <alignment horizontal="center" readingOrder="0"/>
    </xf>
    <xf borderId="19" fillId="0" fontId="19" numFmtId="0" xfId="0" applyAlignment="1" applyBorder="1" applyFont="1">
      <alignment readingOrder="0"/>
    </xf>
    <xf borderId="18" fillId="0" fontId="19" numFmtId="0" xfId="0" applyAlignment="1" applyBorder="1" applyFont="1">
      <alignment readingOrder="0"/>
    </xf>
    <xf borderId="18" fillId="0" fontId="19" numFmtId="165" xfId="0" applyAlignment="1" applyBorder="1" applyFont="1" applyNumberFormat="1">
      <alignment horizontal="center" readingOrder="0"/>
    </xf>
    <xf borderId="18" fillId="0" fontId="19" numFmtId="169" xfId="0" applyAlignment="1" applyBorder="1" applyFont="1" applyNumberFormat="1">
      <alignment horizontal="center" readingOrder="0"/>
    </xf>
    <xf borderId="19" fillId="0" fontId="19" numFmtId="171" xfId="0" applyAlignment="1" applyBorder="1" applyFont="1" applyNumberFormat="1">
      <alignment horizontal="center" readingOrder="0"/>
    </xf>
    <xf borderId="18" fillId="0" fontId="19" numFmtId="171" xfId="0" applyAlignment="1" applyBorder="1" applyFont="1" applyNumberFormat="1">
      <alignment horizontal="center" readingOrder="0"/>
    </xf>
    <xf borderId="29" fillId="2" fontId="3" numFmtId="0" xfId="0" applyAlignment="1" applyBorder="1" applyFont="1">
      <alignment horizontal="center" shrinkToFit="0" vertical="center" wrapText="1"/>
    </xf>
    <xf borderId="30" fillId="0" fontId="4" numFmtId="0" xfId="0" applyBorder="1" applyFont="1"/>
    <xf borderId="31" fillId="0" fontId="4" numFmtId="0" xfId="0" applyBorder="1" applyFont="1"/>
    <xf borderId="0" fillId="0" fontId="22" numFmtId="0" xfId="0" applyAlignment="1" applyFont="1">
      <alignment horizontal="left" shrinkToFit="0" vertical="bottom" wrapText="1"/>
    </xf>
    <xf borderId="0" fillId="0" fontId="23" numFmtId="0" xfId="0" applyAlignment="1" applyFont="1">
      <alignment horizontal="left" shrinkToFit="0" vertical="bottom" wrapText="0"/>
    </xf>
    <xf borderId="0" fillId="0" fontId="24" numFmtId="0" xfId="0" applyAlignment="1" applyFont="1">
      <alignment shrinkToFit="0" vertical="bottom" wrapText="0"/>
    </xf>
    <xf borderId="0" fillId="0" fontId="14" numFmtId="0" xfId="0" applyAlignment="1" applyFont="1">
      <alignment horizontal="left" shrinkToFit="0" vertical="bottom" wrapText="0"/>
    </xf>
    <xf borderId="0" fillId="0" fontId="25" numFmtId="0" xfId="0" applyAlignment="1" applyFont="1">
      <alignment horizontal="left" shrinkToFit="0" vertical="bottom" wrapText="0"/>
    </xf>
    <xf borderId="0" fillId="0" fontId="26" numFmtId="0" xfId="0" applyAlignment="1" applyFont="1">
      <alignment shrinkToFit="0" vertical="bottom" wrapText="0"/>
    </xf>
    <xf borderId="0" fillId="0" fontId="27" numFmtId="0" xfId="0" applyAlignment="1" applyFont="1">
      <alignment shrinkToFit="0" vertical="bottom" wrapText="0"/>
    </xf>
    <xf borderId="14" fillId="2" fontId="3" numFmtId="0" xfId="0" applyAlignment="1" applyBorder="1" applyFont="1">
      <alignment horizontal="center" shrinkToFit="0" vertical="center" wrapText="0"/>
    </xf>
    <xf borderId="0" fillId="0" fontId="20" numFmtId="0" xfId="0" applyAlignment="1" applyFont="1">
      <alignment horizontal="left" shrinkToFit="0" vertical="bottom" wrapText="1"/>
    </xf>
    <xf borderId="0" fillId="0" fontId="14" numFmtId="0" xfId="0" applyAlignment="1" applyFont="1">
      <alignment horizontal="left" shrinkToFit="0" vertical="bottom" wrapText="1"/>
    </xf>
    <xf borderId="0" fillId="0" fontId="14" numFmtId="0" xfId="0" applyAlignment="1" applyFont="1">
      <alignment horizontal="left" readingOrder="0" shrinkToFit="0" vertical="bottom" wrapText="0"/>
    </xf>
    <xf borderId="0" fillId="0" fontId="16" numFmtId="0" xfId="0" applyAlignment="1" applyFont="1">
      <alignment shrinkToFit="0" vertical="bottom" wrapText="0"/>
    </xf>
    <xf borderId="0" fillId="0" fontId="16" numFmtId="0" xfId="0" applyAlignment="1" applyFont="1">
      <alignment horizontal="center" shrinkToFit="0" vertical="bottom" wrapText="1"/>
    </xf>
    <xf borderId="19" fillId="3" fontId="16" numFmtId="0" xfId="0" applyAlignment="1" applyBorder="1" applyFont="1">
      <alignment horizontal="center" shrinkToFit="0" vertical="bottom" wrapText="1"/>
    </xf>
    <xf borderId="32" fillId="0" fontId="2" numFmtId="1" xfId="0" applyAlignment="1" applyBorder="1" applyFont="1" applyNumberFormat="1">
      <alignment shrinkToFit="0" vertical="bottom" wrapText="0"/>
    </xf>
    <xf borderId="33" fillId="0" fontId="2" numFmtId="165" xfId="0" applyAlignment="1" applyBorder="1" applyFont="1" applyNumberFormat="1">
      <alignment readingOrder="0" shrinkToFit="0" vertical="bottom" wrapText="0"/>
    </xf>
    <xf borderId="33" fillId="7" fontId="2" numFmtId="165" xfId="0" applyAlignment="1" applyBorder="1" applyFont="1" applyNumberFormat="1">
      <alignment shrinkToFit="0" vertical="bottom" wrapText="0"/>
    </xf>
    <xf borderId="34" fillId="7" fontId="2" numFmtId="165" xfId="0" applyAlignment="1" applyBorder="1" applyFont="1" applyNumberFormat="1">
      <alignment shrinkToFit="0" vertical="bottom" wrapText="0"/>
    </xf>
    <xf borderId="32" fillId="0" fontId="2" numFmtId="1" xfId="0" applyAlignment="1" applyBorder="1" applyFont="1" applyNumberFormat="1">
      <alignment readingOrder="0" shrinkToFit="0" vertical="bottom" wrapText="0"/>
    </xf>
    <xf borderId="33" fillId="0" fontId="2" numFmtId="165" xfId="0" applyAlignment="1" applyBorder="1" applyFont="1" applyNumberFormat="1">
      <alignment shrinkToFit="0" vertical="bottom" wrapText="0"/>
    </xf>
    <xf borderId="35" fillId="0" fontId="2" numFmtId="1" xfId="0" applyAlignment="1" applyBorder="1" applyFont="1" applyNumberFormat="1">
      <alignment shrinkToFit="0" vertical="bottom" wrapText="0"/>
    </xf>
    <xf borderId="36" fillId="0" fontId="2" numFmtId="165" xfId="0" applyAlignment="1" applyBorder="1" applyFont="1" applyNumberFormat="1">
      <alignment shrinkToFit="0" vertical="bottom" wrapText="0"/>
    </xf>
    <xf borderId="36" fillId="7" fontId="2" numFmtId="165" xfId="0" applyAlignment="1" applyBorder="1" applyFont="1" applyNumberFormat="1">
      <alignment shrinkToFit="0" vertical="bottom" wrapText="0"/>
    </xf>
    <xf borderId="37" fillId="7" fontId="2" numFmtId="165" xfId="0" applyAlignment="1" applyBorder="1" applyFont="1" applyNumberFormat="1">
      <alignment shrinkToFit="0" vertical="bottom" wrapText="0"/>
    </xf>
    <xf borderId="0" fillId="0" fontId="28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Costo del Proyecto Acumulado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Datos'!$D$11:$D$34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Datos'!$F$11:$F$34</c:f>
              <c:numCache/>
            </c:numRef>
          </c:val>
          <c:smooth val="0"/>
        </c:ser>
        <c:axId val="244374367"/>
        <c:axId val="1433841302"/>
      </c:lineChart>
      <c:catAx>
        <c:axId val="24437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Mes del Proyecto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841302"/>
      </c:catAx>
      <c:valAx>
        <c:axId val="1433841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Costos Acumulados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3743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15</xdr:row>
      <xdr:rowOff>0</xdr:rowOff>
    </xdr:from>
    <xdr:ext cx="7762875" cy="3752850"/>
    <xdr:graphicFrame>
      <xdr:nvGraphicFramePr>
        <xdr:cNvPr descr="Chart 0" id="189458993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cvr-it.com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22.75"/>
    <col customWidth="1" min="3" max="3" width="44.38"/>
    <col customWidth="1" min="4" max="5" width="15.63"/>
    <col customWidth="1" min="6" max="6" width="17.88"/>
    <col customWidth="1" min="7" max="7" width="21.13"/>
    <col customWidth="1" min="8" max="8" width="13.63"/>
    <col customWidth="1" min="9" max="9" width="12.75"/>
    <col customWidth="1" min="10" max="10" width="31.38"/>
    <col customWidth="1" min="11" max="26" width="10.0"/>
  </cols>
  <sheetData>
    <row r="1" ht="12.75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"/>
      <c r="B2" s="1" t="s">
        <v>0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58.5" customHeight="1">
      <c r="A3" s="4"/>
      <c r="B3" s="5" t="s">
        <v>1</v>
      </c>
      <c r="C3" s="6"/>
      <c r="D3" s="6"/>
      <c r="E3" s="6"/>
      <c r="F3" s="6"/>
      <c r="G3" s="6"/>
      <c r="H3" s="6"/>
      <c r="I3" s="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8"/>
      <c r="B4" s="9" t="s">
        <v>2</v>
      </c>
      <c r="C4" s="10" t="s">
        <v>3</v>
      </c>
      <c r="D4" s="11"/>
      <c r="I4" s="1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6.5" customHeight="1">
      <c r="A5" s="8"/>
      <c r="B5" s="9" t="s">
        <v>4</v>
      </c>
      <c r="C5" s="13" t="s">
        <v>5</v>
      </c>
      <c r="D5" s="14"/>
      <c r="E5" s="15"/>
      <c r="F5" s="15"/>
      <c r="G5" s="15"/>
      <c r="H5" s="15"/>
      <c r="I5" s="16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6.5" customHeight="1">
      <c r="A6" s="17"/>
      <c r="B6" s="18"/>
      <c r="C6" s="19"/>
      <c r="D6" s="19"/>
      <c r="E6" s="19"/>
      <c r="F6" s="19"/>
      <c r="G6" s="19"/>
      <c r="H6" s="19"/>
      <c r="I6" s="20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8.5" customHeight="1">
      <c r="A7" s="21"/>
      <c r="B7" s="22" t="s">
        <v>6</v>
      </c>
      <c r="C7" s="23"/>
      <c r="D7" s="23"/>
      <c r="E7" s="23"/>
      <c r="F7" s="23"/>
      <c r="G7" s="23"/>
      <c r="H7" s="23"/>
      <c r="I7" s="2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25"/>
      <c r="B8" s="26" t="s">
        <v>7</v>
      </c>
      <c r="C8" s="23"/>
      <c r="D8" s="23"/>
      <c r="E8" s="23"/>
      <c r="F8" s="23"/>
      <c r="G8" s="23"/>
      <c r="H8" s="23"/>
      <c r="I8" s="2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25"/>
      <c r="B9" s="26" t="s">
        <v>8</v>
      </c>
      <c r="C9" s="23"/>
      <c r="D9" s="23"/>
      <c r="E9" s="23"/>
      <c r="F9" s="23"/>
      <c r="G9" s="23"/>
      <c r="H9" s="23"/>
      <c r="I9" s="2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27"/>
      <c r="B10" s="28" t="s">
        <v>9</v>
      </c>
      <c r="C10" s="23"/>
      <c r="D10" s="23"/>
      <c r="E10" s="23"/>
      <c r="F10" s="23"/>
      <c r="G10" s="23"/>
      <c r="H10" s="23"/>
      <c r="I10" s="2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29"/>
      <c r="B11" s="30" t="s">
        <v>10</v>
      </c>
      <c r="C11" s="31"/>
      <c r="D11" s="32" t="s">
        <v>11</v>
      </c>
      <c r="E11" s="32" t="s">
        <v>12</v>
      </c>
      <c r="F11" s="32" t="s">
        <v>13</v>
      </c>
      <c r="G11" s="32" t="s">
        <v>14</v>
      </c>
      <c r="H11" s="32" t="s">
        <v>15</v>
      </c>
      <c r="I11" s="32" t="s">
        <v>16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29"/>
      <c r="B12" s="33"/>
      <c r="C12" s="20"/>
      <c r="D12" s="34"/>
      <c r="E12" s="34"/>
      <c r="F12" s="34"/>
      <c r="G12" s="34"/>
      <c r="H12" s="34"/>
      <c r="I12" s="3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35"/>
      <c r="B13" s="36">
        <v>1.0</v>
      </c>
      <c r="C13" s="37" t="s">
        <v>17</v>
      </c>
      <c r="D13" s="38"/>
      <c r="E13" s="38"/>
      <c r="F13" s="38"/>
      <c r="G13" s="38"/>
      <c r="H13" s="38"/>
      <c r="I13" s="39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9.5" customHeight="1">
      <c r="A14" s="41"/>
      <c r="B14" s="42">
        <v>45292.0</v>
      </c>
      <c r="C14" s="43" t="s">
        <v>18</v>
      </c>
      <c r="D14" s="44">
        <v>40.0</v>
      </c>
      <c r="E14" s="45">
        <v>10.0</v>
      </c>
      <c r="F14" s="45">
        <v>60.0</v>
      </c>
      <c r="G14" s="45">
        <v>5.0</v>
      </c>
      <c r="H14" s="45">
        <v>20.0</v>
      </c>
      <c r="I14" s="46">
        <f t="shared" ref="I14:I18" si="1">(D14*E14)+F14+G14+H14</f>
        <v>485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9.5" customHeight="1">
      <c r="A15" s="41"/>
      <c r="B15" s="42">
        <v>45323.0</v>
      </c>
      <c r="C15" s="43" t="s">
        <v>19</v>
      </c>
      <c r="D15" s="44">
        <v>32.0</v>
      </c>
      <c r="E15" s="45">
        <v>20.0</v>
      </c>
      <c r="F15" s="45">
        <v>60.0</v>
      </c>
      <c r="G15" s="45">
        <v>5.0</v>
      </c>
      <c r="H15" s="45">
        <v>20.0</v>
      </c>
      <c r="I15" s="46">
        <f t="shared" si="1"/>
        <v>725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9.5" customHeight="1">
      <c r="A16" s="41"/>
      <c r="B16" s="42">
        <v>45352.0</v>
      </c>
      <c r="C16" s="47" t="s">
        <v>20</v>
      </c>
      <c r="D16" s="44">
        <v>40.0</v>
      </c>
      <c r="E16" s="45">
        <v>10.0</v>
      </c>
      <c r="F16" s="45">
        <v>60.0</v>
      </c>
      <c r="G16" s="45">
        <v>5.0</v>
      </c>
      <c r="H16" s="45">
        <v>20.0</v>
      </c>
      <c r="I16" s="46">
        <f t="shared" si="1"/>
        <v>485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9.5" customHeight="1">
      <c r="A17" s="41"/>
      <c r="B17" s="42">
        <v>45383.0</v>
      </c>
      <c r="C17" s="43" t="s">
        <v>21</v>
      </c>
      <c r="D17" s="44">
        <v>8.0</v>
      </c>
      <c r="E17" s="45">
        <v>15.0</v>
      </c>
      <c r="F17" s="45">
        <v>60.0</v>
      </c>
      <c r="G17" s="45">
        <v>5.0</v>
      </c>
      <c r="H17" s="45">
        <v>20.0</v>
      </c>
      <c r="I17" s="46">
        <f t="shared" si="1"/>
        <v>205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9.5" customHeight="1">
      <c r="A18" s="41"/>
      <c r="B18" s="42">
        <v>45413.0</v>
      </c>
      <c r="C18" s="43" t="s">
        <v>22</v>
      </c>
      <c r="D18" s="44">
        <v>40.0</v>
      </c>
      <c r="E18" s="45">
        <v>10.0</v>
      </c>
      <c r="F18" s="45">
        <v>120.0</v>
      </c>
      <c r="G18" s="45">
        <v>5.0</v>
      </c>
      <c r="H18" s="45">
        <v>20.0</v>
      </c>
      <c r="I18" s="46">
        <f t="shared" si="1"/>
        <v>545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9.5" customHeight="1">
      <c r="A19" s="48"/>
      <c r="B19" s="49"/>
      <c r="C19" s="50" t="s">
        <v>23</v>
      </c>
      <c r="D19" s="51">
        <f t="shared" ref="D19:I19" si="2">SUM(D14:D18)</f>
        <v>160</v>
      </c>
      <c r="E19" s="52">
        <f t="shared" si="2"/>
        <v>65</v>
      </c>
      <c r="F19" s="52">
        <f t="shared" si="2"/>
        <v>360</v>
      </c>
      <c r="G19" s="52">
        <f t="shared" si="2"/>
        <v>25</v>
      </c>
      <c r="H19" s="52">
        <f t="shared" si="2"/>
        <v>100</v>
      </c>
      <c r="I19" s="53">
        <f t="shared" si="2"/>
        <v>2445</v>
      </c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9.5" customHeight="1">
      <c r="A20" s="35"/>
      <c r="B20" s="36">
        <v>2.0</v>
      </c>
      <c r="C20" s="54" t="s">
        <v>24</v>
      </c>
      <c r="D20" s="38"/>
      <c r="E20" s="55"/>
      <c r="F20" s="55"/>
      <c r="G20" s="55"/>
      <c r="H20" s="55"/>
      <c r="I20" s="56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9.5" customHeight="1">
      <c r="A21" s="41"/>
      <c r="B21" s="42">
        <v>45293.0</v>
      </c>
      <c r="C21" s="43" t="s">
        <v>25</v>
      </c>
      <c r="D21" s="44">
        <v>120.0</v>
      </c>
      <c r="E21" s="45">
        <v>5.0</v>
      </c>
      <c r="F21" s="45">
        <v>60.0</v>
      </c>
      <c r="G21" s="45">
        <v>0.0</v>
      </c>
      <c r="H21" s="45">
        <v>0.0</v>
      </c>
      <c r="I21" s="46">
        <f t="shared" ref="I21:I25" si="3">(D21*E21)+F21+G21+H21</f>
        <v>660</v>
      </c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9.5" customHeight="1">
      <c r="A22" s="41"/>
      <c r="B22" s="42">
        <v>45324.0</v>
      </c>
      <c r="C22" s="43" t="s">
        <v>26</v>
      </c>
      <c r="D22" s="44">
        <v>120.0</v>
      </c>
      <c r="E22" s="45">
        <v>5.0</v>
      </c>
      <c r="F22" s="45">
        <v>120.0</v>
      </c>
      <c r="G22" s="45">
        <v>0.0</v>
      </c>
      <c r="H22" s="45">
        <v>0.0</v>
      </c>
      <c r="I22" s="46">
        <f t="shared" si="3"/>
        <v>720</v>
      </c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9.5" customHeight="1">
      <c r="A23" s="41"/>
      <c r="B23" s="42">
        <v>45353.0</v>
      </c>
      <c r="C23" s="43" t="s">
        <v>27</v>
      </c>
      <c r="D23" s="44">
        <v>8.0</v>
      </c>
      <c r="E23" s="45">
        <v>20.0</v>
      </c>
      <c r="F23" s="45">
        <v>5000.0</v>
      </c>
      <c r="G23" s="45">
        <v>100.0</v>
      </c>
      <c r="H23" s="45">
        <v>50.0</v>
      </c>
      <c r="I23" s="46">
        <f t="shared" si="3"/>
        <v>5310</v>
      </c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9.5" customHeight="1">
      <c r="A24" s="41"/>
      <c r="B24" s="42">
        <v>45384.0</v>
      </c>
      <c r="C24" s="43" t="s">
        <v>28</v>
      </c>
      <c r="D24" s="44">
        <v>40.0</v>
      </c>
      <c r="E24" s="45">
        <v>10.0</v>
      </c>
      <c r="F24" s="45">
        <v>60.0</v>
      </c>
      <c r="G24" s="45">
        <v>20.0</v>
      </c>
      <c r="H24" s="45">
        <v>100.0</v>
      </c>
      <c r="I24" s="46">
        <f t="shared" si="3"/>
        <v>580</v>
      </c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9.5" customHeight="1">
      <c r="A25" s="41"/>
      <c r="B25" s="42">
        <v>45414.0</v>
      </c>
      <c r="C25" s="43" t="s">
        <v>29</v>
      </c>
      <c r="D25" s="44">
        <v>40.0</v>
      </c>
      <c r="E25" s="45">
        <v>10.0</v>
      </c>
      <c r="F25" s="45">
        <v>120.0</v>
      </c>
      <c r="G25" s="45">
        <v>20.0</v>
      </c>
      <c r="H25" s="45">
        <v>0.0</v>
      </c>
      <c r="I25" s="46">
        <f t="shared" si="3"/>
        <v>540</v>
      </c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9.5" customHeight="1">
      <c r="A26" s="48"/>
      <c r="B26" s="49"/>
      <c r="C26" s="50" t="s">
        <v>23</v>
      </c>
      <c r="D26" s="51">
        <f t="shared" ref="D26:I26" si="4">SUM(D21:D25)</f>
        <v>328</v>
      </c>
      <c r="E26" s="52">
        <f t="shared" si="4"/>
        <v>50</v>
      </c>
      <c r="F26" s="52">
        <f t="shared" si="4"/>
        <v>5360</v>
      </c>
      <c r="G26" s="52">
        <f t="shared" si="4"/>
        <v>140</v>
      </c>
      <c r="H26" s="52">
        <f t="shared" si="4"/>
        <v>150</v>
      </c>
      <c r="I26" s="52">
        <f t="shared" si="4"/>
        <v>7810</v>
      </c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9.5" customHeight="1">
      <c r="A27" s="35"/>
      <c r="B27" s="36">
        <v>3.0</v>
      </c>
      <c r="C27" s="54" t="s">
        <v>30</v>
      </c>
      <c r="D27" s="57"/>
      <c r="E27" s="58"/>
      <c r="F27" s="59"/>
      <c r="G27" s="59"/>
      <c r="H27" s="59"/>
      <c r="I27" s="6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9.5" customHeight="1">
      <c r="A28" s="41"/>
      <c r="B28" s="42">
        <v>45294.0</v>
      </c>
      <c r="C28" s="43" t="s">
        <v>31</v>
      </c>
      <c r="D28" s="61">
        <v>4.0</v>
      </c>
      <c r="E28" s="45">
        <v>5.0</v>
      </c>
      <c r="F28" s="45">
        <v>0.0</v>
      </c>
      <c r="G28" s="45">
        <v>0.0</v>
      </c>
      <c r="H28" s="45">
        <v>0.0</v>
      </c>
      <c r="I28" s="62">
        <f t="shared" ref="I28:I33" si="5">(D28*E28)+F28+G28+H28</f>
        <v>20</v>
      </c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9.5" customHeight="1">
      <c r="A29" s="41"/>
      <c r="B29" s="42">
        <v>45325.0</v>
      </c>
      <c r="C29" s="43" t="s">
        <v>32</v>
      </c>
      <c r="D29" s="61">
        <v>40.0</v>
      </c>
      <c r="E29" s="45">
        <v>5.0</v>
      </c>
      <c r="F29" s="45">
        <v>20.0</v>
      </c>
      <c r="G29" s="45">
        <v>0.0</v>
      </c>
      <c r="H29" s="45">
        <v>0.0</v>
      </c>
      <c r="I29" s="62">
        <f t="shared" si="5"/>
        <v>220</v>
      </c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9.5" customHeight="1">
      <c r="A30" s="41"/>
      <c r="B30" s="42">
        <v>45354.0</v>
      </c>
      <c r="C30" s="43" t="s">
        <v>33</v>
      </c>
      <c r="D30" s="61">
        <v>20.0</v>
      </c>
      <c r="E30" s="45">
        <v>5.0</v>
      </c>
      <c r="F30" s="45">
        <v>0.0</v>
      </c>
      <c r="G30" s="45">
        <v>0.0</v>
      </c>
      <c r="H30" s="45">
        <v>0.0</v>
      </c>
      <c r="I30" s="62">
        <f t="shared" si="5"/>
        <v>100</v>
      </c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9.5" customHeight="1">
      <c r="A31" s="41"/>
      <c r="B31" s="42">
        <v>45385.0</v>
      </c>
      <c r="C31" s="43" t="s">
        <v>34</v>
      </c>
      <c r="D31" s="61">
        <v>20.0</v>
      </c>
      <c r="E31" s="45">
        <v>5.0</v>
      </c>
      <c r="F31" s="45">
        <v>0.0</v>
      </c>
      <c r="G31" s="45">
        <v>0.0</v>
      </c>
      <c r="H31" s="45">
        <v>0.0</v>
      </c>
      <c r="I31" s="62">
        <f t="shared" si="5"/>
        <v>100</v>
      </c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9.5" customHeight="1">
      <c r="A32" s="41"/>
      <c r="B32" s="42">
        <v>45415.0</v>
      </c>
      <c r="C32" s="43" t="s">
        <v>35</v>
      </c>
      <c r="D32" s="61">
        <v>24.0</v>
      </c>
      <c r="E32" s="45">
        <v>5.0</v>
      </c>
      <c r="F32" s="45">
        <v>0.0</v>
      </c>
      <c r="G32" s="45">
        <v>0.0</v>
      </c>
      <c r="H32" s="45">
        <v>0.0</v>
      </c>
      <c r="I32" s="62">
        <f t="shared" si="5"/>
        <v>120</v>
      </c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9.5" customHeight="1">
      <c r="A33" s="41"/>
      <c r="B33" s="63">
        <v>45446.0</v>
      </c>
      <c r="C33" s="64" t="s">
        <v>36</v>
      </c>
      <c r="D33" s="61">
        <v>4.0</v>
      </c>
      <c r="E33" s="45">
        <v>1.0</v>
      </c>
      <c r="F33" s="45">
        <v>0.0</v>
      </c>
      <c r="G33" s="45">
        <v>0.0</v>
      </c>
      <c r="H33" s="45">
        <v>0.0</v>
      </c>
      <c r="I33" s="62">
        <f t="shared" si="5"/>
        <v>4</v>
      </c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9.5" customHeight="1">
      <c r="A34" s="65"/>
      <c r="B34" s="66"/>
      <c r="C34" s="67" t="s">
        <v>23</v>
      </c>
      <c r="D34" s="68">
        <f t="shared" ref="D34:I34" si="6">SUM(D28:D33)</f>
        <v>112</v>
      </c>
      <c r="E34" s="69">
        <f t="shared" si="6"/>
        <v>26</v>
      </c>
      <c r="F34" s="69">
        <f t="shared" si="6"/>
        <v>20</v>
      </c>
      <c r="G34" s="69">
        <f t="shared" si="6"/>
        <v>0</v>
      </c>
      <c r="H34" s="69">
        <f t="shared" si="6"/>
        <v>0</v>
      </c>
      <c r="I34" s="70">
        <f t="shared" si="6"/>
        <v>564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9.5" customHeight="1">
      <c r="A35" s="35"/>
      <c r="B35" s="36">
        <v>9.0</v>
      </c>
      <c r="C35" s="54" t="s">
        <v>37</v>
      </c>
      <c r="D35" s="38"/>
      <c r="E35" s="55"/>
      <c r="F35" s="55"/>
      <c r="G35" s="55"/>
      <c r="H35" s="55"/>
      <c r="I35" s="56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9.5" customHeight="1">
      <c r="A36" s="41"/>
      <c r="B36" s="42">
        <v>45300.0</v>
      </c>
      <c r="C36" s="43" t="s">
        <v>38</v>
      </c>
      <c r="D36" s="61">
        <v>16.0</v>
      </c>
      <c r="E36" s="45">
        <v>1.0</v>
      </c>
      <c r="F36" s="45">
        <v>0.0</v>
      </c>
      <c r="G36" s="45">
        <v>0.0</v>
      </c>
      <c r="H36" s="45">
        <v>0.0</v>
      </c>
      <c r="I36" s="71">
        <f t="shared" ref="I36:I42" si="7">(D36*E36)+F36+G36+H36</f>
        <v>16</v>
      </c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9.5" customHeight="1">
      <c r="A37" s="41"/>
      <c r="B37" s="42">
        <v>45331.0</v>
      </c>
      <c r="C37" s="43" t="s">
        <v>39</v>
      </c>
      <c r="D37" s="61">
        <v>16.0</v>
      </c>
      <c r="E37" s="45">
        <v>1.0</v>
      </c>
      <c r="F37" s="45">
        <v>0.0</v>
      </c>
      <c r="G37" s="45">
        <v>0.0</v>
      </c>
      <c r="H37" s="45">
        <v>0.0</v>
      </c>
      <c r="I37" s="71">
        <f t="shared" si="7"/>
        <v>16</v>
      </c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9.5" customHeight="1">
      <c r="A38" s="41"/>
      <c r="B38" s="42">
        <v>45360.0</v>
      </c>
      <c r="C38" s="43" t="s">
        <v>40</v>
      </c>
      <c r="D38" s="61">
        <v>12.0</v>
      </c>
      <c r="E38" s="45">
        <v>1.0</v>
      </c>
      <c r="F38" s="45">
        <v>0.0</v>
      </c>
      <c r="G38" s="45">
        <v>0.0</v>
      </c>
      <c r="H38" s="45">
        <v>0.0</v>
      </c>
      <c r="I38" s="71">
        <f t="shared" si="7"/>
        <v>12</v>
      </c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9.5" customHeight="1">
      <c r="A39" s="41"/>
      <c r="B39" s="42">
        <v>45391.0</v>
      </c>
      <c r="C39" s="43" t="s">
        <v>41</v>
      </c>
      <c r="D39" s="61">
        <v>16.0</v>
      </c>
      <c r="E39" s="45">
        <v>1.0</v>
      </c>
      <c r="F39" s="45">
        <v>0.0</v>
      </c>
      <c r="G39" s="45">
        <v>0.0</v>
      </c>
      <c r="H39" s="45">
        <v>0.0</v>
      </c>
      <c r="I39" s="71">
        <f t="shared" si="7"/>
        <v>16</v>
      </c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9.5" customHeight="1">
      <c r="A40" s="41"/>
      <c r="B40" s="42">
        <v>45421.0</v>
      </c>
      <c r="C40" s="43" t="s">
        <v>42</v>
      </c>
      <c r="D40" s="61">
        <v>24.0</v>
      </c>
      <c r="E40" s="45">
        <v>1.0</v>
      </c>
      <c r="F40" s="45">
        <v>0.0</v>
      </c>
      <c r="G40" s="45">
        <v>0.0</v>
      </c>
      <c r="H40" s="45">
        <v>0.0</v>
      </c>
      <c r="I40" s="71">
        <f t="shared" si="7"/>
        <v>24</v>
      </c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9.5" customHeight="1">
      <c r="A41" s="41"/>
      <c r="B41" s="42">
        <v>45452.0</v>
      </c>
      <c r="C41" s="43" t="s">
        <v>43</v>
      </c>
      <c r="D41" s="61">
        <v>24.0</v>
      </c>
      <c r="E41" s="45">
        <v>1.0</v>
      </c>
      <c r="F41" s="45">
        <v>0.0</v>
      </c>
      <c r="G41" s="45">
        <v>0.0</v>
      </c>
      <c r="H41" s="45">
        <v>0.0</v>
      </c>
      <c r="I41" s="71">
        <f t="shared" si="7"/>
        <v>24</v>
      </c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9.5" customHeight="1">
      <c r="A42" s="41"/>
      <c r="B42" s="42">
        <v>45482.0</v>
      </c>
      <c r="C42" s="43" t="s">
        <v>44</v>
      </c>
      <c r="D42" s="61">
        <v>40.0</v>
      </c>
      <c r="E42" s="45">
        <v>1.0</v>
      </c>
      <c r="F42" s="45">
        <v>0.0</v>
      </c>
      <c r="G42" s="45">
        <v>0.0</v>
      </c>
      <c r="H42" s="45">
        <v>0.0</v>
      </c>
      <c r="I42" s="71">
        <f t="shared" si="7"/>
        <v>40</v>
      </c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9.5" customHeight="1">
      <c r="A43" s="48"/>
      <c r="B43" s="49"/>
      <c r="C43" s="50" t="s">
        <v>23</v>
      </c>
      <c r="D43" s="68">
        <f t="shared" ref="D43:I43" si="8">SUM(D36:D42)</f>
        <v>148</v>
      </c>
      <c r="E43" s="69">
        <f t="shared" si="8"/>
        <v>7</v>
      </c>
      <c r="F43" s="69">
        <f t="shared" si="8"/>
        <v>0</v>
      </c>
      <c r="G43" s="69">
        <f t="shared" si="8"/>
        <v>0</v>
      </c>
      <c r="H43" s="69">
        <f t="shared" si="8"/>
        <v>0</v>
      </c>
      <c r="I43" s="72">
        <f t="shared" si="8"/>
        <v>148</v>
      </c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9.5" customHeight="1">
      <c r="A44" s="35"/>
      <c r="B44" s="36" t="s">
        <v>45</v>
      </c>
      <c r="C44" s="73" t="s">
        <v>46</v>
      </c>
      <c r="D44" s="74" t="s">
        <v>47</v>
      </c>
      <c r="E44" s="74" t="s">
        <v>47</v>
      </c>
      <c r="F44" s="74" t="s">
        <v>47</v>
      </c>
      <c r="G44" s="74" t="s">
        <v>47</v>
      </c>
      <c r="H44" s="74" t="s">
        <v>47</v>
      </c>
      <c r="I44" s="46">
        <f t="shared" ref="I44:I45" si="9">(D44*E44)+F44+G44+H44</f>
        <v>0</v>
      </c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9.5" customHeight="1">
      <c r="A45" s="35"/>
      <c r="B45" s="36" t="s">
        <v>48</v>
      </c>
      <c r="C45" s="75" t="s">
        <v>46</v>
      </c>
      <c r="D45" s="74" t="s">
        <v>47</v>
      </c>
      <c r="E45" s="74" t="s">
        <v>47</v>
      </c>
      <c r="F45" s="74" t="s">
        <v>47</v>
      </c>
      <c r="G45" s="74" t="s">
        <v>47</v>
      </c>
      <c r="H45" s="74" t="s">
        <v>47</v>
      </c>
      <c r="I45" s="46">
        <f t="shared" si="9"/>
        <v>0</v>
      </c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9.5" customHeight="1">
      <c r="A46" s="76"/>
      <c r="B46" s="77" t="s">
        <v>49</v>
      </c>
      <c r="C46" s="23"/>
      <c r="D46" s="78">
        <f>SUM(I19,I26,I34,I43)</f>
        <v>10967</v>
      </c>
      <c r="E46" s="79"/>
      <c r="F46" s="79"/>
      <c r="G46" s="79"/>
      <c r="H46" s="79"/>
      <c r="I46" s="79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9.5" customHeight="1">
      <c r="A47" s="76"/>
      <c r="B47" s="80" t="s">
        <v>50</v>
      </c>
      <c r="C47" s="23"/>
      <c r="D47" s="44">
        <f>D46*0.1</f>
        <v>1096.7</v>
      </c>
      <c r="E47" s="44"/>
      <c r="F47" s="44"/>
      <c r="G47" s="44"/>
      <c r="H47" s="44"/>
      <c r="I47" s="44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9.5" customHeight="1">
      <c r="A48" s="81"/>
      <c r="B48" s="82" t="s">
        <v>51</v>
      </c>
      <c r="C48" s="23"/>
      <c r="D48" s="78">
        <f>D46+D47</f>
        <v>12063.7</v>
      </c>
      <c r="E48" s="79"/>
      <c r="F48" s="79"/>
      <c r="G48" s="79"/>
      <c r="H48" s="79"/>
      <c r="I48" s="79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39.75" customHeight="1">
      <c r="A49" s="83"/>
      <c r="B49" s="84" t="s">
        <v>52</v>
      </c>
      <c r="C49" s="85" t="s">
        <v>53</v>
      </c>
      <c r="D49" s="23"/>
      <c r="E49" s="23"/>
      <c r="F49" s="23"/>
      <c r="G49" s="23"/>
      <c r="H49" s="23"/>
      <c r="I49" s="2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8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2.75" customHeight="1">
      <c r="A1001" s="3"/>
      <c r="B1001" s="3"/>
      <c r="C1001" s="2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8">
    <mergeCell ref="B3:I3"/>
    <mergeCell ref="D4:I5"/>
    <mergeCell ref="B6:I6"/>
    <mergeCell ref="B7:I7"/>
    <mergeCell ref="B8:I8"/>
    <mergeCell ref="B9:I9"/>
    <mergeCell ref="B10:I10"/>
    <mergeCell ref="B46:C46"/>
    <mergeCell ref="B47:C47"/>
    <mergeCell ref="B48:C48"/>
    <mergeCell ref="C49:I49"/>
    <mergeCell ref="B11:C12"/>
    <mergeCell ref="D11:D12"/>
    <mergeCell ref="E11:E12"/>
    <mergeCell ref="F11:F12"/>
    <mergeCell ref="G11:G12"/>
    <mergeCell ref="H11:H12"/>
    <mergeCell ref="I11:I12"/>
  </mergeCells>
  <printOptions/>
  <pageMargins bottom="0.75" footer="0.0" header="0.0" left="0.7" right="0.7" top="0.75"/>
  <pageSetup orientation="landscape"/>
  <headerFooter>
    <oddHeader>&amp;CProject Budget Form&amp;RYour Organization Name Here</oddHeader>
    <oddFooter>&amp;LProject Budget Form Rev. 2.2, 08/30/2004&amp;CPage &amp;P of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45.38"/>
    <col customWidth="1" min="5" max="24" width="9.13"/>
    <col customWidth="1" min="25" max="26" width="10.0"/>
  </cols>
  <sheetData>
    <row r="1" ht="12.75" customHeight="1">
      <c r="A1" s="87"/>
      <c r="B1" s="19"/>
      <c r="C1" s="19"/>
      <c r="D1" s="19"/>
      <c r="E1" s="88"/>
      <c r="F1" s="88"/>
      <c r="G1" s="88"/>
      <c r="H1" s="88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58.5" customHeight="1">
      <c r="A2" s="89" t="s">
        <v>54</v>
      </c>
      <c r="B2" s="6"/>
      <c r="C2" s="6"/>
      <c r="D2" s="90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91" t="s">
        <v>55</v>
      </c>
      <c r="B3" s="92" t="str">
        <f>'Fuentes de Costos del Proyecto'!D4</f>
        <v/>
      </c>
      <c r="C3" s="93"/>
      <c r="D3" s="9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6.5" customHeight="1">
      <c r="A4" s="91" t="s">
        <v>4</v>
      </c>
      <c r="B4" s="95" t="s">
        <v>5</v>
      </c>
      <c r="C4" s="93"/>
      <c r="D4" s="9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6.5" customHeight="1">
      <c r="A5" s="97"/>
      <c r="B5" s="98"/>
      <c r="C5" s="98"/>
      <c r="D5" s="9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99" t="s">
        <v>56</v>
      </c>
      <c r="B6" s="100"/>
      <c r="C6" s="100"/>
      <c r="D6" s="10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99" t="s">
        <v>57</v>
      </c>
      <c r="B7" s="100"/>
      <c r="C7" s="100"/>
      <c r="D7" s="10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1.0" customHeight="1">
      <c r="A8" s="102" t="s">
        <v>58</v>
      </c>
      <c r="B8" s="103" t="s">
        <v>59</v>
      </c>
      <c r="C8" s="103" t="s">
        <v>60</v>
      </c>
      <c r="D8" s="103" t="s">
        <v>61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104" t="s">
        <v>62</v>
      </c>
      <c r="B9" s="105"/>
      <c r="C9" s="106"/>
      <c r="D9" s="10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108" t="s">
        <v>63</v>
      </c>
      <c r="B10" s="109">
        <v>45376.0</v>
      </c>
      <c r="C10" s="110">
        <v>10.0</v>
      </c>
      <c r="D10" s="111" t="s">
        <v>64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112" t="s">
        <v>65</v>
      </c>
      <c r="B11" s="113">
        <f t="shared" ref="B11:B12" si="1">B10+3</f>
        <v>45379</v>
      </c>
      <c r="C11" s="114">
        <v>10.0</v>
      </c>
      <c r="D11" s="115" t="s">
        <v>66</v>
      </c>
      <c r="E11" s="3">
        <f t="shared" ref="E11:E12" si="2">3</f>
        <v>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116" t="s">
        <v>67</v>
      </c>
      <c r="B12" s="117">
        <f t="shared" si="1"/>
        <v>45382</v>
      </c>
      <c r="C12" s="118">
        <v>50.0</v>
      </c>
      <c r="D12" s="119" t="s">
        <v>68</v>
      </c>
      <c r="E12" s="3">
        <f t="shared" si="2"/>
        <v>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116" t="s">
        <v>69</v>
      </c>
      <c r="B13" s="117">
        <f t="shared" ref="B13:B14" si="3">B12+5</f>
        <v>45387</v>
      </c>
      <c r="C13" s="118">
        <v>40.0</v>
      </c>
      <c r="D13" s="119" t="s">
        <v>70</v>
      </c>
      <c r="E13" s="120">
        <v>5.0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116" t="s">
        <v>71</v>
      </c>
      <c r="B14" s="117">
        <f t="shared" si="3"/>
        <v>45392</v>
      </c>
      <c r="C14" s="118">
        <v>20.0</v>
      </c>
      <c r="D14" s="119" t="s">
        <v>72</v>
      </c>
      <c r="E14" s="120">
        <v>5.0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121"/>
      <c r="B15" s="122"/>
      <c r="C15" s="123">
        <v>0.0</v>
      </c>
      <c r="D15" s="12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25" t="s">
        <v>23</v>
      </c>
      <c r="B16" s="126"/>
      <c r="C16" s="127">
        <f>SUM(C10:C15)</f>
        <v>130</v>
      </c>
      <c r="D16" s="10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104" t="s">
        <v>73</v>
      </c>
      <c r="B17" s="128"/>
      <c r="C17" s="106"/>
      <c r="D17" s="10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29" t="s">
        <v>74</v>
      </c>
      <c r="B18" s="130">
        <f>B11</f>
        <v>45379</v>
      </c>
      <c r="C18" s="131">
        <v>5.0</v>
      </c>
      <c r="D18" s="132" t="s">
        <v>75</v>
      </c>
      <c r="E18" s="3">
        <f>E11</f>
        <v>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133" t="s">
        <v>76</v>
      </c>
      <c r="B19" s="134">
        <f>B18+3</f>
        <v>45382</v>
      </c>
      <c r="C19" s="135">
        <v>8.0</v>
      </c>
      <c r="D19" s="136" t="s">
        <v>77</v>
      </c>
      <c r="E19" s="120">
        <v>2.0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116" t="s">
        <v>78</v>
      </c>
      <c r="B20" s="117">
        <f>B19+2</f>
        <v>45384</v>
      </c>
      <c r="C20" s="118">
        <v>15.0</v>
      </c>
      <c r="D20" s="119" t="s">
        <v>79</v>
      </c>
      <c r="E20" s="120">
        <v>2.0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116" t="s">
        <v>80</v>
      </c>
      <c r="B21" s="117">
        <f t="shared" ref="B21:B22" si="4">B20+3</f>
        <v>45387</v>
      </c>
      <c r="C21" s="118">
        <v>100.0</v>
      </c>
      <c r="D21" s="119" t="s">
        <v>81</v>
      </c>
      <c r="E21" s="120">
        <v>3.0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116" t="s">
        <v>82</v>
      </c>
      <c r="B22" s="117">
        <f t="shared" si="4"/>
        <v>45390</v>
      </c>
      <c r="C22" s="118">
        <v>25.0</v>
      </c>
      <c r="D22" s="119" t="s">
        <v>83</v>
      </c>
      <c r="E22" s="120">
        <v>4.0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137"/>
      <c r="B23" s="122"/>
      <c r="C23" s="123">
        <v>0.0</v>
      </c>
      <c r="D23" s="12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25" t="s">
        <v>23</v>
      </c>
      <c r="B24" s="126"/>
      <c r="C24" s="127">
        <f>SUM(C18:C23)</f>
        <v>153</v>
      </c>
      <c r="D24" s="10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138" t="s">
        <v>84</v>
      </c>
      <c r="B25" s="128"/>
      <c r="C25" s="106"/>
      <c r="D25" s="10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139" t="s">
        <v>85</v>
      </c>
      <c r="B26" s="140">
        <f>B18+8</f>
        <v>45387</v>
      </c>
      <c r="C26" s="131">
        <v>12.0</v>
      </c>
      <c r="D26" s="141" t="s">
        <v>86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142" t="s">
        <v>87</v>
      </c>
      <c r="B27" s="143">
        <f>B26+5</f>
        <v>45392</v>
      </c>
      <c r="C27" s="135">
        <v>390.0</v>
      </c>
      <c r="D27" s="136" t="s">
        <v>88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142" t="s">
        <v>89</v>
      </c>
      <c r="B28" s="143">
        <f>B27+6</f>
        <v>45398</v>
      </c>
      <c r="C28" s="135">
        <v>89.0</v>
      </c>
      <c r="D28" s="136" t="s">
        <v>90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142" t="s">
        <v>91</v>
      </c>
      <c r="B29" s="143">
        <f>B28+3</f>
        <v>45401</v>
      </c>
      <c r="C29" s="135">
        <v>20.0</v>
      </c>
      <c r="D29" s="136" t="s">
        <v>92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116" t="s">
        <v>93</v>
      </c>
      <c r="B30" s="144">
        <f>B29+6</f>
        <v>45407</v>
      </c>
      <c r="C30" s="118">
        <v>200.0</v>
      </c>
      <c r="D30" s="119" t="s">
        <v>94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145" t="s">
        <v>95</v>
      </c>
      <c r="B31" s="144">
        <f>B30+4</f>
        <v>45411</v>
      </c>
      <c r="C31" s="118">
        <v>300.0</v>
      </c>
      <c r="D31" s="119" t="s">
        <v>96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145" t="s">
        <v>97</v>
      </c>
      <c r="B32" s="146">
        <v>45412.0</v>
      </c>
      <c r="C32" s="118">
        <v>150.0</v>
      </c>
      <c r="D32" s="119" t="s">
        <v>98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125" t="s">
        <v>23</v>
      </c>
      <c r="B33" s="126"/>
      <c r="C33" s="127">
        <f>SUM(C26:C31)</f>
        <v>1011</v>
      </c>
      <c r="D33" s="10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138" t="s">
        <v>99</v>
      </c>
      <c r="B34" s="128"/>
      <c r="C34" s="106"/>
      <c r="D34" s="10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142" t="s">
        <v>100</v>
      </c>
      <c r="B35" s="134">
        <v>45412.0</v>
      </c>
      <c r="C35" s="135">
        <v>84.0</v>
      </c>
      <c r="D35" s="136" t="s">
        <v>101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142" t="s">
        <v>102</v>
      </c>
      <c r="B36" s="134">
        <f>B35+5</f>
        <v>45417</v>
      </c>
      <c r="C36" s="135">
        <v>40.0</v>
      </c>
      <c r="D36" s="136" t="s">
        <v>103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142" t="s">
        <v>104</v>
      </c>
      <c r="B37" s="134">
        <f>B36+6</f>
        <v>45423</v>
      </c>
      <c r="C37" s="135">
        <v>100.0</v>
      </c>
      <c r="D37" s="136" t="s">
        <v>105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116" t="s">
        <v>106</v>
      </c>
      <c r="B38" s="117">
        <f>B37+10</f>
        <v>45433</v>
      </c>
      <c r="C38" s="118">
        <v>50.0</v>
      </c>
      <c r="D38" s="119" t="s">
        <v>107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145" t="s">
        <v>108</v>
      </c>
      <c r="B39" s="146">
        <f>B38+6</f>
        <v>45439</v>
      </c>
      <c r="C39" s="118">
        <v>150.0</v>
      </c>
      <c r="D39" s="119" t="s">
        <v>109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125" t="s">
        <v>110</v>
      </c>
      <c r="B40" s="126"/>
      <c r="C40" s="127">
        <f>SUM(C35:C39)</f>
        <v>424</v>
      </c>
      <c r="D40" s="10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147" t="s">
        <v>111</v>
      </c>
      <c r="B41" s="148"/>
      <c r="C41" s="149">
        <f>SUM(C16,C24,C33,C40)</f>
        <v>1718</v>
      </c>
      <c r="D41" s="10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2.38"/>
    <col customWidth="1" min="2" max="2" width="13.63"/>
    <col customWidth="1" min="3" max="3" width="17.13"/>
    <col customWidth="1" min="4" max="4" width="92.25"/>
    <col customWidth="1" min="5" max="24" width="9.13"/>
    <col customWidth="1" min="25" max="26" width="10.0"/>
  </cols>
  <sheetData>
    <row r="1" ht="12.75" customHeight="1">
      <c r="A1" s="87"/>
      <c r="B1" s="19"/>
      <c r="C1" s="19"/>
      <c r="D1" s="19"/>
      <c r="E1" s="88"/>
      <c r="F1" s="88"/>
      <c r="G1" s="88"/>
      <c r="H1" s="88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58.5" customHeight="1">
      <c r="A2" s="89" t="s">
        <v>112</v>
      </c>
      <c r="B2" s="6"/>
      <c r="C2" s="6"/>
      <c r="D2" s="90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91" t="s">
        <v>55</v>
      </c>
      <c r="B3" s="92" t="str">
        <f>'Fuentes de Costos del Proyecto'!D4</f>
        <v/>
      </c>
      <c r="C3" s="93"/>
      <c r="D3" s="9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6.5" customHeight="1">
      <c r="A4" s="91" t="s">
        <v>4</v>
      </c>
      <c r="B4" s="95" t="s">
        <v>5</v>
      </c>
      <c r="C4" s="93"/>
      <c r="D4" s="9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6.5" customHeight="1">
      <c r="A5" s="97"/>
      <c r="B5" s="98"/>
      <c r="C5" s="98"/>
      <c r="D5" s="9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99" t="s">
        <v>56</v>
      </c>
      <c r="B6" s="100"/>
      <c r="C6" s="100"/>
      <c r="D6" s="10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99" t="s">
        <v>57</v>
      </c>
      <c r="B7" s="100"/>
      <c r="C7" s="100"/>
      <c r="D7" s="10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1.0" customHeight="1">
      <c r="A8" s="102" t="s">
        <v>58</v>
      </c>
      <c r="B8" s="103" t="s">
        <v>59</v>
      </c>
      <c r="C8" s="103" t="s">
        <v>60</v>
      </c>
      <c r="D8" s="103" t="s">
        <v>61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104" t="s">
        <v>113</v>
      </c>
      <c r="B9" s="105"/>
      <c r="C9" s="106"/>
      <c r="D9" s="10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133" t="s">
        <v>114</v>
      </c>
      <c r="B10" s="150">
        <v>45376.0</v>
      </c>
      <c r="C10" s="151">
        <v>135.0</v>
      </c>
      <c r="D10" s="152" t="s">
        <v>115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142" t="s">
        <v>116</v>
      </c>
      <c r="B11" s="150">
        <v>45376.0</v>
      </c>
      <c r="C11" s="151">
        <v>135.0</v>
      </c>
      <c r="D11" s="153" t="s">
        <v>117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142" t="s">
        <v>118</v>
      </c>
      <c r="B12" s="150">
        <v>45383.0</v>
      </c>
      <c r="C12" s="154">
        <v>50.0</v>
      </c>
      <c r="D12" s="153" t="s">
        <v>119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25" t="s">
        <v>23</v>
      </c>
      <c r="B13" s="126"/>
      <c r="C13" s="127">
        <f>SUM(C10:C12)</f>
        <v>320</v>
      </c>
      <c r="D13" s="10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104" t="s">
        <v>120</v>
      </c>
      <c r="B14" s="128"/>
      <c r="C14" s="106"/>
      <c r="D14" s="10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33" t="s">
        <v>121</v>
      </c>
      <c r="B15" s="150">
        <v>45386.0</v>
      </c>
      <c r="C15" s="151">
        <v>400.0</v>
      </c>
      <c r="D15" s="152" t="s">
        <v>122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142" t="s">
        <v>123</v>
      </c>
      <c r="B16" s="150">
        <v>45386.0</v>
      </c>
      <c r="C16" s="154">
        <v>200.0</v>
      </c>
      <c r="D16" s="153" t="s">
        <v>124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25" t="s">
        <v>23</v>
      </c>
      <c r="B17" s="126"/>
      <c r="C17" s="127">
        <f>SUM(C15:C16)</f>
        <v>600</v>
      </c>
      <c r="D17" s="10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104" t="s">
        <v>125</v>
      </c>
      <c r="B18" s="128"/>
      <c r="C18" s="106"/>
      <c r="D18" s="10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133" t="s">
        <v>126</v>
      </c>
      <c r="B19" s="130">
        <v>45427.0</v>
      </c>
      <c r="C19" s="151">
        <v>400.0</v>
      </c>
      <c r="D19" s="152" t="s">
        <v>127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142" t="s">
        <v>128</v>
      </c>
      <c r="B20" s="130">
        <v>45431.0</v>
      </c>
      <c r="C20" s="154">
        <v>200.0</v>
      </c>
      <c r="D20" s="152" t="s">
        <v>129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142" t="s">
        <v>130</v>
      </c>
      <c r="B21" s="155">
        <v>45455.0</v>
      </c>
      <c r="C21" s="154">
        <v>100.0</v>
      </c>
      <c r="D21" s="153" t="s">
        <v>131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25" t="s">
        <v>23</v>
      </c>
      <c r="B22" s="126"/>
      <c r="C22" s="127">
        <f>SUM(C19:C21)</f>
        <v>700</v>
      </c>
      <c r="D22" s="10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104" t="s">
        <v>132</v>
      </c>
      <c r="B23" s="128"/>
      <c r="C23" s="106"/>
      <c r="D23" s="10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133" t="s">
        <v>133</v>
      </c>
      <c r="B24" s="156">
        <v>45462.0</v>
      </c>
      <c r="C24" s="151">
        <v>200.0</v>
      </c>
      <c r="D24" s="152" t="s">
        <v>134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142" t="s">
        <v>135</v>
      </c>
      <c r="B25" s="157">
        <v>45472.0</v>
      </c>
      <c r="C25" s="154">
        <v>500.0</v>
      </c>
      <c r="D25" s="153" t="s">
        <v>136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125" t="s">
        <v>23</v>
      </c>
      <c r="B26" s="126"/>
      <c r="C26" s="127">
        <f>SUM(C24:C25)</f>
        <v>700</v>
      </c>
      <c r="D26" s="10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104" t="s">
        <v>137</v>
      </c>
      <c r="B27" s="128"/>
      <c r="C27" s="106"/>
      <c r="D27" s="10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133" t="s">
        <v>138</v>
      </c>
      <c r="B28" s="156">
        <v>45480.0</v>
      </c>
      <c r="C28" s="151">
        <v>50.0</v>
      </c>
      <c r="D28" s="152" t="s">
        <v>139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142" t="s">
        <v>140</v>
      </c>
      <c r="B29" s="155">
        <v>45484.0</v>
      </c>
      <c r="C29" s="154">
        <v>50.0</v>
      </c>
      <c r="D29" s="153" t="s">
        <v>141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125" t="s">
        <v>110</v>
      </c>
      <c r="B30" s="126"/>
      <c r="C30" s="127">
        <f>SUM(C28:C29)</f>
        <v>100</v>
      </c>
      <c r="D30" s="10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147" t="s">
        <v>111</v>
      </c>
      <c r="B31" s="148"/>
      <c r="C31" s="149">
        <f>SUM(C13,C17,C22,C26,C30)</f>
        <v>2420</v>
      </c>
      <c r="D31" s="10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9.13"/>
    <col customWidth="1" min="14" max="26" width="10.0"/>
  </cols>
  <sheetData>
    <row r="1" ht="12.75" customHeight="1">
      <c r="A1" s="88"/>
    </row>
    <row r="2" ht="52.5" customHeight="1">
      <c r="A2" s="158" t="s">
        <v>142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60"/>
    </row>
    <row r="3" ht="12.75" customHeight="1"/>
    <row r="4" ht="24.75" customHeight="1">
      <c r="A4" s="161" t="s">
        <v>143</v>
      </c>
    </row>
    <row r="5" ht="12.75" customHeight="1">
      <c r="A5" s="162" t="s">
        <v>144</v>
      </c>
    </row>
    <row r="6" ht="12.75" customHeight="1">
      <c r="A6" s="162" t="s">
        <v>145</v>
      </c>
    </row>
    <row r="7" ht="12.75" customHeight="1">
      <c r="A7" s="162" t="s">
        <v>146</v>
      </c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</row>
    <row r="8" ht="12.75" customHeight="1">
      <c r="A8" s="164" t="s">
        <v>147</v>
      </c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</row>
    <row r="9" ht="12.75" customHeight="1">
      <c r="A9" s="162" t="s">
        <v>148</v>
      </c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</row>
    <row r="10" ht="12.75" customHeight="1">
      <c r="A10" s="162" t="s">
        <v>149</v>
      </c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</row>
    <row r="11" ht="12.75" customHeight="1">
      <c r="A11" s="165"/>
      <c r="B11" s="163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</row>
    <row r="12" ht="15.75" customHeight="1">
      <c r="A12" s="166" t="s">
        <v>150</v>
      </c>
    </row>
    <row r="13" ht="12.75" customHeight="1"/>
    <row r="14" ht="12.75" customHeight="1"/>
    <row r="15" ht="12.75" customHeight="1">
      <c r="A15" s="167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9:J9"/>
    <mergeCell ref="A10:J10"/>
    <mergeCell ref="A1:L1"/>
    <mergeCell ref="A2:M2"/>
    <mergeCell ref="A4:J4"/>
    <mergeCell ref="A5:J5"/>
    <mergeCell ref="A6:J6"/>
    <mergeCell ref="A7:J7"/>
    <mergeCell ref="A8:J8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2.2 8-30-04]&amp;CPage &amp;P of &amp;RPrint Date: 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3" width="17.13"/>
    <col customWidth="1" min="4" max="4" width="15.88"/>
    <col customWidth="1" min="5" max="5" width="17.25"/>
    <col customWidth="1" min="6" max="6" width="17.88"/>
    <col customWidth="1" min="7" max="26" width="10.0"/>
  </cols>
  <sheetData>
    <row r="1" ht="12.75" customHeight="1"/>
    <row r="2" ht="58.5" customHeight="1">
      <c r="B2" s="168" t="s">
        <v>151</v>
      </c>
      <c r="C2" s="23"/>
      <c r="D2" s="23"/>
      <c r="E2" s="23"/>
      <c r="F2" s="24"/>
    </row>
    <row r="3" ht="26.25" customHeight="1">
      <c r="A3" s="3"/>
      <c r="B3" s="169" t="s">
        <v>152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170" t="s">
        <v>153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171" t="s">
        <v>154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171" t="s">
        <v>155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/>
      <c r="B7" s="164" t="s">
        <v>156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/>
      <c r="B8" s="164" t="s">
        <v>157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</row>
    <row r="10" ht="38.25" customHeight="1">
      <c r="A10" s="173"/>
      <c r="B10" s="174" t="s">
        <v>158</v>
      </c>
      <c r="C10" s="174" t="s">
        <v>159</v>
      </c>
      <c r="D10" s="174" t="s">
        <v>160</v>
      </c>
      <c r="E10" s="174" t="s">
        <v>161</v>
      </c>
      <c r="F10" s="174" t="s">
        <v>162</v>
      </c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</row>
    <row r="11" ht="12.75" customHeight="1">
      <c r="B11" s="175">
        <v>1.0</v>
      </c>
      <c r="C11" s="176">
        <v>295.0</v>
      </c>
      <c r="D11" s="177">
        <f>SUM(C11)</f>
        <v>295</v>
      </c>
      <c r="E11" s="176">
        <v>420.0</v>
      </c>
      <c r="F11" s="178">
        <f>SUM(E11)</f>
        <v>420</v>
      </c>
    </row>
    <row r="12" ht="12.75" customHeight="1">
      <c r="B12" s="175">
        <v>2.0</v>
      </c>
      <c r="C12" s="176">
        <v>720.0</v>
      </c>
      <c r="D12" s="177">
        <f>SUM(C11:C12)</f>
        <v>1015</v>
      </c>
      <c r="E12" s="176">
        <v>740.0</v>
      </c>
      <c r="F12" s="178">
        <f>SUM(E11:E12)</f>
        <v>1160</v>
      </c>
    </row>
    <row r="13" ht="12.75" customHeight="1">
      <c r="B13" s="175">
        <v>3.0</v>
      </c>
      <c r="C13" s="176">
        <v>353.0</v>
      </c>
      <c r="D13" s="177">
        <f>SUM(C11:C13)</f>
        <v>1368</v>
      </c>
      <c r="E13" s="176">
        <v>700.0</v>
      </c>
      <c r="F13" s="178">
        <f>SUM(E11:E13)</f>
        <v>1860</v>
      </c>
    </row>
    <row r="14" ht="12.75" customHeight="1">
      <c r="B14" s="175">
        <v>4.0</v>
      </c>
      <c r="C14" s="176">
        <v>150.0</v>
      </c>
      <c r="D14" s="177">
        <f>SUM(C11:C14)</f>
        <v>1518</v>
      </c>
      <c r="E14" s="176">
        <v>350.0</v>
      </c>
      <c r="F14" s="178">
        <f>SUM(E11:E14)</f>
        <v>2210</v>
      </c>
    </row>
    <row r="15" ht="12.75" customHeight="1">
      <c r="B15" s="179">
        <v>5.0</v>
      </c>
      <c r="C15" s="176">
        <v>200.0</v>
      </c>
      <c r="D15" s="177">
        <f>SUM(C11:C15)</f>
        <v>1718</v>
      </c>
      <c r="E15" s="176">
        <v>210.0</v>
      </c>
      <c r="F15" s="178">
        <f>SUM(E11:E15)</f>
        <v>2420</v>
      </c>
    </row>
    <row r="16" ht="12.75" customHeight="1">
      <c r="B16" s="175"/>
      <c r="C16" s="180"/>
      <c r="D16" s="177"/>
      <c r="E16" s="180"/>
      <c r="F16" s="178"/>
    </row>
    <row r="17" ht="12.75" customHeight="1">
      <c r="B17" s="175"/>
      <c r="C17" s="180"/>
      <c r="D17" s="177"/>
      <c r="E17" s="180"/>
      <c r="F17" s="178"/>
    </row>
    <row r="18" ht="12.75" customHeight="1">
      <c r="B18" s="175"/>
      <c r="C18" s="180"/>
      <c r="D18" s="177"/>
      <c r="E18" s="180"/>
      <c r="F18" s="178"/>
    </row>
    <row r="19" ht="12.75" customHeight="1">
      <c r="B19" s="175"/>
      <c r="C19" s="180"/>
      <c r="D19" s="177"/>
      <c r="E19" s="180"/>
      <c r="F19" s="178"/>
    </row>
    <row r="20" ht="12.75" customHeight="1">
      <c r="B20" s="175"/>
      <c r="C20" s="180"/>
      <c r="D20" s="177"/>
      <c r="E20" s="180"/>
      <c r="F20" s="178"/>
    </row>
    <row r="21" ht="12.75" customHeight="1">
      <c r="B21" s="175"/>
      <c r="C21" s="180"/>
      <c r="D21" s="177"/>
      <c r="E21" s="180"/>
      <c r="F21" s="178"/>
    </row>
    <row r="22" ht="12.75" customHeight="1">
      <c r="B22" s="175"/>
      <c r="C22" s="180"/>
      <c r="D22" s="177"/>
      <c r="E22" s="180"/>
      <c r="F22" s="178"/>
    </row>
    <row r="23" ht="12.75" customHeight="1">
      <c r="B23" s="175"/>
      <c r="C23" s="180"/>
      <c r="D23" s="177"/>
      <c r="E23" s="180"/>
      <c r="F23" s="178"/>
    </row>
    <row r="24" ht="12.75" customHeight="1">
      <c r="B24" s="175"/>
      <c r="C24" s="180"/>
      <c r="D24" s="177"/>
      <c r="E24" s="180"/>
      <c r="F24" s="178"/>
    </row>
    <row r="25" ht="12.75" customHeight="1">
      <c r="B25" s="175"/>
      <c r="C25" s="180"/>
      <c r="D25" s="177"/>
      <c r="E25" s="180"/>
      <c r="F25" s="178"/>
    </row>
    <row r="26" ht="12.75" customHeight="1">
      <c r="B26" s="175"/>
      <c r="C26" s="180"/>
      <c r="D26" s="177"/>
      <c r="E26" s="180"/>
      <c r="F26" s="178"/>
    </row>
    <row r="27" ht="12.75" customHeight="1">
      <c r="B27" s="175"/>
      <c r="C27" s="180"/>
      <c r="D27" s="177"/>
      <c r="E27" s="180"/>
      <c r="F27" s="178"/>
    </row>
    <row r="28" ht="12.75" customHeight="1">
      <c r="B28" s="175"/>
      <c r="C28" s="180"/>
      <c r="D28" s="177"/>
      <c r="E28" s="180"/>
      <c r="F28" s="178"/>
    </row>
    <row r="29" ht="12.75" customHeight="1">
      <c r="B29" s="175"/>
      <c r="C29" s="180"/>
      <c r="D29" s="177"/>
      <c r="E29" s="180"/>
      <c r="F29" s="178"/>
    </row>
    <row r="30" ht="12.75" customHeight="1">
      <c r="B30" s="175"/>
      <c r="C30" s="176" t="s">
        <v>163</v>
      </c>
      <c r="D30" s="177"/>
      <c r="E30" s="180"/>
      <c r="F30" s="178"/>
    </row>
    <row r="31" ht="12.75" customHeight="1">
      <c r="B31" s="175"/>
      <c r="C31" s="180"/>
      <c r="D31" s="177"/>
      <c r="E31" s="180"/>
      <c r="F31" s="178"/>
    </row>
    <row r="32" ht="12.75" customHeight="1">
      <c r="B32" s="175"/>
      <c r="C32" s="180"/>
      <c r="D32" s="177"/>
      <c r="E32" s="180"/>
      <c r="F32" s="178"/>
    </row>
    <row r="33" ht="12.75" customHeight="1">
      <c r="B33" s="175"/>
      <c r="C33" s="180"/>
      <c r="D33" s="177"/>
      <c r="E33" s="180"/>
      <c r="F33" s="178"/>
    </row>
    <row r="34" ht="12.75" customHeight="1">
      <c r="B34" s="175"/>
      <c r="C34" s="180"/>
      <c r="D34" s="177"/>
      <c r="E34" s="180"/>
      <c r="F34" s="178"/>
    </row>
    <row r="35" ht="12.75" customHeight="1">
      <c r="B35" s="175"/>
      <c r="C35" s="180"/>
      <c r="D35" s="177"/>
      <c r="E35" s="180"/>
      <c r="F35" s="178"/>
    </row>
    <row r="36" ht="12.75" customHeight="1">
      <c r="B36" s="175"/>
      <c r="C36" s="180"/>
      <c r="D36" s="177"/>
      <c r="E36" s="180"/>
      <c r="F36" s="178"/>
    </row>
    <row r="37" ht="12.75" customHeight="1">
      <c r="B37" s="175"/>
      <c r="C37" s="180"/>
      <c r="D37" s="177"/>
      <c r="E37" s="180"/>
      <c r="F37" s="178"/>
    </row>
    <row r="38" ht="12.75" customHeight="1">
      <c r="B38" s="175"/>
      <c r="C38" s="180"/>
      <c r="D38" s="177"/>
      <c r="E38" s="180"/>
      <c r="F38" s="178"/>
    </row>
    <row r="39" ht="12.75" customHeight="1">
      <c r="B39" s="175"/>
      <c r="C39" s="180"/>
      <c r="D39" s="177"/>
      <c r="E39" s="180"/>
      <c r="F39" s="178"/>
    </row>
    <row r="40" ht="12.75" customHeight="1">
      <c r="B40" s="175"/>
      <c r="C40" s="180"/>
      <c r="D40" s="177"/>
      <c r="E40" s="180"/>
      <c r="F40" s="178"/>
    </row>
    <row r="41" ht="12.75" customHeight="1">
      <c r="B41" s="175"/>
      <c r="C41" s="180"/>
      <c r="D41" s="177"/>
      <c r="E41" s="180"/>
      <c r="F41" s="178"/>
    </row>
    <row r="42" ht="12.75" customHeight="1">
      <c r="B42" s="175"/>
      <c r="C42" s="180"/>
      <c r="D42" s="177"/>
      <c r="E42" s="180"/>
      <c r="F42" s="178"/>
    </row>
    <row r="43" ht="12.75" customHeight="1">
      <c r="B43" s="175"/>
      <c r="C43" s="180"/>
      <c r="D43" s="177"/>
      <c r="E43" s="180"/>
      <c r="F43" s="178"/>
    </row>
    <row r="44" ht="12.75" customHeight="1">
      <c r="B44" s="175"/>
      <c r="C44" s="180"/>
      <c r="D44" s="177"/>
      <c r="E44" s="180"/>
      <c r="F44" s="178"/>
    </row>
    <row r="45" ht="12.75" customHeight="1">
      <c r="B45" s="175"/>
      <c r="C45" s="180"/>
      <c r="D45" s="177"/>
      <c r="E45" s="180"/>
      <c r="F45" s="178"/>
    </row>
    <row r="46" ht="12.75" customHeight="1">
      <c r="B46" s="175"/>
      <c r="C46" s="180"/>
      <c r="D46" s="177"/>
      <c r="E46" s="180"/>
      <c r="F46" s="178"/>
    </row>
    <row r="47" ht="12.75" customHeight="1">
      <c r="B47" s="175"/>
      <c r="C47" s="180"/>
      <c r="D47" s="177"/>
      <c r="E47" s="180"/>
      <c r="F47" s="178"/>
    </row>
    <row r="48" ht="12.75" customHeight="1">
      <c r="B48" s="175"/>
      <c r="C48" s="180"/>
      <c r="D48" s="177"/>
      <c r="E48" s="180"/>
      <c r="F48" s="178"/>
    </row>
    <row r="49" ht="12.75" customHeight="1">
      <c r="B49" s="175"/>
      <c r="C49" s="180"/>
      <c r="D49" s="177"/>
      <c r="E49" s="180"/>
      <c r="F49" s="178"/>
    </row>
    <row r="50" ht="12.75" customHeight="1">
      <c r="B50" s="175"/>
      <c r="C50" s="180"/>
      <c r="D50" s="177"/>
      <c r="E50" s="180"/>
      <c r="F50" s="178"/>
    </row>
    <row r="51" ht="12.75" customHeight="1">
      <c r="B51" s="175"/>
      <c r="C51" s="180"/>
      <c r="D51" s="177"/>
      <c r="E51" s="180"/>
      <c r="F51" s="178"/>
    </row>
    <row r="52" ht="12.75" customHeight="1">
      <c r="B52" s="175"/>
      <c r="C52" s="180"/>
      <c r="D52" s="177"/>
      <c r="E52" s="180"/>
      <c r="F52" s="178"/>
    </row>
    <row r="53" ht="12.75" customHeight="1">
      <c r="B53" s="175"/>
      <c r="C53" s="180"/>
      <c r="D53" s="177"/>
      <c r="E53" s="180"/>
      <c r="F53" s="178"/>
    </row>
    <row r="54" ht="12.75" customHeight="1">
      <c r="B54" s="175"/>
      <c r="C54" s="180"/>
      <c r="D54" s="177"/>
      <c r="E54" s="180"/>
      <c r="F54" s="178"/>
    </row>
    <row r="55" ht="12.75" customHeight="1">
      <c r="B55" s="175"/>
      <c r="C55" s="180"/>
      <c r="D55" s="177"/>
      <c r="E55" s="180"/>
      <c r="F55" s="178"/>
    </row>
    <row r="56" ht="12.75" customHeight="1">
      <c r="B56" s="175"/>
      <c r="C56" s="180"/>
      <c r="D56" s="177"/>
      <c r="E56" s="180"/>
      <c r="F56" s="178"/>
    </row>
    <row r="57" ht="12.75" customHeight="1">
      <c r="B57" s="175"/>
      <c r="C57" s="180"/>
      <c r="D57" s="177"/>
      <c r="E57" s="180"/>
      <c r="F57" s="178"/>
    </row>
    <row r="58" ht="12.75" customHeight="1">
      <c r="B58" s="175"/>
      <c r="C58" s="180"/>
      <c r="D58" s="177"/>
      <c r="E58" s="180"/>
      <c r="F58" s="178"/>
    </row>
    <row r="59" ht="12.75" customHeight="1">
      <c r="B59" s="175"/>
      <c r="C59" s="180"/>
      <c r="D59" s="177"/>
      <c r="E59" s="180"/>
      <c r="F59" s="178"/>
    </row>
    <row r="60" ht="12.75" customHeight="1">
      <c r="B60" s="175"/>
      <c r="C60" s="180"/>
      <c r="D60" s="177"/>
      <c r="E60" s="180"/>
      <c r="F60" s="178"/>
    </row>
    <row r="61" ht="12.75" customHeight="1">
      <c r="B61" s="175"/>
      <c r="C61" s="180"/>
      <c r="D61" s="177"/>
      <c r="E61" s="180"/>
      <c r="F61" s="178"/>
    </row>
    <row r="62" ht="12.75" customHeight="1">
      <c r="B62" s="175"/>
      <c r="C62" s="180"/>
      <c r="D62" s="177"/>
      <c r="E62" s="180"/>
      <c r="F62" s="178"/>
    </row>
    <row r="63" ht="12.75" customHeight="1">
      <c r="B63" s="175"/>
      <c r="C63" s="180"/>
      <c r="D63" s="177"/>
      <c r="E63" s="180"/>
      <c r="F63" s="178"/>
    </row>
    <row r="64" ht="12.75" customHeight="1">
      <c r="B64" s="175"/>
      <c r="C64" s="180"/>
      <c r="D64" s="177"/>
      <c r="E64" s="180"/>
      <c r="F64" s="178"/>
    </row>
    <row r="65" ht="12.75" customHeight="1">
      <c r="B65" s="175"/>
      <c r="C65" s="180"/>
      <c r="D65" s="177"/>
      <c r="E65" s="180"/>
      <c r="F65" s="178"/>
    </row>
    <row r="66" ht="12.75" customHeight="1">
      <c r="B66" s="175"/>
      <c r="C66" s="180"/>
      <c r="D66" s="177"/>
      <c r="E66" s="180"/>
      <c r="F66" s="178"/>
    </row>
    <row r="67" ht="12.75" customHeight="1">
      <c r="B67" s="175"/>
      <c r="C67" s="180"/>
      <c r="D67" s="177"/>
      <c r="E67" s="180"/>
      <c r="F67" s="178"/>
    </row>
    <row r="68" ht="12.75" customHeight="1">
      <c r="B68" s="175"/>
      <c r="C68" s="180"/>
      <c r="D68" s="177"/>
      <c r="E68" s="180"/>
      <c r="F68" s="178"/>
    </row>
    <row r="69" ht="12.75" customHeight="1">
      <c r="B69" s="175"/>
      <c r="C69" s="180"/>
      <c r="D69" s="177"/>
      <c r="E69" s="180"/>
      <c r="F69" s="178"/>
    </row>
    <row r="70" ht="12.75" customHeight="1">
      <c r="B70" s="175"/>
      <c r="C70" s="180"/>
      <c r="D70" s="177"/>
      <c r="E70" s="180"/>
      <c r="F70" s="178"/>
    </row>
    <row r="71" ht="12.75" customHeight="1">
      <c r="B71" s="175"/>
      <c r="C71" s="180"/>
      <c r="D71" s="177"/>
      <c r="E71" s="180"/>
      <c r="F71" s="178"/>
    </row>
    <row r="72" ht="12.75" customHeight="1">
      <c r="B72" s="175"/>
      <c r="C72" s="180"/>
      <c r="D72" s="177"/>
      <c r="E72" s="180"/>
      <c r="F72" s="178"/>
    </row>
    <row r="73" ht="12.75" customHeight="1">
      <c r="B73" s="175"/>
      <c r="C73" s="180"/>
      <c r="D73" s="177"/>
      <c r="E73" s="180"/>
      <c r="F73" s="178"/>
    </row>
    <row r="74" ht="12.75" customHeight="1">
      <c r="B74" s="175"/>
      <c r="C74" s="180"/>
      <c r="D74" s="177"/>
      <c r="E74" s="180"/>
      <c r="F74" s="178"/>
    </row>
    <row r="75" ht="12.75" customHeight="1">
      <c r="B75" s="175"/>
      <c r="C75" s="180"/>
      <c r="D75" s="177"/>
      <c r="E75" s="180"/>
      <c r="F75" s="178"/>
    </row>
    <row r="76" ht="12.75" customHeight="1">
      <c r="B76" s="175"/>
      <c r="C76" s="180"/>
      <c r="D76" s="177"/>
      <c r="E76" s="180"/>
      <c r="F76" s="178"/>
    </row>
    <row r="77" ht="12.75" customHeight="1">
      <c r="B77" s="175"/>
      <c r="C77" s="180"/>
      <c r="D77" s="177"/>
      <c r="E77" s="180"/>
      <c r="F77" s="178"/>
    </row>
    <row r="78" ht="12.75" customHeight="1">
      <c r="B78" s="175"/>
      <c r="C78" s="180"/>
      <c r="D78" s="177"/>
      <c r="E78" s="180"/>
      <c r="F78" s="178"/>
    </row>
    <row r="79" ht="12.75" customHeight="1">
      <c r="B79" s="175"/>
      <c r="C79" s="180"/>
      <c r="D79" s="177"/>
      <c r="E79" s="180"/>
      <c r="F79" s="178"/>
    </row>
    <row r="80" ht="12.75" customHeight="1">
      <c r="B80" s="175"/>
      <c r="C80" s="180"/>
      <c r="D80" s="177"/>
      <c r="E80" s="180"/>
      <c r="F80" s="178"/>
    </row>
    <row r="81" ht="12.75" customHeight="1">
      <c r="B81" s="175"/>
      <c r="C81" s="180"/>
      <c r="D81" s="177"/>
      <c r="E81" s="180"/>
      <c r="F81" s="178"/>
    </row>
    <row r="82" ht="12.75" customHeight="1">
      <c r="B82" s="175"/>
      <c r="C82" s="180"/>
      <c r="D82" s="177"/>
      <c r="E82" s="180"/>
      <c r="F82" s="178"/>
    </row>
    <row r="83" ht="12.75" customHeight="1">
      <c r="B83" s="175"/>
      <c r="C83" s="180"/>
      <c r="D83" s="177"/>
      <c r="E83" s="180"/>
      <c r="F83" s="178"/>
    </row>
    <row r="84" ht="12.75" customHeight="1">
      <c r="B84" s="175"/>
      <c r="C84" s="180"/>
      <c r="D84" s="177"/>
      <c r="E84" s="180"/>
      <c r="F84" s="178"/>
    </row>
    <row r="85" ht="12.75" customHeight="1">
      <c r="B85" s="175"/>
      <c r="C85" s="180"/>
      <c r="D85" s="177"/>
      <c r="E85" s="180"/>
      <c r="F85" s="178"/>
    </row>
    <row r="86" ht="12.75" customHeight="1">
      <c r="B86" s="175"/>
      <c r="C86" s="180"/>
      <c r="D86" s="177"/>
      <c r="E86" s="180"/>
      <c r="F86" s="178"/>
    </row>
    <row r="87" ht="12.75" customHeight="1">
      <c r="B87" s="175"/>
      <c r="C87" s="180"/>
      <c r="D87" s="177"/>
      <c r="E87" s="180"/>
      <c r="F87" s="178"/>
    </row>
    <row r="88" ht="12.75" customHeight="1">
      <c r="B88" s="175"/>
      <c r="C88" s="180"/>
      <c r="D88" s="177"/>
      <c r="E88" s="180"/>
      <c r="F88" s="178"/>
    </row>
    <row r="89" ht="12.75" customHeight="1">
      <c r="B89" s="175"/>
      <c r="C89" s="180"/>
      <c r="D89" s="177"/>
      <c r="E89" s="180"/>
      <c r="F89" s="178"/>
    </row>
    <row r="90" ht="12.75" customHeight="1">
      <c r="B90" s="175"/>
      <c r="C90" s="180"/>
      <c r="D90" s="177"/>
      <c r="E90" s="180"/>
      <c r="F90" s="178"/>
    </row>
    <row r="91" ht="12.75" customHeight="1">
      <c r="B91" s="175"/>
      <c r="C91" s="180"/>
      <c r="D91" s="177"/>
      <c r="E91" s="180"/>
      <c r="F91" s="178"/>
    </row>
    <row r="92" ht="12.75" customHeight="1">
      <c r="B92" s="175"/>
      <c r="C92" s="180"/>
      <c r="D92" s="177"/>
      <c r="E92" s="180"/>
      <c r="F92" s="178"/>
    </row>
    <row r="93" ht="12.75" customHeight="1">
      <c r="B93" s="175"/>
      <c r="C93" s="180"/>
      <c r="D93" s="177"/>
      <c r="E93" s="180"/>
      <c r="F93" s="178"/>
    </row>
    <row r="94" ht="12.75" customHeight="1">
      <c r="B94" s="175"/>
      <c r="C94" s="180"/>
      <c r="D94" s="177"/>
      <c r="E94" s="180"/>
      <c r="F94" s="178"/>
    </row>
    <row r="95" ht="12.75" customHeight="1">
      <c r="B95" s="175"/>
      <c r="C95" s="180"/>
      <c r="D95" s="177"/>
      <c r="E95" s="180"/>
      <c r="F95" s="178"/>
    </row>
    <row r="96" ht="12.75" customHeight="1">
      <c r="B96" s="175"/>
      <c r="C96" s="180"/>
      <c r="D96" s="177"/>
      <c r="E96" s="180"/>
      <c r="F96" s="178"/>
    </row>
    <row r="97" ht="12.75" customHeight="1">
      <c r="B97" s="175"/>
      <c r="C97" s="180"/>
      <c r="D97" s="177"/>
      <c r="E97" s="180"/>
      <c r="F97" s="178"/>
    </row>
    <row r="98" ht="12.75" customHeight="1">
      <c r="B98" s="181"/>
      <c r="C98" s="182"/>
      <c r="D98" s="183"/>
      <c r="E98" s="182"/>
      <c r="F98" s="184"/>
    </row>
    <row r="99" ht="12.75" customHeight="1"/>
    <row r="100" ht="12.75" customHeight="1">
      <c r="B100" s="185" t="s">
        <v>164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F2"/>
    <mergeCell ref="B3:F3"/>
    <mergeCell ref="B4:F4"/>
    <mergeCell ref="B5:F5"/>
    <mergeCell ref="B6:F6"/>
    <mergeCell ref="B7:F7"/>
    <mergeCell ref="B8:F8"/>
    <mergeCell ref="B100:D100"/>
  </mergeCells>
  <hyperlinks>
    <hyperlink r:id="rId1" ref="B100"/>
  </hyperlink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2.1 8-30-04]&amp;CPage &amp;P of &amp;RPrint Date: &amp;D</oddFooter>
  </headerFooter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2003-01-15T16:30:27Z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FWJASSSE55TN-275-101</vt:lpstr>
  </property>
  <property fmtid="{D5CDD505-2E9C-101B-9397-08002B2CF9AE}" pid="3" name="_dlc_DocIdItemGuid">
    <vt:lpstr>d707aaba-0938-4712-935e-3c52268454de</vt:lpstr>
  </property>
  <property fmtid="{D5CDD505-2E9C-101B-9397-08002B2CF9AE}" pid="4" name="_dlc_DocIdUrl">
    <vt:lpstr>https://portal.smrey.net/areas/it/_layouts/15/DocIdRedir.aspx?ID=FWJASSSE55TN-275-101, FWJASSSE55TN-275-101</vt:lpstr>
  </property>
</Properties>
</file>