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Financieras\"/>
    </mc:Choice>
  </mc:AlternateContent>
  <bookViews>
    <workbookView xWindow="0" yWindow="0" windowWidth="20490" windowHeight="7350"/>
  </bookViews>
  <sheets>
    <sheet name="BEBE" sheetId="1" r:id="rId1"/>
    <sheet name="ALE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J22" i="2"/>
  <c r="M4" i="2"/>
  <c r="S9" i="2"/>
  <c r="R9" i="2"/>
  <c r="Q9" i="2"/>
  <c r="P9" i="2"/>
  <c r="O9" i="2"/>
  <c r="N9" i="2"/>
  <c r="M9" i="2"/>
  <c r="L9" i="2"/>
  <c r="K9" i="2"/>
  <c r="J9" i="2"/>
  <c r="I9" i="2"/>
  <c r="H9" i="2"/>
  <c r="G9" i="2"/>
  <c r="G10" i="2"/>
  <c r="F9" i="2"/>
  <c r="E9" i="2"/>
  <c r="D9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S10" i="2"/>
  <c r="S14" i="2" s="1"/>
  <c r="R10" i="2"/>
  <c r="R14" i="2" s="1"/>
  <c r="Q10" i="2"/>
  <c r="Q14" i="2" s="1"/>
  <c r="P10" i="2"/>
  <c r="P14" i="2" s="1"/>
  <c r="O10" i="2"/>
  <c r="O14" i="2" s="1"/>
  <c r="N10" i="2"/>
  <c r="N14" i="2" s="1"/>
  <c r="M10" i="2"/>
  <c r="M14" i="2" s="1"/>
  <c r="L10" i="2"/>
  <c r="L14" i="2" s="1"/>
  <c r="K10" i="2"/>
  <c r="K14" i="2" s="1"/>
  <c r="J10" i="2"/>
  <c r="J14" i="2" s="1"/>
  <c r="I10" i="2"/>
  <c r="I14" i="2" s="1"/>
  <c r="H10" i="2"/>
  <c r="H14" i="2" s="1"/>
  <c r="G14" i="2"/>
  <c r="F10" i="2"/>
  <c r="F14" i="2" s="1"/>
  <c r="E10" i="2"/>
  <c r="E14" i="2" s="1"/>
  <c r="D10" i="2"/>
  <c r="D14" i="2" s="1"/>
  <c r="S11" i="2"/>
  <c r="S13" i="2" s="1"/>
  <c r="R11" i="2"/>
  <c r="R13" i="2" s="1"/>
  <c r="Q11" i="2"/>
  <c r="Q13" i="2" s="1"/>
  <c r="P11" i="2"/>
  <c r="P13" i="2" s="1"/>
  <c r="O11" i="2"/>
  <c r="O13" i="2" s="1"/>
  <c r="N11" i="2"/>
  <c r="N13" i="2" s="1"/>
  <c r="M11" i="2"/>
  <c r="M13" i="2" s="1"/>
  <c r="L11" i="2"/>
  <c r="L13" i="2" s="1"/>
  <c r="K11" i="2"/>
  <c r="K13" i="2" s="1"/>
  <c r="J11" i="2"/>
  <c r="J13" i="2" s="1"/>
  <c r="I11" i="2"/>
  <c r="I13" i="2" s="1"/>
  <c r="H11" i="2"/>
  <c r="H13" i="2" s="1"/>
  <c r="G11" i="2"/>
  <c r="G13" i="2" s="1"/>
  <c r="F11" i="2"/>
  <c r="F13" i="2" s="1"/>
  <c r="E11" i="2"/>
  <c r="E13" i="2" s="1"/>
  <c r="D11" i="2"/>
  <c r="D13" i="2" s="1"/>
  <c r="P30" i="1" l="1"/>
  <c r="M25" i="1"/>
  <c r="M4" i="1"/>
  <c r="Q14" i="1"/>
  <c r="O14" i="1"/>
  <c r="M14" i="1"/>
  <c r="K14" i="1"/>
  <c r="I14" i="1"/>
  <c r="G14" i="1"/>
  <c r="E14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Q11" i="1"/>
  <c r="Q13" i="1" s="1"/>
  <c r="O11" i="1"/>
  <c r="O13" i="1" s="1"/>
  <c r="O9" i="1"/>
  <c r="S10" i="1"/>
  <c r="S14" i="1" s="1"/>
  <c r="R10" i="1"/>
  <c r="R14" i="1" s="1"/>
  <c r="Q10" i="1"/>
  <c r="P10" i="1"/>
  <c r="P14" i="1" s="1"/>
  <c r="O10" i="1"/>
  <c r="N10" i="1"/>
  <c r="N14" i="1" s="1"/>
  <c r="M10" i="1"/>
  <c r="L10" i="1"/>
  <c r="L14" i="1" s="1"/>
  <c r="K10" i="1"/>
  <c r="J10" i="1"/>
  <c r="J14" i="1" s="1"/>
  <c r="I10" i="1"/>
  <c r="H10" i="1"/>
  <c r="H14" i="1" s="1"/>
  <c r="G10" i="1"/>
  <c r="F10" i="1"/>
  <c r="F14" i="1" s="1"/>
  <c r="E10" i="1"/>
  <c r="D10" i="1"/>
  <c r="D14" i="1" s="1"/>
  <c r="S9" i="1"/>
  <c r="S11" i="1" s="1"/>
  <c r="S13" i="1" s="1"/>
  <c r="K25" i="1" s="1"/>
  <c r="R9" i="1"/>
  <c r="R11" i="1" s="1"/>
  <c r="R13" i="1" s="1"/>
  <c r="Q9" i="1"/>
  <c r="P9" i="1"/>
  <c r="P11" i="1" s="1"/>
  <c r="P13" i="1" s="1"/>
  <c r="N9" i="1"/>
  <c r="M9" i="1"/>
  <c r="M11" i="1" s="1"/>
  <c r="M13" i="1" s="1"/>
  <c r="L9" i="1"/>
  <c r="K9" i="1"/>
  <c r="K11" i="1" s="1"/>
  <c r="K13" i="1" s="1"/>
  <c r="J9" i="1"/>
  <c r="I9" i="1"/>
  <c r="I11" i="1" s="1"/>
  <c r="I13" i="1" s="1"/>
  <c r="H9" i="1"/>
  <c r="G9" i="1"/>
  <c r="G11" i="1" s="1"/>
  <c r="G13" i="1" s="1"/>
  <c r="F9" i="1"/>
  <c r="E9" i="1"/>
  <c r="E11" i="1" s="1"/>
  <c r="E13" i="1" s="1"/>
  <c r="D9" i="1"/>
  <c r="D11" i="1" l="1"/>
  <c r="D13" i="1" s="1"/>
  <c r="F11" i="1"/>
  <c r="F13" i="1" s="1"/>
  <c r="H11" i="1"/>
  <c r="H13" i="1" s="1"/>
  <c r="J11" i="1"/>
  <c r="J13" i="1" s="1"/>
  <c r="L11" i="1"/>
  <c r="L13" i="1" s="1"/>
  <c r="N11" i="1"/>
  <c r="N13" i="1" s="1"/>
</calcChain>
</file>

<file path=xl/sharedStrings.xml><?xml version="1.0" encoding="utf-8"?>
<sst xmlns="http://schemas.openxmlformats.org/spreadsheetml/2006/main" count="56" uniqueCount="39">
  <si>
    <t xml:space="preserve">Datos </t>
  </si>
  <si>
    <t>Costo Variable Por Unidad (V)</t>
  </si>
  <si>
    <t xml:space="preserve">Costos Fijos </t>
  </si>
  <si>
    <t>Industria BEBE</t>
  </si>
  <si>
    <t>Unidades Vendidas (Q)</t>
  </si>
  <si>
    <t xml:space="preserve">Ingreso Por Venta </t>
  </si>
  <si>
    <t>-Costo Variable Por Unidad Total</t>
  </si>
  <si>
    <t>=Margen de Contribución Total</t>
  </si>
  <si>
    <t>-Costos Fijos</t>
  </si>
  <si>
    <t xml:space="preserve">=Ingreso en operación </t>
  </si>
  <si>
    <t>Costos Totales</t>
  </si>
  <si>
    <t>Punto Equilibrio Cantidad</t>
  </si>
  <si>
    <t>Costos Fijos/(Precio-Costo Variable Por Unidad)</t>
  </si>
  <si>
    <t>A) ¿Cuál es la ganancia o pérdida de la empresa a un nivel de ventas de 6000 unidades y  de 9000 unidades?</t>
  </si>
  <si>
    <t>B) ¿Cuál es el punto de equilibrio?</t>
  </si>
  <si>
    <t>8000 unidades de venta</t>
  </si>
  <si>
    <t xml:space="preserve">Con 6000 unidades la empresa tiene perdidas de $40,000.00, mientras que con 9000 unidades la empresa tiene </t>
  </si>
  <si>
    <t>ganancias de $20,000.00</t>
  </si>
  <si>
    <t>C) ¿Cuál es el grado de apalancamiento operativo a un nivel de ventas de 6000 y 9000 unidades?</t>
  </si>
  <si>
    <t>GAO=</t>
  </si>
  <si>
    <t>/</t>
  </si>
  <si>
    <t>Por cada 50% de ingreso en las ventas se genera un 150% de pérdida.</t>
  </si>
  <si>
    <t>¿Qué siginifica este cambio para la administración de la empresa?</t>
  </si>
  <si>
    <t xml:space="preserve">D) ¿Qué le sucede al punto de equilibrio si el precio de venta aumenta a $40.00 pesos? </t>
  </si>
  <si>
    <t>Al incrementar el precio de de venta el punto de equilibrio disminuyo a 6,400 unidades producidas lo cual</t>
  </si>
  <si>
    <t>demuestra que a un pequeño incremento en la venta las ganancias llegaran a menor unidades producidas.</t>
  </si>
  <si>
    <t>((ΔIngresos)/(Ingresos))/</t>
  </si>
  <si>
    <t>((ΔQ)/(Q))</t>
  </si>
  <si>
    <t>Industria ALEX</t>
  </si>
  <si>
    <t>A) ¿Cuál es la ganancia o pérdida de la empresa a un nivel de ventas de 4000 unidades y  de 7000 unidades?</t>
  </si>
  <si>
    <t>Depreciación</t>
  </si>
  <si>
    <t xml:space="preserve">Con 4000 unidades la empresa tiene perdidas de $62,500.00, mientras que con 9000 unidades la empresa tiene </t>
  </si>
  <si>
    <t>ganancias de $125,000.00</t>
  </si>
  <si>
    <t>B) ¿Cuál es el punto de equilibrio en utilidad?</t>
  </si>
  <si>
    <t>PEU=(Costo Fijo-Depreciación)/(1-(V/P))</t>
  </si>
  <si>
    <t>Precio de venta (P)</t>
  </si>
  <si>
    <t>Unidades de producción</t>
  </si>
  <si>
    <t>C) ¿Cuál es el punto de equilibrio en efectivo?</t>
  </si>
  <si>
    <t>PEF=(Costos Fijos-Depreciación)/(P-V)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</si>
</sst>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44" fontId="2" fillId="4" borderId="0" xfId="0" applyNumberFormat="1" applyFont="1" applyFill="1"/>
    <xf numFmtId="44" fontId="2" fillId="4" borderId="0" xfId="2" applyFont="1" applyFill="1"/>
    <xf numFmtId="0" fontId="2" fillId="5" borderId="0" xfId="0" applyFont="1" applyFill="1" applyAlignment="1">
      <alignment wrapText="1"/>
    </xf>
    <xf numFmtId="0" fontId="2" fillId="5" borderId="0" xfId="0" applyFont="1" applyFill="1"/>
    <xf numFmtId="44" fontId="2" fillId="5" borderId="0" xfId="0" applyNumberFormat="1" applyFont="1" applyFill="1"/>
    <xf numFmtId="0" fontId="2" fillId="6" borderId="0" xfId="0" applyFont="1" applyFill="1"/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5" borderId="0" xfId="0" applyNumberFormat="1" applyFont="1" applyFill="1" applyAlignment="1">
      <alignment wrapText="1"/>
    </xf>
    <xf numFmtId="43" fontId="2" fillId="2" borderId="0" xfId="1" applyFont="1" applyFill="1"/>
    <xf numFmtId="0" fontId="2" fillId="6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44" fontId="2" fillId="4" borderId="0" xfId="2" applyFont="1" applyFill="1" applyAlignment="1">
      <alignment horizontal="center" wrapText="1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center" wrapText="1"/>
    </xf>
    <xf numFmtId="44" fontId="2" fillId="5" borderId="0" xfId="2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43" fontId="2" fillId="3" borderId="0" xfId="1" applyFont="1" applyFill="1" applyAlignment="1">
      <alignment horizontal="left" vertical="top" wrapText="1"/>
    </xf>
    <xf numFmtId="0" fontId="2" fillId="4" borderId="0" xfId="0" applyFont="1" applyFill="1" applyAlignment="1">
      <alignment horizontal="left" wrapText="1"/>
    </xf>
    <xf numFmtId="0" fontId="2" fillId="5" borderId="0" xfId="0" quotePrefix="1" applyFont="1" applyFill="1" applyAlignment="1">
      <alignment horizontal="left" wrapText="1"/>
    </xf>
    <xf numFmtId="0" fontId="2" fillId="4" borderId="0" xfId="0" quotePrefix="1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6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center" wrapText="1"/>
    </xf>
    <xf numFmtId="9" fontId="2" fillId="2" borderId="0" xfId="3" applyFont="1" applyFill="1" applyAlignment="1">
      <alignment horizontal="left"/>
    </xf>
    <xf numFmtId="9" fontId="2" fillId="2" borderId="0" xfId="3" applyFont="1" applyFill="1" applyAlignment="1">
      <alignment horizontal="right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</a:t>
            </a:r>
            <a:r>
              <a:rPr lang="es-MX" baseline="0"/>
              <a:t> de Equilibrio</a:t>
            </a:r>
          </a:p>
        </c:rich>
      </c:tx>
      <c:layout>
        <c:manualLayout>
          <c:xMode val="edge"/>
          <c:yMode val="edge"/>
          <c:x val="0.4465647629851362"/>
          <c:y val="1.7182130584192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BEBE!$D$8:$S$8</c:f>
              <c:numCache>
                <c:formatCode>General</c:formatCode>
                <c:ptCount val="16"/>
                <c:pt idx="0">
                  <c:v>6000</c:v>
                </c:pt>
                <c:pt idx="1">
                  <c:v>6200</c:v>
                </c:pt>
                <c:pt idx="2">
                  <c:v>6400</c:v>
                </c:pt>
                <c:pt idx="3">
                  <c:v>6600</c:v>
                </c:pt>
                <c:pt idx="4">
                  <c:v>6800</c:v>
                </c:pt>
                <c:pt idx="5">
                  <c:v>7000</c:v>
                </c:pt>
                <c:pt idx="6">
                  <c:v>7200</c:v>
                </c:pt>
                <c:pt idx="7">
                  <c:v>7400</c:v>
                </c:pt>
                <c:pt idx="8">
                  <c:v>7600</c:v>
                </c:pt>
                <c:pt idx="9">
                  <c:v>7800</c:v>
                </c:pt>
                <c:pt idx="10">
                  <c:v>8000</c:v>
                </c:pt>
                <c:pt idx="11">
                  <c:v>8200</c:v>
                </c:pt>
                <c:pt idx="12">
                  <c:v>8400</c:v>
                </c:pt>
                <c:pt idx="13">
                  <c:v>8600</c:v>
                </c:pt>
                <c:pt idx="14">
                  <c:v>8800</c:v>
                </c:pt>
                <c:pt idx="15">
                  <c:v>9000</c:v>
                </c:pt>
              </c:numCache>
            </c:numRef>
          </c:cat>
          <c:val>
            <c:numRef>
              <c:f>BEBE!$D$13:$S$13</c:f>
              <c:numCache>
                <c:formatCode>_("$"* #,##0.00_);_("$"* \(#,##0.00\);_("$"* "-"??_);_(@_)</c:formatCode>
                <c:ptCount val="16"/>
                <c:pt idx="0">
                  <c:v>-40000</c:v>
                </c:pt>
                <c:pt idx="1">
                  <c:v>-36000</c:v>
                </c:pt>
                <c:pt idx="2">
                  <c:v>-32000</c:v>
                </c:pt>
                <c:pt idx="3">
                  <c:v>-28000</c:v>
                </c:pt>
                <c:pt idx="4">
                  <c:v>-24000</c:v>
                </c:pt>
                <c:pt idx="5">
                  <c:v>-20000</c:v>
                </c:pt>
                <c:pt idx="6">
                  <c:v>-16000</c:v>
                </c:pt>
                <c:pt idx="7">
                  <c:v>-12000</c:v>
                </c:pt>
                <c:pt idx="8">
                  <c:v>-8000</c:v>
                </c:pt>
                <c:pt idx="9">
                  <c:v>-4000</c:v>
                </c:pt>
                <c:pt idx="10">
                  <c:v>0</c:v>
                </c:pt>
                <c:pt idx="11">
                  <c:v>4000</c:v>
                </c:pt>
                <c:pt idx="12">
                  <c:v>8000</c:v>
                </c:pt>
                <c:pt idx="13">
                  <c:v>12000</c:v>
                </c:pt>
                <c:pt idx="14">
                  <c:v>16000</c:v>
                </c:pt>
                <c:pt idx="15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E-41BF-8CAA-77A9A1D5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950895"/>
        <c:axId val="1608946735"/>
      </c:lineChart>
      <c:catAx>
        <c:axId val="1608950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  <a:r>
                  <a:rPr lang="es-MX" baseline="0"/>
                  <a:t> Vendidas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8946735"/>
        <c:crosses val="autoZero"/>
        <c:auto val="1"/>
        <c:lblAlgn val="ctr"/>
        <c:lblOffset val="100"/>
        <c:noMultiLvlLbl val="0"/>
      </c:catAx>
      <c:valAx>
        <c:axId val="160894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Ingreso</a:t>
                </a:r>
                <a:r>
                  <a:rPr lang="es-MX" baseline="0"/>
                  <a:t> En Operación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895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ALEX!$D$8:$S$8</c:f>
              <c:numCache>
                <c:formatCode>General</c:formatCode>
                <c:ptCount val="16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  <c:pt idx="11">
                  <c:v>6200</c:v>
                </c:pt>
                <c:pt idx="12">
                  <c:v>6400</c:v>
                </c:pt>
                <c:pt idx="13">
                  <c:v>6600</c:v>
                </c:pt>
                <c:pt idx="14">
                  <c:v>6800</c:v>
                </c:pt>
                <c:pt idx="15">
                  <c:v>7000</c:v>
                </c:pt>
              </c:numCache>
            </c:numRef>
          </c:cat>
          <c:val>
            <c:numRef>
              <c:f>ALEX!$D$13:$S$13</c:f>
              <c:numCache>
                <c:formatCode>_("$"* #,##0.00_);_("$"* \(#,##0.00\);_("$"* "-"??_);_(@_)</c:formatCode>
                <c:ptCount val="16"/>
                <c:pt idx="0">
                  <c:v>-62500</c:v>
                </c:pt>
                <c:pt idx="1">
                  <c:v>-50000</c:v>
                </c:pt>
                <c:pt idx="2">
                  <c:v>-37500</c:v>
                </c:pt>
                <c:pt idx="3">
                  <c:v>-25000</c:v>
                </c:pt>
                <c:pt idx="4">
                  <c:v>-12500</c:v>
                </c:pt>
                <c:pt idx="5">
                  <c:v>0</c:v>
                </c:pt>
                <c:pt idx="6">
                  <c:v>12500</c:v>
                </c:pt>
                <c:pt idx="7">
                  <c:v>25000</c:v>
                </c:pt>
                <c:pt idx="8">
                  <c:v>37500</c:v>
                </c:pt>
                <c:pt idx="9">
                  <c:v>50000</c:v>
                </c:pt>
                <c:pt idx="10">
                  <c:v>62500</c:v>
                </c:pt>
                <c:pt idx="11">
                  <c:v>75000</c:v>
                </c:pt>
                <c:pt idx="12">
                  <c:v>87500</c:v>
                </c:pt>
                <c:pt idx="13">
                  <c:v>100000</c:v>
                </c:pt>
                <c:pt idx="14">
                  <c:v>112500</c:v>
                </c:pt>
                <c:pt idx="15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C-4B11-946E-B8DC9106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98496"/>
        <c:axId val="734196000"/>
      </c:lineChart>
      <c:catAx>
        <c:axId val="734198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  <a:r>
                  <a:rPr lang="es-MX" baseline="0"/>
                  <a:t> Producidas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4196000"/>
        <c:crosses val="autoZero"/>
        <c:auto val="1"/>
        <c:lblAlgn val="ctr"/>
        <c:lblOffset val="100"/>
        <c:noMultiLvlLbl val="0"/>
      </c:catAx>
      <c:valAx>
        <c:axId val="73419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Ingresos en Operación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41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8</xdr:col>
      <xdr:colOff>809624</xdr:colOff>
      <xdr:row>31</xdr:row>
      <xdr:rowOff>161926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180973</xdr:rowOff>
    </xdr:from>
    <xdr:to>
      <xdr:col>8</xdr:col>
      <xdr:colOff>1181100</xdr:colOff>
      <xdr:row>44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workbookViewId="0">
      <selection activeCell="I33" sqref="I33"/>
    </sheetView>
  </sheetViews>
  <sheetFormatPr baseColWidth="10" defaultRowHeight="15" x14ac:dyDescent="0.25"/>
  <cols>
    <col min="4" max="19" width="18.140625" bestFit="1" customWidth="1"/>
  </cols>
  <sheetData>
    <row r="1" spans="1:19" ht="15" customHeight="1" x14ac:dyDescent="0.3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x14ac:dyDescent="0.3">
      <c r="A3" s="20" t="s">
        <v>0</v>
      </c>
      <c r="B3" s="20"/>
      <c r="C3" s="20"/>
      <c r="D3" s="20"/>
      <c r="E3" s="2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21" t="s">
        <v>35</v>
      </c>
      <c r="B4" s="21"/>
      <c r="C4" s="21"/>
      <c r="D4" s="22">
        <v>35</v>
      </c>
      <c r="E4" s="22"/>
      <c r="F4" s="1"/>
      <c r="G4" s="24" t="s">
        <v>11</v>
      </c>
      <c r="H4" s="24"/>
      <c r="I4" s="26" t="s">
        <v>12</v>
      </c>
      <c r="J4" s="26"/>
      <c r="K4" s="26"/>
      <c r="L4" s="26"/>
      <c r="M4" s="27">
        <f>D6/(D4-D5)</f>
        <v>8000</v>
      </c>
      <c r="N4" s="27"/>
      <c r="O4" s="1"/>
      <c r="P4" s="1"/>
      <c r="Q4" s="1"/>
      <c r="R4" s="1"/>
      <c r="S4" s="1"/>
    </row>
    <row r="5" spans="1:19" x14ac:dyDescent="0.25">
      <c r="A5" s="24" t="s">
        <v>1</v>
      </c>
      <c r="B5" s="24"/>
      <c r="C5" s="24"/>
      <c r="D5" s="25">
        <v>15</v>
      </c>
      <c r="E5" s="2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21" t="s">
        <v>2</v>
      </c>
      <c r="B6" s="21"/>
      <c r="C6" s="21"/>
      <c r="D6" s="22">
        <v>160000</v>
      </c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3" t="s">
        <v>4</v>
      </c>
      <c r="B8" s="23"/>
      <c r="C8" s="23"/>
      <c r="D8" s="8">
        <v>6000</v>
      </c>
      <c r="E8" s="8">
        <v>6200</v>
      </c>
      <c r="F8" s="8">
        <v>6400</v>
      </c>
      <c r="G8" s="9">
        <v>6600</v>
      </c>
      <c r="H8" s="9">
        <v>6800</v>
      </c>
      <c r="I8" s="9">
        <v>7000</v>
      </c>
      <c r="J8" s="9">
        <v>7200</v>
      </c>
      <c r="K8" s="9">
        <v>7400</v>
      </c>
      <c r="L8" s="9">
        <v>7600</v>
      </c>
      <c r="M8" s="9">
        <v>7800</v>
      </c>
      <c r="N8" s="9">
        <v>8000</v>
      </c>
      <c r="O8" s="9">
        <v>8200</v>
      </c>
      <c r="P8" s="9">
        <v>8400</v>
      </c>
      <c r="Q8" s="9">
        <v>8600</v>
      </c>
      <c r="R8" s="9">
        <v>8800</v>
      </c>
      <c r="S8" s="9">
        <v>9000</v>
      </c>
    </row>
    <row r="9" spans="1:19" x14ac:dyDescent="0.25">
      <c r="A9" s="28" t="s">
        <v>5</v>
      </c>
      <c r="B9" s="28"/>
      <c r="C9" s="28"/>
      <c r="D9" s="6">
        <f>D4*D8</f>
        <v>210000</v>
      </c>
      <c r="E9" s="7">
        <f>D4*E8</f>
        <v>217000</v>
      </c>
      <c r="F9" s="7">
        <f>F8*D4</f>
        <v>224000</v>
      </c>
      <c r="G9" s="7">
        <f>D4*G8</f>
        <v>231000</v>
      </c>
      <c r="H9" s="7">
        <f>D4*H8</f>
        <v>238000</v>
      </c>
      <c r="I9" s="7">
        <f>D4*I8</f>
        <v>245000</v>
      </c>
      <c r="J9" s="7">
        <f>D4*J8</f>
        <v>252000</v>
      </c>
      <c r="K9" s="7">
        <f>D4*K8</f>
        <v>259000</v>
      </c>
      <c r="L9" s="7">
        <f>D4*L8</f>
        <v>266000</v>
      </c>
      <c r="M9" s="7">
        <f>D4*M8</f>
        <v>273000</v>
      </c>
      <c r="N9" s="7">
        <f>D4*N8</f>
        <v>280000</v>
      </c>
      <c r="O9" s="7">
        <f>D4*O8</f>
        <v>287000</v>
      </c>
      <c r="P9" s="7">
        <f>D4*P8</f>
        <v>294000</v>
      </c>
      <c r="Q9" s="7">
        <f>D4*Q8</f>
        <v>301000</v>
      </c>
      <c r="R9" s="7">
        <f>D4*R8</f>
        <v>308000</v>
      </c>
      <c r="S9" s="7">
        <f>D4*S8</f>
        <v>315000</v>
      </c>
    </row>
    <row r="10" spans="1:19" x14ac:dyDescent="0.25">
      <c r="A10" s="29" t="s">
        <v>6</v>
      </c>
      <c r="B10" s="23"/>
      <c r="C10" s="23"/>
      <c r="D10" s="10">
        <f>D5*D8</f>
        <v>90000</v>
      </c>
      <c r="E10" s="10">
        <f>D5*E8</f>
        <v>93000</v>
      </c>
      <c r="F10" s="10">
        <f>D5*F8</f>
        <v>96000</v>
      </c>
      <c r="G10" s="10">
        <f>D5*G8</f>
        <v>99000</v>
      </c>
      <c r="H10" s="10">
        <f>D5*H8</f>
        <v>102000</v>
      </c>
      <c r="I10" s="10">
        <f>D5*I8</f>
        <v>105000</v>
      </c>
      <c r="J10" s="10">
        <f>D5*J8</f>
        <v>108000</v>
      </c>
      <c r="K10" s="10">
        <f>D5*K8</f>
        <v>111000</v>
      </c>
      <c r="L10" s="10">
        <f>D5*L8</f>
        <v>114000</v>
      </c>
      <c r="M10" s="10">
        <f>D5*M8</f>
        <v>117000</v>
      </c>
      <c r="N10" s="10">
        <f>D5*N8</f>
        <v>120000</v>
      </c>
      <c r="O10" s="10">
        <f>D5*O8</f>
        <v>123000</v>
      </c>
      <c r="P10" s="10">
        <f>D5*P8</f>
        <v>126000</v>
      </c>
      <c r="Q10" s="10">
        <f>D5*Q8</f>
        <v>129000</v>
      </c>
      <c r="R10" s="10">
        <f>D5*R8</f>
        <v>132000</v>
      </c>
      <c r="S10" s="10">
        <f>D5*S8</f>
        <v>135000</v>
      </c>
    </row>
    <row r="11" spans="1:19" x14ac:dyDescent="0.25">
      <c r="A11" s="30" t="s">
        <v>7</v>
      </c>
      <c r="B11" s="28"/>
      <c r="C11" s="28"/>
      <c r="D11" s="6">
        <f t="shared" ref="D11:S11" si="0">D9-D10</f>
        <v>120000</v>
      </c>
      <c r="E11" s="6">
        <f t="shared" si="0"/>
        <v>124000</v>
      </c>
      <c r="F11" s="6">
        <f t="shared" si="0"/>
        <v>128000</v>
      </c>
      <c r="G11" s="6">
        <f t="shared" si="0"/>
        <v>132000</v>
      </c>
      <c r="H11" s="6">
        <f t="shared" si="0"/>
        <v>136000</v>
      </c>
      <c r="I11" s="6">
        <f t="shared" si="0"/>
        <v>140000</v>
      </c>
      <c r="J11" s="6">
        <f t="shared" si="0"/>
        <v>144000</v>
      </c>
      <c r="K11" s="6">
        <f t="shared" si="0"/>
        <v>148000</v>
      </c>
      <c r="L11" s="6">
        <f t="shared" si="0"/>
        <v>152000</v>
      </c>
      <c r="M11" s="6">
        <f t="shared" si="0"/>
        <v>156000</v>
      </c>
      <c r="N11" s="6">
        <f t="shared" si="0"/>
        <v>160000</v>
      </c>
      <c r="O11" s="6">
        <f t="shared" si="0"/>
        <v>164000</v>
      </c>
      <c r="P11" s="6">
        <f t="shared" si="0"/>
        <v>168000</v>
      </c>
      <c r="Q11" s="6">
        <f t="shared" si="0"/>
        <v>172000</v>
      </c>
      <c r="R11" s="6">
        <f t="shared" si="0"/>
        <v>176000</v>
      </c>
      <c r="S11" s="6">
        <f t="shared" si="0"/>
        <v>180000</v>
      </c>
    </row>
    <row r="12" spans="1:19" x14ac:dyDescent="0.25">
      <c r="A12" s="29" t="s">
        <v>8</v>
      </c>
      <c r="B12" s="23"/>
      <c r="C12" s="23"/>
      <c r="D12" s="10">
        <f>D6</f>
        <v>160000</v>
      </c>
      <c r="E12" s="10">
        <f>D6</f>
        <v>160000</v>
      </c>
      <c r="F12" s="10">
        <f>D6</f>
        <v>160000</v>
      </c>
      <c r="G12" s="10">
        <f>D6</f>
        <v>160000</v>
      </c>
      <c r="H12" s="10">
        <f>D6</f>
        <v>160000</v>
      </c>
      <c r="I12" s="10">
        <f>D6</f>
        <v>160000</v>
      </c>
      <c r="J12" s="10">
        <f>D6</f>
        <v>160000</v>
      </c>
      <c r="K12" s="10">
        <f>D6</f>
        <v>160000</v>
      </c>
      <c r="L12" s="10">
        <f>D6</f>
        <v>160000</v>
      </c>
      <c r="M12" s="10">
        <f>D6</f>
        <v>160000</v>
      </c>
      <c r="N12" s="10">
        <f>D6</f>
        <v>160000</v>
      </c>
      <c r="O12" s="10">
        <f>D6</f>
        <v>160000</v>
      </c>
      <c r="P12" s="10">
        <f>D6</f>
        <v>160000</v>
      </c>
      <c r="Q12" s="10">
        <f>D6</f>
        <v>160000</v>
      </c>
      <c r="R12" s="10">
        <f>D6</f>
        <v>160000</v>
      </c>
      <c r="S12" s="10">
        <f>D6</f>
        <v>160000</v>
      </c>
    </row>
    <row r="13" spans="1:19" x14ac:dyDescent="0.25">
      <c r="A13" s="30" t="s">
        <v>9</v>
      </c>
      <c r="B13" s="28"/>
      <c r="C13" s="28"/>
      <c r="D13" s="6">
        <f>D11-D6</f>
        <v>-40000</v>
      </c>
      <c r="E13" s="6">
        <f>E11-D6</f>
        <v>-36000</v>
      </c>
      <c r="F13" s="6">
        <f>F11-D6</f>
        <v>-32000</v>
      </c>
      <c r="G13" s="6">
        <f>G11-D6</f>
        <v>-28000</v>
      </c>
      <c r="H13" s="6">
        <f>H11-D6</f>
        <v>-24000</v>
      </c>
      <c r="I13" s="6">
        <f>I11-D6</f>
        <v>-20000</v>
      </c>
      <c r="J13" s="6">
        <f>J11-D6</f>
        <v>-16000</v>
      </c>
      <c r="K13" s="6">
        <f>K11-D6</f>
        <v>-12000</v>
      </c>
      <c r="L13" s="6">
        <f>L11-D6</f>
        <v>-8000</v>
      </c>
      <c r="M13" s="6">
        <f>M11-D6</f>
        <v>-4000</v>
      </c>
      <c r="N13" s="6">
        <f>N11-D6</f>
        <v>0</v>
      </c>
      <c r="O13" s="6">
        <f>O11-D6</f>
        <v>4000</v>
      </c>
      <c r="P13" s="6">
        <f>P11-D6</f>
        <v>8000</v>
      </c>
      <c r="Q13" s="6">
        <f>Q11-D6</f>
        <v>12000</v>
      </c>
      <c r="R13" s="6">
        <f>R11-D6</f>
        <v>16000</v>
      </c>
      <c r="S13" s="6">
        <f>S11-D6</f>
        <v>20000</v>
      </c>
    </row>
    <row r="14" spans="1:19" x14ac:dyDescent="0.25">
      <c r="A14" s="23" t="s">
        <v>10</v>
      </c>
      <c r="B14" s="23"/>
      <c r="C14" s="23"/>
      <c r="D14" s="10">
        <f>D10+D6</f>
        <v>250000</v>
      </c>
      <c r="E14" s="10">
        <f>E10+D6</f>
        <v>253000</v>
      </c>
      <c r="F14" s="10">
        <f>F10+D6</f>
        <v>256000</v>
      </c>
      <c r="G14" s="10">
        <f>G10+D6</f>
        <v>259000</v>
      </c>
      <c r="H14" s="10">
        <f>H10+D6</f>
        <v>262000</v>
      </c>
      <c r="I14" s="10">
        <f>I10+D6</f>
        <v>265000</v>
      </c>
      <c r="J14" s="10">
        <f>J10+D6</f>
        <v>268000</v>
      </c>
      <c r="K14" s="10">
        <f>K10+D6</f>
        <v>271000</v>
      </c>
      <c r="L14" s="10">
        <f>L10+D6</f>
        <v>274000</v>
      </c>
      <c r="M14" s="10">
        <f>M10+D6</f>
        <v>277000</v>
      </c>
      <c r="N14" s="10">
        <f>N10+D6</f>
        <v>280000</v>
      </c>
      <c r="O14" s="10">
        <f>O10+D6</f>
        <v>283000</v>
      </c>
      <c r="P14" s="10">
        <f>P10+D6</f>
        <v>286000</v>
      </c>
      <c r="Q14" s="10">
        <f>Q10+D6</f>
        <v>289000</v>
      </c>
      <c r="R14" s="10">
        <f>R10+D6</f>
        <v>292000</v>
      </c>
      <c r="S14" s="10">
        <f>S10+D6</f>
        <v>295000</v>
      </c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9" t="s">
        <v>13</v>
      </c>
      <c r="K16" s="19"/>
      <c r="L16" s="19"/>
      <c r="M16" s="19"/>
      <c r="N16" s="19"/>
      <c r="O16" s="19"/>
      <c r="P16" s="19"/>
      <c r="Q16" s="19"/>
      <c r="R16" s="3"/>
      <c r="S16" s="3"/>
    </row>
    <row r="17" spans="1:19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32" t="s">
        <v>16</v>
      </c>
      <c r="K17" s="32"/>
      <c r="L17" s="32"/>
      <c r="M17" s="32"/>
      <c r="N17" s="32"/>
      <c r="O17" s="32"/>
      <c r="P17" s="32"/>
      <c r="Q17" s="32"/>
      <c r="R17" s="3"/>
      <c r="S17" s="3"/>
    </row>
    <row r="18" spans="1:19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31" t="s">
        <v>17</v>
      </c>
      <c r="K18" s="31"/>
      <c r="L18" s="31"/>
      <c r="M18" s="31"/>
      <c r="N18" s="31"/>
      <c r="O18" s="31"/>
      <c r="P18" s="31"/>
      <c r="Q18" s="31"/>
      <c r="R18" s="2"/>
      <c r="S18" s="4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"/>
      <c r="O19" s="4"/>
      <c r="P19" s="4"/>
      <c r="Q19" s="4"/>
      <c r="R19" s="4"/>
      <c r="S19" s="4"/>
    </row>
    <row r="20" spans="1:19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34" t="s">
        <v>14</v>
      </c>
      <c r="K20" s="34"/>
      <c r="L20" s="34"/>
      <c r="M20" s="34"/>
      <c r="N20" s="11"/>
      <c r="O20" s="11"/>
      <c r="P20" s="11"/>
      <c r="Q20" s="1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31" t="s">
        <v>15</v>
      </c>
      <c r="K21" s="31"/>
      <c r="L21" s="31"/>
      <c r="M21" s="13"/>
      <c r="N21" s="14"/>
      <c r="O21" s="14"/>
      <c r="P21" s="14"/>
      <c r="Q21" s="14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5"/>
      <c r="O22" s="5"/>
      <c r="P22" s="5"/>
      <c r="Q22" s="5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33" t="s">
        <v>18</v>
      </c>
      <c r="K23" s="33"/>
      <c r="L23" s="33"/>
      <c r="M23" s="33"/>
      <c r="N23" s="33"/>
      <c r="O23" s="33"/>
      <c r="P23" s="33"/>
      <c r="Q23" s="33"/>
      <c r="R23" s="12"/>
      <c r="S23" s="12"/>
    </row>
    <row r="24" spans="1:19" ht="30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5" t="s">
        <v>19</v>
      </c>
      <c r="K24" s="38" t="s">
        <v>26</v>
      </c>
      <c r="L24" s="38"/>
      <c r="M24" s="41" t="s">
        <v>27</v>
      </c>
      <c r="N24" s="41"/>
      <c r="O24" s="13"/>
      <c r="P24" s="13"/>
      <c r="Q24" s="13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6" t="s">
        <v>19</v>
      </c>
      <c r="K25" s="43">
        <f>(S13-D13)/(D13)</f>
        <v>-1.5</v>
      </c>
      <c r="L25" s="16" t="s">
        <v>20</v>
      </c>
      <c r="M25" s="42">
        <f>(S8-D8)/D8</f>
        <v>0.5</v>
      </c>
      <c r="N25" s="14"/>
      <c r="O25" s="14"/>
      <c r="P25" s="14"/>
      <c r="Q25" s="14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31" t="s">
        <v>21</v>
      </c>
      <c r="K26" s="31"/>
      <c r="L26" s="31"/>
      <c r="M26" s="31"/>
      <c r="N26" s="31"/>
      <c r="O26" s="31"/>
      <c r="P26" s="14"/>
      <c r="Q26" s="14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34" t="s">
        <v>23</v>
      </c>
      <c r="K28" s="34"/>
      <c r="L28" s="34"/>
      <c r="M28" s="34"/>
      <c r="N28" s="34"/>
      <c r="O28" s="34"/>
      <c r="P28" s="34"/>
      <c r="Q28" s="34"/>
      <c r="R28" s="2"/>
      <c r="S28" s="1"/>
    </row>
    <row r="29" spans="1:19" ht="1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34" t="s">
        <v>22</v>
      </c>
      <c r="K29" s="34"/>
      <c r="L29" s="34"/>
      <c r="M29" s="34"/>
      <c r="N29" s="34"/>
      <c r="O29" s="34"/>
      <c r="P29" s="34"/>
      <c r="Q29" s="34"/>
      <c r="R29" s="2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35" t="s">
        <v>11</v>
      </c>
      <c r="K30" s="35"/>
      <c r="L30" s="36" t="s">
        <v>12</v>
      </c>
      <c r="M30" s="36"/>
      <c r="N30" s="36"/>
      <c r="O30" s="36"/>
      <c r="P30" s="37">
        <f>D6/(40-D5)</f>
        <v>6400</v>
      </c>
      <c r="Q30" s="37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31" t="s">
        <v>24</v>
      </c>
      <c r="K31" s="31"/>
      <c r="L31" s="31"/>
      <c r="M31" s="31"/>
      <c r="N31" s="31"/>
      <c r="O31" s="31"/>
      <c r="P31" s="31"/>
      <c r="Q31" s="3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31" t="s">
        <v>25</v>
      </c>
      <c r="K32" s="31"/>
      <c r="L32" s="31"/>
      <c r="M32" s="31"/>
      <c r="N32" s="31"/>
      <c r="O32" s="31"/>
      <c r="P32" s="31"/>
      <c r="Q32" s="3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34">
    <mergeCell ref="J20:M20"/>
    <mergeCell ref="J21:L21"/>
    <mergeCell ref="A11:C11"/>
    <mergeCell ref="A12:C12"/>
    <mergeCell ref="A13:C13"/>
    <mergeCell ref="J31:Q31"/>
    <mergeCell ref="J32:Q32"/>
    <mergeCell ref="J17:Q17"/>
    <mergeCell ref="J18:Q18"/>
    <mergeCell ref="J23:Q23"/>
    <mergeCell ref="J28:Q28"/>
    <mergeCell ref="J29:Q29"/>
    <mergeCell ref="J26:O26"/>
    <mergeCell ref="J30:K30"/>
    <mergeCell ref="L30:O30"/>
    <mergeCell ref="P30:Q30"/>
    <mergeCell ref="K24:L24"/>
    <mergeCell ref="M24:N24"/>
    <mergeCell ref="J16:Q16"/>
    <mergeCell ref="A1:S1"/>
    <mergeCell ref="A6:C6"/>
    <mergeCell ref="D6:E6"/>
    <mergeCell ref="A8:C8"/>
    <mergeCell ref="A3:E3"/>
    <mergeCell ref="A4:C4"/>
    <mergeCell ref="A5:C5"/>
    <mergeCell ref="D4:E4"/>
    <mergeCell ref="D5:E5"/>
    <mergeCell ref="A14:C14"/>
    <mergeCell ref="G4:H4"/>
    <mergeCell ref="I4:L4"/>
    <mergeCell ref="M4:N4"/>
    <mergeCell ref="A9:C9"/>
    <mergeCell ref="A10:C1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9"/>
  <sheetViews>
    <sheetView showGridLines="0" workbookViewId="0">
      <selection activeCell="J21" sqref="J21:Q21"/>
    </sheetView>
  </sheetViews>
  <sheetFormatPr baseColWidth="10" defaultRowHeight="15" x14ac:dyDescent="0.25"/>
  <cols>
    <col min="4" max="6" width="18.140625" bestFit="1" customWidth="1"/>
    <col min="7" max="7" width="22.140625" bestFit="1" customWidth="1"/>
    <col min="8" max="19" width="18.140625" bestFit="1" customWidth="1"/>
  </cols>
  <sheetData>
    <row r="1" spans="1:19" ht="15.75" x14ac:dyDescent="0.3">
      <c r="A1" s="20" t="s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x14ac:dyDescent="0.3">
      <c r="A3" s="20" t="s">
        <v>0</v>
      </c>
      <c r="B3" s="20"/>
      <c r="C3" s="20"/>
      <c r="D3" s="20"/>
      <c r="E3" s="2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21" t="s">
        <v>35</v>
      </c>
      <c r="B4" s="21"/>
      <c r="C4" s="21"/>
      <c r="D4" s="22">
        <v>100</v>
      </c>
      <c r="E4" s="22"/>
      <c r="F4" s="1"/>
      <c r="G4" s="24" t="s">
        <v>11</v>
      </c>
      <c r="H4" s="24"/>
      <c r="I4" s="26" t="s">
        <v>12</v>
      </c>
      <c r="J4" s="26"/>
      <c r="K4" s="26"/>
      <c r="L4" s="26"/>
      <c r="M4" s="27">
        <f>D6/(D4-D5)</f>
        <v>5000</v>
      </c>
      <c r="N4" s="27"/>
      <c r="O4" s="1"/>
      <c r="P4" s="1"/>
      <c r="Q4" s="1"/>
      <c r="R4" s="1"/>
      <c r="S4" s="1"/>
    </row>
    <row r="5" spans="1:19" x14ac:dyDescent="0.25">
      <c r="A5" s="24" t="s">
        <v>1</v>
      </c>
      <c r="B5" s="24"/>
      <c r="C5" s="24"/>
      <c r="D5" s="25">
        <v>37.5</v>
      </c>
      <c r="E5" s="2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21" t="s">
        <v>2</v>
      </c>
      <c r="B6" s="21"/>
      <c r="C6" s="21"/>
      <c r="D6" s="22">
        <v>312500</v>
      </c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24" t="s">
        <v>30</v>
      </c>
      <c r="B7" s="24"/>
      <c r="C7" s="24"/>
      <c r="D7" s="25">
        <v>250000</v>
      </c>
      <c r="E7" s="2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3" t="s">
        <v>4</v>
      </c>
      <c r="B8" s="23"/>
      <c r="C8" s="23"/>
      <c r="D8" s="8">
        <v>4000</v>
      </c>
      <c r="E8" s="17">
        <v>4200</v>
      </c>
      <c r="F8" s="8">
        <v>4400</v>
      </c>
      <c r="G8" s="9">
        <v>4600</v>
      </c>
      <c r="H8" s="9">
        <v>4800</v>
      </c>
      <c r="I8" s="9">
        <v>5000</v>
      </c>
      <c r="J8" s="9">
        <v>5200</v>
      </c>
      <c r="K8" s="9">
        <v>5400</v>
      </c>
      <c r="L8" s="9">
        <v>5600</v>
      </c>
      <c r="M8" s="9">
        <v>5800</v>
      </c>
      <c r="N8" s="9">
        <v>6000</v>
      </c>
      <c r="O8" s="9">
        <v>6200</v>
      </c>
      <c r="P8" s="9">
        <v>6400</v>
      </c>
      <c r="Q8" s="9">
        <v>6600</v>
      </c>
      <c r="R8" s="9">
        <v>6800</v>
      </c>
      <c r="S8" s="9">
        <v>7000</v>
      </c>
    </row>
    <row r="9" spans="1:19" x14ac:dyDescent="0.25">
      <c r="A9" s="28" t="s">
        <v>5</v>
      </c>
      <c r="B9" s="28"/>
      <c r="C9" s="28"/>
      <c r="D9" s="6">
        <f>D4*D8</f>
        <v>400000</v>
      </c>
      <c r="E9" s="7">
        <f>D4*E8</f>
        <v>420000</v>
      </c>
      <c r="F9" s="7">
        <f>D4*F8</f>
        <v>440000</v>
      </c>
      <c r="G9" s="7">
        <f>D4*G8</f>
        <v>460000</v>
      </c>
      <c r="H9" s="7">
        <f>D4*H8</f>
        <v>480000</v>
      </c>
      <c r="I9" s="7">
        <f>D4*I8</f>
        <v>500000</v>
      </c>
      <c r="J9" s="7">
        <f>D4*J8</f>
        <v>520000</v>
      </c>
      <c r="K9" s="7">
        <f>D4*K8</f>
        <v>540000</v>
      </c>
      <c r="L9" s="7">
        <f>D4*L8</f>
        <v>560000</v>
      </c>
      <c r="M9" s="7">
        <f>D4*M8</f>
        <v>580000</v>
      </c>
      <c r="N9" s="7">
        <f>D4*N8</f>
        <v>600000</v>
      </c>
      <c r="O9" s="7">
        <f>D4*O8</f>
        <v>620000</v>
      </c>
      <c r="P9" s="7">
        <f>D4*P8</f>
        <v>640000</v>
      </c>
      <c r="Q9" s="7">
        <f>D4*Q8</f>
        <v>660000</v>
      </c>
      <c r="R9" s="7">
        <f>D4*R8</f>
        <v>680000</v>
      </c>
      <c r="S9" s="7">
        <f>D4*S8</f>
        <v>700000</v>
      </c>
    </row>
    <row r="10" spans="1:19" x14ac:dyDescent="0.25">
      <c r="A10" s="29" t="s">
        <v>6</v>
      </c>
      <c r="B10" s="23"/>
      <c r="C10" s="23"/>
      <c r="D10" s="10">
        <f>D5*D8</f>
        <v>150000</v>
      </c>
      <c r="E10" s="10">
        <f>D5*E8</f>
        <v>157500</v>
      </c>
      <c r="F10" s="10">
        <f>D5*F8</f>
        <v>165000</v>
      </c>
      <c r="G10" s="10">
        <f>D5*G8</f>
        <v>172500</v>
      </c>
      <c r="H10" s="10">
        <f>D5*H8</f>
        <v>180000</v>
      </c>
      <c r="I10" s="10">
        <f>D5*I8</f>
        <v>187500</v>
      </c>
      <c r="J10" s="10">
        <f>D5*J8</f>
        <v>195000</v>
      </c>
      <c r="K10" s="10">
        <f>D5*K8</f>
        <v>202500</v>
      </c>
      <c r="L10" s="10">
        <f>D5*L8</f>
        <v>210000</v>
      </c>
      <c r="M10" s="10">
        <f>D5*M8</f>
        <v>217500</v>
      </c>
      <c r="N10" s="10">
        <f>D5*N8</f>
        <v>225000</v>
      </c>
      <c r="O10" s="10">
        <f>D5*O8</f>
        <v>232500</v>
      </c>
      <c r="P10" s="10">
        <f>D5*P8</f>
        <v>240000</v>
      </c>
      <c r="Q10" s="10">
        <f>D5*Q8</f>
        <v>247500</v>
      </c>
      <c r="R10" s="10">
        <f>D5*R8</f>
        <v>255000</v>
      </c>
      <c r="S10" s="10">
        <f>D5*S8</f>
        <v>262500</v>
      </c>
    </row>
    <row r="11" spans="1:19" x14ac:dyDescent="0.25">
      <c r="A11" s="30" t="s">
        <v>7</v>
      </c>
      <c r="B11" s="28"/>
      <c r="C11" s="28"/>
      <c r="D11" s="6">
        <f t="shared" ref="D11:S11" si="0">D9-D10</f>
        <v>250000</v>
      </c>
      <c r="E11" s="6">
        <f t="shared" si="0"/>
        <v>262500</v>
      </c>
      <c r="F11" s="6">
        <f t="shared" si="0"/>
        <v>275000</v>
      </c>
      <c r="G11" s="6">
        <f t="shared" si="0"/>
        <v>287500</v>
      </c>
      <c r="H11" s="6">
        <f t="shared" si="0"/>
        <v>300000</v>
      </c>
      <c r="I11" s="6">
        <f t="shared" si="0"/>
        <v>312500</v>
      </c>
      <c r="J11" s="6">
        <f t="shared" si="0"/>
        <v>325000</v>
      </c>
      <c r="K11" s="6">
        <f t="shared" si="0"/>
        <v>337500</v>
      </c>
      <c r="L11" s="6">
        <f t="shared" si="0"/>
        <v>350000</v>
      </c>
      <c r="M11" s="6">
        <f t="shared" si="0"/>
        <v>362500</v>
      </c>
      <c r="N11" s="6">
        <f t="shared" si="0"/>
        <v>375000</v>
      </c>
      <c r="O11" s="6">
        <f t="shared" si="0"/>
        <v>387500</v>
      </c>
      <c r="P11" s="6">
        <f t="shared" si="0"/>
        <v>400000</v>
      </c>
      <c r="Q11" s="6">
        <f t="shared" si="0"/>
        <v>412500</v>
      </c>
      <c r="R11" s="6">
        <f t="shared" si="0"/>
        <v>425000</v>
      </c>
      <c r="S11" s="6">
        <f t="shared" si="0"/>
        <v>437500</v>
      </c>
    </row>
    <row r="12" spans="1:19" x14ac:dyDescent="0.25">
      <c r="A12" s="29" t="s">
        <v>8</v>
      </c>
      <c r="B12" s="23"/>
      <c r="C12" s="23"/>
      <c r="D12" s="10">
        <f>D6</f>
        <v>312500</v>
      </c>
      <c r="E12" s="10">
        <f>D6</f>
        <v>312500</v>
      </c>
      <c r="F12" s="10">
        <f>D6</f>
        <v>312500</v>
      </c>
      <c r="G12" s="10">
        <f>D6</f>
        <v>312500</v>
      </c>
      <c r="H12" s="10">
        <f>D6</f>
        <v>312500</v>
      </c>
      <c r="I12" s="10">
        <f>D6</f>
        <v>312500</v>
      </c>
      <c r="J12" s="10">
        <f>D6</f>
        <v>312500</v>
      </c>
      <c r="K12" s="10">
        <f>D6</f>
        <v>312500</v>
      </c>
      <c r="L12" s="10">
        <f>D6</f>
        <v>312500</v>
      </c>
      <c r="M12" s="10">
        <f>D6</f>
        <v>312500</v>
      </c>
      <c r="N12" s="10">
        <f>D6</f>
        <v>312500</v>
      </c>
      <c r="O12" s="10">
        <f>D6</f>
        <v>312500</v>
      </c>
      <c r="P12" s="10">
        <f>D6</f>
        <v>312500</v>
      </c>
      <c r="Q12" s="10">
        <f>D6</f>
        <v>312500</v>
      </c>
      <c r="R12" s="10">
        <f>D6</f>
        <v>312500</v>
      </c>
      <c r="S12" s="10">
        <f>D6</f>
        <v>312500</v>
      </c>
    </row>
    <row r="13" spans="1:19" x14ac:dyDescent="0.25">
      <c r="A13" s="30" t="s">
        <v>9</v>
      </c>
      <c r="B13" s="28"/>
      <c r="C13" s="28"/>
      <c r="D13" s="6">
        <f>D11-D6</f>
        <v>-62500</v>
      </c>
      <c r="E13" s="6">
        <f>E11-D6</f>
        <v>-50000</v>
      </c>
      <c r="F13" s="6">
        <f>F11-D6</f>
        <v>-37500</v>
      </c>
      <c r="G13" s="6">
        <f>G11-D6</f>
        <v>-25000</v>
      </c>
      <c r="H13" s="6">
        <f>H11-D6</f>
        <v>-12500</v>
      </c>
      <c r="I13" s="6">
        <f>I11-D6</f>
        <v>0</v>
      </c>
      <c r="J13" s="6">
        <f>J11-D6</f>
        <v>12500</v>
      </c>
      <c r="K13" s="6">
        <f>K11-D6</f>
        <v>25000</v>
      </c>
      <c r="L13" s="6">
        <f>L11-D6</f>
        <v>37500</v>
      </c>
      <c r="M13" s="6">
        <f>M11-D6</f>
        <v>50000</v>
      </c>
      <c r="N13" s="6">
        <f>N11-D6</f>
        <v>62500</v>
      </c>
      <c r="O13" s="6">
        <f>O11-D6</f>
        <v>75000</v>
      </c>
      <c r="P13" s="6">
        <f>P11-D6</f>
        <v>87500</v>
      </c>
      <c r="Q13" s="6">
        <f>Q11-D6</f>
        <v>100000</v>
      </c>
      <c r="R13" s="6">
        <f>R11-D6</f>
        <v>112500</v>
      </c>
      <c r="S13" s="6">
        <f>S11-D6</f>
        <v>125000</v>
      </c>
    </row>
    <row r="14" spans="1:19" x14ac:dyDescent="0.25">
      <c r="A14" s="23" t="s">
        <v>10</v>
      </c>
      <c r="B14" s="23"/>
      <c r="C14" s="23"/>
      <c r="D14" s="10">
        <f>D10+D6</f>
        <v>462500</v>
      </c>
      <c r="E14" s="10">
        <f>E10+D6</f>
        <v>470000</v>
      </c>
      <c r="F14" s="10">
        <f>F10+D6</f>
        <v>477500</v>
      </c>
      <c r="G14" s="10">
        <f>G10+D6</f>
        <v>485000</v>
      </c>
      <c r="H14" s="10">
        <f>H10+D6</f>
        <v>492500</v>
      </c>
      <c r="I14" s="10">
        <f>I10+D6</f>
        <v>500000</v>
      </c>
      <c r="J14" s="10">
        <f>J10+D6</f>
        <v>507500</v>
      </c>
      <c r="K14" s="10">
        <f>K10+D6</f>
        <v>515000</v>
      </c>
      <c r="L14" s="10">
        <f>L10+D6</f>
        <v>522500</v>
      </c>
      <c r="M14" s="10">
        <f>M10+D6</f>
        <v>530000</v>
      </c>
      <c r="N14" s="10">
        <f>N10+D6</f>
        <v>537500</v>
      </c>
      <c r="O14" s="10">
        <f>O10+D6</f>
        <v>545000</v>
      </c>
      <c r="P14" s="10">
        <f>P10+D6</f>
        <v>552500</v>
      </c>
      <c r="Q14" s="10">
        <f>Q10+D6</f>
        <v>560000</v>
      </c>
      <c r="R14" s="10">
        <f>R10+D6</f>
        <v>567500</v>
      </c>
      <c r="S14" s="10">
        <f>S10+D6</f>
        <v>575000</v>
      </c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40" t="s">
        <v>29</v>
      </c>
      <c r="K16" s="40"/>
      <c r="L16" s="40"/>
      <c r="M16" s="40"/>
      <c r="N16" s="40"/>
      <c r="O16" s="40"/>
      <c r="P16" s="40"/>
      <c r="Q16" s="40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32" t="s">
        <v>31</v>
      </c>
      <c r="K17" s="32"/>
      <c r="L17" s="32"/>
      <c r="M17" s="32"/>
      <c r="N17" s="32"/>
      <c r="O17" s="32"/>
      <c r="P17" s="32"/>
      <c r="Q17" s="32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31" t="s">
        <v>32</v>
      </c>
      <c r="K18" s="31"/>
      <c r="L18" s="31"/>
      <c r="M18" s="31"/>
      <c r="N18" s="31"/>
      <c r="O18" s="31"/>
      <c r="P18" s="31"/>
      <c r="Q18" s="3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34" t="s">
        <v>33</v>
      </c>
      <c r="K20" s="34"/>
      <c r="L20" s="34"/>
      <c r="M20" s="34"/>
      <c r="N20" s="34"/>
      <c r="O20" s="34"/>
      <c r="P20" s="34"/>
      <c r="Q20" s="34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39" t="s">
        <v>34</v>
      </c>
      <c r="K21" s="39"/>
      <c r="L21" s="39"/>
      <c r="M21" s="39"/>
      <c r="N21" s="39"/>
      <c r="O21" s="39"/>
      <c r="P21" s="39"/>
      <c r="Q21" s="39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3">
        <f>(D6-D7)/(1-(D5/D4))</f>
        <v>100000</v>
      </c>
      <c r="K22" s="31" t="s">
        <v>36</v>
      </c>
      <c r="L22" s="31"/>
      <c r="M22" s="13"/>
      <c r="N22" s="13"/>
      <c r="O22" s="13"/>
      <c r="P22" s="13"/>
      <c r="Q22" s="13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34" t="s">
        <v>37</v>
      </c>
      <c r="K24" s="34"/>
      <c r="L24" s="34"/>
      <c r="M24" s="34"/>
      <c r="N24" s="34"/>
      <c r="O24" s="34"/>
      <c r="P24" s="34"/>
      <c r="Q24" s="34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31" t="s">
        <v>38</v>
      </c>
      <c r="K25" s="31"/>
      <c r="L25" s="31"/>
      <c r="M25" s="31"/>
      <c r="N25" s="31"/>
      <c r="O25" s="31"/>
      <c r="P25" s="31"/>
      <c r="Q25" s="3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8">
        <f>(D6-D7)/(D4-D5)</f>
        <v>1000</v>
      </c>
      <c r="K26" s="31" t="s">
        <v>36</v>
      </c>
      <c r="L26" s="31"/>
      <c r="M26" s="14"/>
      <c r="N26" s="14"/>
      <c r="O26" s="14"/>
      <c r="P26" s="14"/>
      <c r="Q26" s="14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</sheetData>
  <mergeCells count="29">
    <mergeCell ref="A1:S1"/>
    <mergeCell ref="A3:E3"/>
    <mergeCell ref="A4:C4"/>
    <mergeCell ref="D4:E4"/>
    <mergeCell ref="A5:C5"/>
    <mergeCell ref="D5:E5"/>
    <mergeCell ref="J20:Q20"/>
    <mergeCell ref="A12:C12"/>
    <mergeCell ref="A13:C13"/>
    <mergeCell ref="A14:C14"/>
    <mergeCell ref="G4:H4"/>
    <mergeCell ref="I4:L4"/>
    <mergeCell ref="M4:N4"/>
    <mergeCell ref="A6:C6"/>
    <mergeCell ref="D6:E6"/>
    <mergeCell ref="A8:C8"/>
    <mergeCell ref="A9:C9"/>
    <mergeCell ref="A10:C10"/>
    <mergeCell ref="A11:C11"/>
    <mergeCell ref="J17:Q17"/>
    <mergeCell ref="A7:C7"/>
    <mergeCell ref="D7:E7"/>
    <mergeCell ref="J16:Q16"/>
    <mergeCell ref="J18:Q18"/>
    <mergeCell ref="K26:L26"/>
    <mergeCell ref="J21:Q21"/>
    <mergeCell ref="K22:L22"/>
    <mergeCell ref="J24:Q24"/>
    <mergeCell ref="J25:Q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BEBE</vt:lpstr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2019-04-04T22:38:40Z</dcterms:created>
  <dcterms:modified xsi:type="dcterms:W3CDTF">2019-04-08T14:33:11Z</dcterms:modified>
</cp:coreProperties>
</file>