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nni\Desktop\Uni\großpraktikum Botanik\"/>
    </mc:Choice>
  </mc:AlternateContent>
  <bookViews>
    <workbookView xWindow="0" yWindow="0" windowWidth="19170" windowHeight="7560" activeTab="2"/>
  </bookViews>
  <sheets>
    <sheet name="flow cyt GP" sheetId="1" r:id="rId1"/>
    <sheet name="Gruppe 1" sheetId="2" r:id="rId2"/>
    <sheet name="Gruppe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" l="1"/>
  <c r="H37" i="2"/>
  <c r="H29" i="2"/>
  <c r="H28" i="2"/>
  <c r="H9" i="2"/>
  <c r="H8" i="2"/>
  <c r="H34" i="3"/>
  <c r="H33" i="3"/>
  <c r="H15" i="3"/>
  <c r="H14" i="3"/>
  <c r="H4" i="3"/>
  <c r="H5" i="3"/>
  <c r="O20" i="3" l="1"/>
  <c r="N20" i="3"/>
  <c r="M20" i="3"/>
  <c r="L20" i="3"/>
  <c r="K20" i="3"/>
  <c r="J20" i="3" l="1"/>
  <c r="O19" i="3"/>
  <c r="N19" i="3"/>
  <c r="M19" i="3"/>
  <c r="L19" i="3"/>
  <c r="K19" i="3"/>
  <c r="J19" i="3"/>
  <c r="D33" i="2" l="1"/>
  <c r="D34" i="2"/>
  <c r="D35" i="2"/>
  <c r="D36" i="2"/>
  <c r="D37" i="2"/>
  <c r="D38" i="2"/>
  <c r="G39" i="2" l="1"/>
  <c r="G38" i="2"/>
  <c r="G37" i="2"/>
  <c r="G36" i="2"/>
  <c r="G35" i="2"/>
  <c r="G34" i="2"/>
  <c r="G33" i="2"/>
  <c r="G31" i="2"/>
  <c r="G30" i="2"/>
  <c r="G29" i="2"/>
  <c r="G28" i="2"/>
  <c r="G27" i="2"/>
  <c r="G26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D39" i="2"/>
  <c r="T20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6" i="2"/>
  <c r="D27" i="2"/>
  <c r="D28" i="2"/>
  <c r="D29" i="2"/>
  <c r="D30" i="2"/>
  <c r="D31" i="2"/>
  <c r="D4" i="2"/>
  <c r="G42" i="3"/>
  <c r="G41" i="3"/>
  <c r="G40" i="3"/>
  <c r="G39" i="3"/>
  <c r="G38" i="3"/>
  <c r="G37" i="3"/>
  <c r="G36" i="3"/>
  <c r="G35" i="3"/>
  <c r="G34" i="3"/>
  <c r="G33" i="3"/>
  <c r="G31" i="3"/>
  <c r="G29" i="3"/>
  <c r="G28" i="3"/>
  <c r="G27" i="3"/>
  <c r="G24" i="3"/>
  <c r="G22" i="3"/>
  <c r="G21" i="3"/>
  <c r="G20" i="3"/>
  <c r="G19" i="3"/>
  <c r="G18" i="3"/>
  <c r="G13" i="3"/>
  <c r="G11" i="3"/>
  <c r="G10" i="3"/>
  <c r="G9" i="3"/>
  <c r="G8" i="3"/>
  <c r="G7" i="3"/>
  <c r="G6" i="3"/>
  <c r="G5" i="3"/>
  <c r="G4" i="3"/>
  <c r="D5" i="3"/>
  <c r="D6" i="3"/>
  <c r="D7" i="3"/>
  <c r="D8" i="3"/>
  <c r="D9" i="3"/>
  <c r="D10" i="3"/>
  <c r="D11" i="3"/>
  <c r="D13" i="3"/>
  <c r="D18" i="3"/>
  <c r="D19" i="3"/>
  <c r="D20" i="3"/>
  <c r="D21" i="3"/>
  <c r="D22" i="3"/>
  <c r="D24" i="3"/>
  <c r="D27" i="3"/>
  <c r="D28" i="3"/>
  <c r="D29" i="3"/>
  <c r="D31" i="3"/>
  <c r="D33" i="3"/>
  <c r="D34" i="3"/>
  <c r="D35" i="3"/>
  <c r="D36" i="3"/>
  <c r="D37" i="3"/>
  <c r="D38" i="3"/>
  <c r="D39" i="3"/>
  <c r="D40" i="3"/>
  <c r="D41" i="3"/>
  <c r="D42" i="3"/>
  <c r="D4" i="3"/>
  <c r="T19" i="3" l="1"/>
  <c r="P20" i="3"/>
  <c r="P19" i="3"/>
  <c r="R20" i="3"/>
  <c r="R19" i="3"/>
  <c r="Q20" i="3"/>
  <c r="Q19" i="3"/>
  <c r="S20" i="3"/>
  <c r="S19" i="3"/>
  <c r="U20" i="3"/>
  <c r="U19" i="3"/>
  <c r="H3" i="1"/>
  <c r="H10" i="1" s="1"/>
  <c r="H4" i="1"/>
  <c r="H5" i="1"/>
  <c r="H6" i="1"/>
  <c r="H7" i="1"/>
  <c r="H8" i="1"/>
  <c r="H9" i="1"/>
  <c r="I10" i="1"/>
  <c r="J10" i="1"/>
</calcChain>
</file>

<file path=xl/comments1.xml><?xml version="1.0" encoding="utf-8"?>
<comments xmlns="http://schemas.openxmlformats.org/spreadsheetml/2006/main">
  <authors>
    <author>mschnitt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<sst xmlns="http://schemas.openxmlformats.org/spreadsheetml/2006/main" count="662" uniqueCount="151">
  <si>
    <t>m</t>
  </si>
  <si>
    <t>M</t>
  </si>
  <si>
    <t>DIPzei9</t>
  </si>
  <si>
    <t>DIPzei8</t>
  </si>
  <si>
    <t>DIPzei7</t>
  </si>
  <si>
    <t>DIPzei6</t>
  </si>
  <si>
    <t>DIPzei5</t>
  </si>
  <si>
    <t>DIPzei4</t>
  </si>
  <si>
    <t>DIPzei3</t>
  </si>
  <si>
    <t>DIPzei2</t>
  </si>
  <si>
    <t>DIPzei10</t>
  </si>
  <si>
    <t>DIPzei1</t>
  </si>
  <si>
    <t>DIPtri6</t>
  </si>
  <si>
    <t>DIPtri5</t>
  </si>
  <si>
    <t>DIPtri4</t>
  </si>
  <si>
    <t>DIPtri3</t>
  </si>
  <si>
    <t>DIPtri2</t>
  </si>
  <si>
    <t>DIPtri1</t>
  </si>
  <si>
    <t>DIPtri_Aufschlägersäge</t>
  </si>
  <si>
    <t>DIPoel6</t>
  </si>
  <si>
    <t>DIPoel5</t>
  </si>
  <si>
    <t>DIPoel4</t>
  </si>
  <si>
    <t>DIPoel3</t>
  </si>
  <si>
    <t>DIPoel2</t>
  </si>
  <si>
    <t>DIPoel1</t>
  </si>
  <si>
    <t>DIPissH15/50</t>
  </si>
  <si>
    <t>DIPiss92</t>
  </si>
  <si>
    <t>DIPiss8</t>
  </si>
  <si>
    <t>DIPiss7</t>
  </si>
  <si>
    <t>DIPiss6</t>
  </si>
  <si>
    <t>DIPiss5</t>
  </si>
  <si>
    <t>DIPiss4</t>
  </si>
  <si>
    <t>DIPiss23</t>
  </si>
  <si>
    <t>DIPiss2</t>
  </si>
  <si>
    <t>DIPiss19/1</t>
  </si>
  <si>
    <t>DIPiss17</t>
  </si>
  <si>
    <t>DIPiss16/1</t>
  </si>
  <si>
    <t>DIPiss15</t>
  </si>
  <si>
    <t>DIPiss14</t>
  </si>
  <si>
    <t>DIPiss13</t>
  </si>
  <si>
    <t>DIPiss12</t>
  </si>
  <si>
    <t>DIPiss10</t>
  </si>
  <si>
    <t>DIPiss1</t>
  </si>
  <si>
    <t>DIPiss_6.10.Neufund</t>
  </si>
  <si>
    <t>DIPcom6</t>
  </si>
  <si>
    <t>DIPcom5</t>
  </si>
  <si>
    <t>DIPcom4</t>
  </si>
  <si>
    <t>DIPcom3</t>
  </si>
  <si>
    <t>DIPcom2</t>
  </si>
  <si>
    <t>DIPcom1</t>
  </si>
  <si>
    <t>DIPcom_Sportplatz Spiegelau</t>
  </si>
  <si>
    <t>DIPcom_Filzwald</t>
  </si>
  <si>
    <t>DIPalpH15/49</t>
  </si>
  <si>
    <t>DIPalp96</t>
  </si>
  <si>
    <t>DIPalp95</t>
  </si>
  <si>
    <t>DIPalp94</t>
  </si>
  <si>
    <t>DIPalp93</t>
  </si>
  <si>
    <t>DIPalp91</t>
  </si>
  <si>
    <t>DIPalp8</t>
  </si>
  <si>
    <t>DIPtri</t>
  </si>
  <si>
    <t>DIPalp6</t>
  </si>
  <si>
    <t>DIPalp5</t>
  </si>
  <si>
    <t>DIPzei</t>
  </si>
  <si>
    <t>DIPoel</t>
  </si>
  <si>
    <t>DIPalp34/2</t>
  </si>
  <si>
    <t>DIPalp31/1</t>
  </si>
  <si>
    <t>DIPalp30/1</t>
  </si>
  <si>
    <t>DIPcom</t>
  </si>
  <si>
    <t>DIPiss</t>
  </si>
  <si>
    <t>DIPalp</t>
  </si>
  <si>
    <t>DIPalp29</t>
  </si>
  <si>
    <t>DIPalp20</t>
  </si>
  <si>
    <t>DIPalp2</t>
  </si>
  <si>
    <t>DIPalp19</t>
  </si>
  <si>
    <t>DIPalp17</t>
  </si>
  <si>
    <t>DIPalp16/2</t>
  </si>
  <si>
    <t>DIPalp16/1</t>
  </si>
  <si>
    <t>DIPalp15</t>
  </si>
  <si>
    <t>DIPalp14</t>
  </si>
  <si>
    <t>group 2</t>
  </si>
  <si>
    <t>group 1</t>
  </si>
  <si>
    <t>Coll. Code</t>
  </si>
  <si>
    <t>Agave</t>
  </si>
  <si>
    <t>Sample list Diphasiastrum, ByW</t>
  </si>
  <si>
    <t>relation</t>
  </si>
  <si>
    <t>x DIP</t>
  </si>
  <si>
    <t>x Pisum</t>
  </si>
  <si>
    <t>dried material</t>
  </si>
  <si>
    <t>fresh material</t>
  </si>
  <si>
    <t>x</t>
  </si>
  <si>
    <t>Methodentest</t>
  </si>
  <si>
    <t>Mittelwert</t>
  </si>
  <si>
    <t>Varianz</t>
  </si>
  <si>
    <t>Beobachtungen</t>
  </si>
  <si>
    <t>Hypothetische Differenz der Mittelwerte</t>
  </si>
  <si>
    <t>Freiheitsgrade (df)</t>
  </si>
  <si>
    <t>t-Statistik</t>
  </si>
  <si>
    <t>P(T&lt;=t) einseitig</t>
  </si>
  <si>
    <t>Kritischer t-Wert bei einseitigem t-Test</t>
  </si>
  <si>
    <t>P(T&lt;=t) zweiseitig</t>
  </si>
  <si>
    <t>Kritischer t-Wert bei zweiseitigem t-Test</t>
  </si>
  <si>
    <t>Zweistichproben t-Test bei abhängigen Stichproben (Paarvergleichstest)</t>
  </si>
  <si>
    <t>Pearson Korrelation</t>
  </si>
  <si>
    <t>DIPcom_f</t>
  </si>
  <si>
    <t>DIPcom_d</t>
  </si>
  <si>
    <t>DIPiss_f</t>
  </si>
  <si>
    <t>DIPzei_f</t>
  </si>
  <si>
    <t>DIPiss_d</t>
  </si>
  <si>
    <t>DIPzei_d</t>
  </si>
  <si>
    <t>DIPalp_f</t>
  </si>
  <si>
    <t>DIPalp_d</t>
  </si>
  <si>
    <t>DIPoel_f</t>
  </si>
  <si>
    <t>DIPoel_d</t>
  </si>
  <si>
    <t>DIPtri_f</t>
  </si>
  <si>
    <t>DIPtri_d</t>
  </si>
  <si>
    <t>Frischmaterial</t>
  </si>
  <si>
    <t>Trockenmaterial</t>
  </si>
  <si>
    <t>Unterschied des relativen DNA-Gehaltes in Frisch- und Trockenmaterial von D.complanatum</t>
  </si>
  <si>
    <t>Unterschied des relativen DNA-Gehaltes in Frisch- und Trockenmaterial von D.issleri</t>
  </si>
  <si>
    <t>Unterschied des relativen DNA-Gehaltes in Frisch- und Trockenmaterial von D.zeilleri</t>
  </si>
  <si>
    <t>Unterschied des relativen DNA-Gehaltes in Frisch- und Trockenmaterial von D.alpinum</t>
  </si>
  <si>
    <t>Unterschied des relativen DNA-Gehaltes in Frisch- und Trockenmaterial von D.oellgaardii</t>
  </si>
  <si>
    <t>Unterschied des relativen DNA-Gehaltes in Frisch- und Trockenmaterial von D.tristachyum</t>
  </si>
  <si>
    <t>d</t>
  </si>
  <si>
    <t>c</t>
  </si>
  <si>
    <t>Zweistichproben t-Test unter der Annahme gleicher Varianzen</t>
  </si>
  <si>
    <t>Gepoolte Varianz</t>
  </si>
  <si>
    <t>Vergleich relativen DNA-Gehalt des Frischgmaterials von D. Complanatum und D.issleri</t>
  </si>
  <si>
    <t>Vergleich relativen DNA-Gehalt des Frischgmaterials von D. Complanatum und D.zeilleri</t>
  </si>
  <si>
    <t>Vergleich relativen DNA-Gehalt des Frischgmaterials von D. Complanatum und D.alpinum</t>
  </si>
  <si>
    <t>Vergleich relativen DNA-Gehalt des Frischgmaterials von D. Complanatum und D.oellgaardii</t>
  </si>
  <si>
    <t>Vergleich relativen DNA-Gehalt des Frischgmaterials von D. Complanatum und D.tristachyum</t>
  </si>
  <si>
    <t>Vergleich relativen DNA-Gehalt des Frischgmaterials von D. zeilleri und D.issleri</t>
  </si>
  <si>
    <t>Vergleich relativen DNA-Gehalt des Frischgmaterials von D. zeilleri und D.alpinum</t>
  </si>
  <si>
    <t>Vergleich relativen DNA-Gehalt des Frischgmaterials von D. zeilleri und D.oellgaardii</t>
  </si>
  <si>
    <t>Vergleich relativen DNA-Gehalt des Frischgmaterials von D. zeilleri und D.tristachyum</t>
  </si>
  <si>
    <t>Vergleich relativen DNA-Gehalt des Frischgmaterials von D. issleri und D.tristachyum</t>
  </si>
  <si>
    <t>Vergleich relativen DNA-Gehalt des Frischgmaterials von D. issleri und D.oellgaardii</t>
  </si>
  <si>
    <t>Vergleich relativen DNA-Gehalt des Frischgmaterials von D. issleri und D.alpinum</t>
  </si>
  <si>
    <t>Vergleich relativen DNA-Gehalt des Frischgmaterials von D. ollegaardii und D.alpinum</t>
  </si>
  <si>
    <t>Vergleich relativen DNA-Gehalt des Frischgmaterials von D. tristachyumund D.alpinum</t>
  </si>
  <si>
    <t>Vergleich relativen DNA-Gehalt des Frischgmaterials von D. tristachyumund D.oellgaardii</t>
  </si>
  <si>
    <t>mw p</t>
  </si>
  <si>
    <t>mw com</t>
  </si>
  <si>
    <t>mw P</t>
  </si>
  <si>
    <t>mw ISS</t>
  </si>
  <si>
    <t>mw ZEI</t>
  </si>
  <si>
    <t>Mittelw. der Relation</t>
  </si>
  <si>
    <t>Standartabweichung der Relation</t>
  </si>
  <si>
    <t>mw oel</t>
  </si>
  <si>
    <t>mw 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</si>
</sst>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9" tint="-0.249977111117893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/>
    <xf numFmtId="49" fontId="5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0" fillId="0" borderId="1" xfId="0" applyBorder="1"/>
    <xf numFmtId="0" fontId="8" fillId="0" borderId="0" xfId="0" applyFont="1"/>
    <xf numFmtId="0" fontId="8" fillId="0" borderId="1" xfId="0" applyFont="1" applyBorder="1"/>
    <xf numFmtId="0" fontId="8" fillId="0" borderId="0" xfId="0" applyFont="1" applyFill="1"/>
    <xf numFmtId="0" fontId="8" fillId="0" borderId="1" xfId="0" applyFont="1" applyFill="1" applyBorder="1"/>
    <xf numFmtId="0" fontId="9" fillId="0" borderId="0" xfId="0" applyFont="1" applyFill="1"/>
    <xf numFmtId="0" fontId="9" fillId="0" borderId="2" xfId="0" applyFont="1" applyFill="1" applyBorder="1"/>
    <xf numFmtId="0" fontId="9" fillId="0" borderId="3" xfId="0" applyFont="1" applyFill="1" applyBorder="1"/>
    <xf numFmtId="0" fontId="8" fillId="0" borderId="4" xfId="0" applyFont="1" applyFill="1" applyBorder="1"/>
    <xf numFmtId="0" fontId="8" fillId="0" borderId="5" xfId="0" applyFont="1" applyFill="1" applyBorder="1"/>
    <xf numFmtId="0" fontId="8" fillId="0" borderId="0" xfId="0" applyFont="1" applyFill="1" applyBorder="1"/>
    <xf numFmtId="0" fontId="8" fillId="0" borderId="6" xfId="0" applyFont="1" applyFill="1" applyBorder="1"/>
    <xf numFmtId="0" fontId="9" fillId="0" borderId="6" xfId="0" applyFont="1" applyFill="1" applyBorder="1"/>
    <xf numFmtId="0" fontId="0" fillId="0" borderId="5" xfId="0" applyBorder="1"/>
    <xf numFmtId="0" fontId="0" fillId="0" borderId="0" xfId="0" applyBorder="1"/>
    <xf numFmtId="0" fontId="1" fillId="0" borderId="6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" fontId="8" fillId="0" borderId="1" xfId="0" applyNumberFormat="1" applyFont="1" applyFill="1" applyBorder="1"/>
    <xf numFmtId="4" fontId="8" fillId="0" borderId="0" xfId="0" applyNumberFormat="1" applyFont="1" applyFill="1"/>
    <xf numFmtId="2" fontId="8" fillId="0" borderId="0" xfId="0" applyNumberFormat="1" applyFont="1" applyFill="1"/>
    <xf numFmtId="0" fontId="0" fillId="0" borderId="0" xfId="0" applyFill="1" applyBorder="1" applyAlignment="1"/>
    <xf numFmtId="0" fontId="0" fillId="0" borderId="7" xfId="0" applyFill="1" applyBorder="1" applyAlignment="1"/>
    <xf numFmtId="0" fontId="10" fillId="0" borderId="8" xfId="0" applyFont="1" applyFill="1" applyBorder="1" applyAlignment="1">
      <alignment horizontal="center"/>
    </xf>
    <xf numFmtId="2" fontId="8" fillId="0" borderId="1" xfId="0" applyNumberFormat="1" applyFont="1" applyFill="1" applyBorder="1"/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164" fontId="8" fillId="0" borderId="0" xfId="0" applyNumberFormat="1" applyFont="1" applyFill="1"/>
    <xf numFmtId="164" fontId="0" fillId="0" borderId="0" xfId="0" applyNumberFormat="1"/>
    <xf numFmtId="164" fontId="10" fillId="0" borderId="8" xfId="0" applyNumberFormat="1" applyFont="1" applyFill="1" applyBorder="1" applyAlignment="1">
      <alignment horizontal="center"/>
    </xf>
    <xf numFmtId="164" fontId="8" fillId="0" borderId="0" xfId="0" applyNumberFormat="1" applyFont="1"/>
    <xf numFmtId="11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8" fillId="0" borderId="0" xfId="0" applyNumberFormat="1" applyFont="1" applyFill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Relativer DNA-Gehalt von Feucht- und Trockenmaterial von sechs Arten von Diphasiastrum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'Gruppe 2'!$J$20:$U$20</c:f>
                <c:numCache>
                  <c:formatCode>General</c:formatCode>
                  <c:ptCount val="12"/>
                  <c:pt idx="0">
                    <c:v>4.1658002799958266E-2</c:v>
                  </c:pt>
                  <c:pt idx="1">
                    <c:v>2.4718219744490177E-2</c:v>
                  </c:pt>
                  <c:pt idx="2">
                    <c:v>3.1478875984531439E-2</c:v>
                  </c:pt>
                  <c:pt idx="3">
                    <c:v>1.4030086811754622E-2</c:v>
                  </c:pt>
                  <c:pt idx="4">
                    <c:v>2.3562705728777979E-2</c:v>
                  </c:pt>
                  <c:pt idx="5">
                    <c:v>2.0631290362470297E-2</c:v>
                  </c:pt>
                  <c:pt idx="6">
                    <c:v>0.12457509730587916</c:v>
                  </c:pt>
                  <c:pt idx="7">
                    <c:v>9.2793424688093651E-2</c:v>
                  </c:pt>
                  <c:pt idx="8">
                    <c:v>0.10350867965370845</c:v>
                  </c:pt>
                  <c:pt idx="9">
                    <c:v>0.11401064208300866</c:v>
                  </c:pt>
                  <c:pt idx="10">
                    <c:v>8.8232532861638291E-2</c:v>
                  </c:pt>
                  <c:pt idx="11">
                    <c:v>5.9810580500032649E-2</c:v>
                  </c:pt>
                </c:numCache>
              </c:numRef>
            </c:plus>
            <c:minus>
              <c:numRef>
                <c:f>'Gruppe 2'!$J$20:$U$20</c:f>
                <c:numCache>
                  <c:formatCode>General</c:formatCode>
                  <c:ptCount val="12"/>
                  <c:pt idx="0">
                    <c:v>4.1658002799958266E-2</c:v>
                  </c:pt>
                  <c:pt idx="1">
                    <c:v>2.4718219744490177E-2</c:v>
                  </c:pt>
                  <c:pt idx="2">
                    <c:v>3.1478875984531439E-2</c:v>
                  </c:pt>
                  <c:pt idx="3">
                    <c:v>1.4030086811754622E-2</c:v>
                  </c:pt>
                  <c:pt idx="4">
                    <c:v>2.3562705728777979E-2</c:v>
                  </c:pt>
                  <c:pt idx="5">
                    <c:v>2.0631290362470297E-2</c:v>
                  </c:pt>
                  <c:pt idx="6">
                    <c:v>0.12457509730587916</c:v>
                  </c:pt>
                  <c:pt idx="7">
                    <c:v>9.2793424688093651E-2</c:v>
                  </c:pt>
                  <c:pt idx="8">
                    <c:v>0.10350867965370845</c:v>
                  </c:pt>
                  <c:pt idx="9">
                    <c:v>0.11401064208300866</c:v>
                  </c:pt>
                  <c:pt idx="10">
                    <c:v>8.8232532861638291E-2</c:v>
                  </c:pt>
                  <c:pt idx="11">
                    <c:v>5.9810580500032649E-2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'Gruppe 2'!$J$18:$U$18</c:f>
              <c:strCache>
                <c:ptCount val="12"/>
                <c:pt idx="0">
                  <c:v>DIPcom_f</c:v>
                </c:pt>
                <c:pt idx="1">
                  <c:v>DIPcom_d</c:v>
                </c:pt>
                <c:pt idx="2">
                  <c:v>DIPiss_f</c:v>
                </c:pt>
                <c:pt idx="3">
                  <c:v>DIPiss_d</c:v>
                </c:pt>
                <c:pt idx="4">
                  <c:v>DIPzei_f</c:v>
                </c:pt>
                <c:pt idx="5">
                  <c:v>DIPzei_d</c:v>
                </c:pt>
                <c:pt idx="6">
                  <c:v>DIPalp_f</c:v>
                </c:pt>
                <c:pt idx="7">
                  <c:v>DIPalp_d</c:v>
                </c:pt>
                <c:pt idx="8">
                  <c:v>DIPoel_f</c:v>
                </c:pt>
                <c:pt idx="9">
                  <c:v>DIPoel_d</c:v>
                </c:pt>
                <c:pt idx="10">
                  <c:v>DIPtri_f</c:v>
                </c:pt>
                <c:pt idx="11">
                  <c:v>DIPtri_d</c:v>
                </c:pt>
              </c:strCache>
            </c:strRef>
          </c:cat>
          <c:val>
            <c:numRef>
              <c:f>'Gruppe 2'!$J$19:$U$19</c:f>
              <c:numCache>
                <c:formatCode>0.00</c:formatCode>
                <c:ptCount val="12"/>
                <c:pt idx="0">
                  <c:v>0.47583262067055765</c:v>
                </c:pt>
                <c:pt idx="1">
                  <c:v>0.50907328667438434</c:v>
                </c:pt>
                <c:pt idx="2">
                  <c:v>0.58127434066006645</c:v>
                </c:pt>
                <c:pt idx="3">
                  <c:v>0.58314499020550503</c:v>
                </c:pt>
                <c:pt idx="4">
                  <c:v>0.48766348835290962</c:v>
                </c:pt>
                <c:pt idx="5">
                  <c:v>0.49660006088217734</c:v>
                </c:pt>
                <c:pt idx="6">
                  <c:v>0.62079204471117444</c:v>
                </c:pt>
                <c:pt idx="7">
                  <c:v>0.56671386294055548</c:v>
                </c:pt>
                <c:pt idx="8">
                  <c:v>0.46669589648005116</c:v>
                </c:pt>
                <c:pt idx="9">
                  <c:v>0.41820543241316782</c:v>
                </c:pt>
                <c:pt idx="10">
                  <c:v>0.40241516127133303</c:v>
                </c:pt>
                <c:pt idx="11">
                  <c:v>0.42161619068865602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84888"/>
        <c:axId val="343082536"/>
      </c:barChart>
      <c:catAx>
        <c:axId val="34308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Arten von Diphasiastruml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43082536"/>
        <c:crosses val="autoZero"/>
        <c:auto val="1"/>
        <c:lblAlgn val="ctr"/>
        <c:lblOffset val="100"/>
        <c:noMultiLvlLbl val="0"/>
      </c:catAx>
      <c:valAx>
        <c:axId val="343082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Relativer DNA-Gehalt [x DIP / x Pisum]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43084888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511626</xdr:colOff>
      <xdr:row>22</xdr:row>
      <xdr:rowOff>95929</xdr:rowOff>
    </xdr:from>
    <xdr:to>
      <xdr:col>19</xdr:col>
      <xdr:colOff>81642</xdr:colOff>
      <xdr:row>48</xdr:row>
      <xdr:rowOff>81643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7"/>
  <sheetViews>
    <sheetView zoomScale="65" workbookViewId="0">
      <pane xSplit="5" ySplit="18" topLeftCell="F19" activePane="bottomRight" state="frozen"/>
      <selection activeCell="L68" sqref="L68"/>
      <selection pane="topRight" activeCell="L68" sqref="L68"/>
      <selection pane="bottomLeft" activeCell="L68" sqref="L68"/>
      <selection pane="bottomRight" activeCell="H59" sqref="H59"/>
    </sheetView>
  </sheetViews>
  <sheetFormatPr baseColWidth="10" defaultColWidth="11.42578125" defaultRowHeight="15" x14ac:dyDescent="0.25"/>
  <cols>
    <col min="1" max="1" width="12.5703125" style="2" customWidth="1"/>
    <col min="2" max="2" width="11.5703125" style="2"/>
    <col min="3" max="3" width="3.28515625" style="1" customWidth="1"/>
  </cols>
  <sheetData>
    <row r="1" spans="1:12" ht="14.45" x14ac:dyDescent="0.3">
      <c r="B1" s="2">
        <v>1</v>
      </c>
      <c r="C1" s="9" t="s">
        <v>83</v>
      </c>
      <c r="L1" t="s">
        <v>82</v>
      </c>
    </row>
    <row r="2" spans="1:12" ht="14.45" x14ac:dyDescent="0.3">
      <c r="A2" s="8" t="s">
        <v>81</v>
      </c>
      <c r="B2" s="2">
        <v>2</v>
      </c>
      <c r="C2" s="1" t="s">
        <v>1</v>
      </c>
      <c r="I2" s="7" t="s">
        <v>80</v>
      </c>
      <c r="J2" s="7" t="s">
        <v>79</v>
      </c>
    </row>
    <row r="3" spans="1:12" ht="14.45" x14ac:dyDescent="0.3">
      <c r="G3" s="7" t="s">
        <v>69</v>
      </c>
      <c r="H3">
        <f>COUNT(D3:D24)</f>
        <v>21</v>
      </c>
      <c r="I3">
        <v>21</v>
      </c>
    </row>
    <row r="4" spans="1:12" ht="14.45" x14ac:dyDescent="0.3">
      <c r="A4" s="3" t="s">
        <v>78</v>
      </c>
      <c r="B4" s="2">
        <v>95</v>
      </c>
      <c r="C4" s="1" t="s">
        <v>0</v>
      </c>
      <c r="D4">
        <v>1</v>
      </c>
      <c r="G4" s="7" t="s">
        <v>67</v>
      </c>
      <c r="H4">
        <f>COUNT(D26:D33)</f>
        <v>8</v>
      </c>
      <c r="J4">
        <v>8</v>
      </c>
    </row>
    <row r="5" spans="1:12" ht="14.45" x14ac:dyDescent="0.3">
      <c r="A5" s="3" t="s">
        <v>77</v>
      </c>
      <c r="B5" s="2">
        <v>86</v>
      </c>
      <c r="C5" s="1" t="s">
        <v>0</v>
      </c>
      <c r="D5">
        <v>1</v>
      </c>
      <c r="G5" s="7" t="s">
        <v>62</v>
      </c>
      <c r="H5">
        <f>COUNT(D70:D79)</f>
        <v>10</v>
      </c>
      <c r="J5">
        <v>10</v>
      </c>
    </row>
    <row r="6" spans="1:12" ht="14.45" x14ac:dyDescent="0.3">
      <c r="A6" s="2" t="s">
        <v>76</v>
      </c>
      <c r="B6" s="2">
        <v>141</v>
      </c>
      <c r="C6" s="1" t="s">
        <v>1</v>
      </c>
      <c r="D6">
        <v>1</v>
      </c>
      <c r="G6" s="7" t="s">
        <v>68</v>
      </c>
      <c r="H6">
        <f>COUNT(D35:D53)</f>
        <v>19</v>
      </c>
      <c r="J6">
        <v>19</v>
      </c>
    </row>
    <row r="7" spans="1:12" ht="14.45" x14ac:dyDescent="0.3">
      <c r="A7" s="3" t="s">
        <v>75</v>
      </c>
      <c r="B7" s="2">
        <v>140</v>
      </c>
      <c r="C7" s="1" t="s">
        <v>0</v>
      </c>
      <c r="D7">
        <v>1</v>
      </c>
      <c r="G7" s="7" t="s">
        <v>63</v>
      </c>
      <c r="H7">
        <f>COUNT(D55:D60)</f>
        <v>6</v>
      </c>
      <c r="I7">
        <v>6</v>
      </c>
    </row>
    <row r="8" spans="1:12" ht="14.45" x14ac:dyDescent="0.3">
      <c r="A8" s="2" t="s">
        <v>74</v>
      </c>
      <c r="B8" s="2">
        <v>137</v>
      </c>
      <c r="C8" s="1" t="s">
        <v>1</v>
      </c>
      <c r="D8">
        <v>1</v>
      </c>
      <c r="G8" s="7" t="s">
        <v>59</v>
      </c>
      <c r="H8">
        <f>COUNT(D62:D68)</f>
        <v>7</v>
      </c>
      <c r="I8">
        <v>7</v>
      </c>
    </row>
    <row r="9" spans="1:12" ht="14.45" x14ac:dyDescent="0.3">
      <c r="A9" s="3" t="s">
        <v>73</v>
      </c>
      <c r="B9" s="2">
        <v>90</v>
      </c>
      <c r="C9" s="1" t="s">
        <v>0</v>
      </c>
      <c r="D9">
        <v>1</v>
      </c>
      <c r="H9">
        <f>COUNT(D4:D79)</f>
        <v>71</v>
      </c>
    </row>
    <row r="10" spans="1:12" ht="14.45" x14ac:dyDescent="0.3">
      <c r="A10" s="2" t="s">
        <v>72</v>
      </c>
      <c r="B10" s="2">
        <v>119</v>
      </c>
      <c r="C10" s="1" t="s">
        <v>1</v>
      </c>
      <c r="D10">
        <v>1</v>
      </c>
      <c r="H10" s="7">
        <f>SUM(H3:H8)</f>
        <v>71</v>
      </c>
      <c r="I10" s="7">
        <f>SUM(I3:I8)</f>
        <v>34</v>
      </c>
      <c r="J10" s="7">
        <f>SUM(J3:J8)</f>
        <v>37</v>
      </c>
    </row>
    <row r="11" spans="1:12" ht="14.45" x14ac:dyDescent="0.3">
      <c r="A11" s="3" t="s">
        <v>71</v>
      </c>
      <c r="B11" s="2">
        <v>29</v>
      </c>
      <c r="C11" s="1" t="s">
        <v>0</v>
      </c>
      <c r="D11">
        <v>1</v>
      </c>
    </row>
    <row r="12" spans="1:12" ht="14.45" x14ac:dyDescent="0.3">
      <c r="A12" s="3" t="s">
        <v>70</v>
      </c>
      <c r="B12" s="2">
        <v>17</v>
      </c>
      <c r="C12" s="1" t="s">
        <v>0</v>
      </c>
      <c r="D12">
        <v>1</v>
      </c>
      <c r="G12" t="s">
        <v>69</v>
      </c>
      <c r="H12" t="s">
        <v>68</v>
      </c>
      <c r="I12" t="s">
        <v>67</v>
      </c>
    </row>
    <row r="13" spans="1:12" ht="14.45" x14ac:dyDescent="0.3">
      <c r="A13" s="6" t="s">
        <v>66</v>
      </c>
      <c r="B13" s="4"/>
      <c r="C13" s="5" t="s">
        <v>0</v>
      </c>
      <c r="D13">
        <v>1</v>
      </c>
    </row>
    <row r="14" spans="1:12" ht="14.45" x14ac:dyDescent="0.3">
      <c r="A14" s="3" t="s">
        <v>65</v>
      </c>
      <c r="B14" s="2">
        <v>59</v>
      </c>
      <c r="C14" s="1" t="s">
        <v>0</v>
      </c>
      <c r="D14">
        <v>1</v>
      </c>
    </row>
    <row r="15" spans="1:12" ht="14.45" x14ac:dyDescent="0.3">
      <c r="A15" s="3" t="s">
        <v>64</v>
      </c>
      <c r="B15" s="2">
        <v>72</v>
      </c>
      <c r="C15" s="1" t="s">
        <v>0</v>
      </c>
      <c r="D15">
        <v>1</v>
      </c>
      <c r="G15" t="s">
        <v>63</v>
      </c>
      <c r="I15" t="s">
        <v>62</v>
      </c>
    </row>
    <row r="16" spans="1:12" ht="14.45" x14ac:dyDescent="0.3">
      <c r="A16" s="2" t="s">
        <v>61</v>
      </c>
      <c r="B16" s="2">
        <v>127</v>
      </c>
      <c r="C16" s="1" t="s">
        <v>1</v>
      </c>
      <c r="D16">
        <v>1</v>
      </c>
    </row>
    <row r="17" spans="1:8" ht="14.45" x14ac:dyDescent="0.3">
      <c r="A17" s="3" t="s">
        <v>60</v>
      </c>
      <c r="B17" s="2">
        <v>150</v>
      </c>
      <c r="C17" s="1" t="s">
        <v>0</v>
      </c>
      <c r="D17">
        <v>1</v>
      </c>
      <c r="H17" t="s">
        <v>59</v>
      </c>
    </row>
    <row r="18" spans="1:8" ht="14.45" x14ac:dyDescent="0.3">
      <c r="A18" s="3" t="s">
        <v>58</v>
      </c>
      <c r="B18" s="2">
        <v>130</v>
      </c>
      <c r="C18" s="1" t="s">
        <v>0</v>
      </c>
      <c r="D18">
        <v>1</v>
      </c>
    </row>
    <row r="19" spans="1:8" ht="14.45" x14ac:dyDescent="0.3">
      <c r="A19" s="2" t="s">
        <v>57</v>
      </c>
      <c r="B19" s="2">
        <v>152</v>
      </c>
      <c r="C19" s="5" t="s">
        <v>1</v>
      </c>
      <c r="D19">
        <v>1</v>
      </c>
    </row>
    <row r="20" spans="1:8" ht="14.45" x14ac:dyDescent="0.3">
      <c r="A20" s="2" t="s">
        <v>56</v>
      </c>
      <c r="B20" s="2">
        <v>5</v>
      </c>
      <c r="C20" s="1" t="s">
        <v>1</v>
      </c>
      <c r="D20">
        <v>1</v>
      </c>
    </row>
    <row r="21" spans="1:8" ht="14.45" x14ac:dyDescent="0.3">
      <c r="A21" s="2" t="s">
        <v>55</v>
      </c>
      <c r="B21" s="2">
        <v>155</v>
      </c>
      <c r="C21" s="1" t="s">
        <v>1</v>
      </c>
      <c r="D21">
        <v>1</v>
      </c>
    </row>
    <row r="22" spans="1:8" ht="14.45" x14ac:dyDescent="0.3">
      <c r="A22" s="4" t="s">
        <v>54</v>
      </c>
      <c r="C22" s="1" t="s">
        <v>0</v>
      </c>
      <c r="D22">
        <v>1</v>
      </c>
    </row>
    <row r="23" spans="1:8" ht="14.45" x14ac:dyDescent="0.3">
      <c r="A23" s="4" t="s">
        <v>53</v>
      </c>
      <c r="B23" s="4"/>
      <c r="C23" s="5" t="s">
        <v>0</v>
      </c>
      <c r="D23">
        <v>1</v>
      </c>
    </row>
    <row r="24" spans="1:8" ht="14.45" x14ac:dyDescent="0.3">
      <c r="A24" s="3" t="s">
        <v>52</v>
      </c>
      <c r="B24" s="2">
        <v>62</v>
      </c>
      <c r="C24" s="1" t="s">
        <v>0</v>
      </c>
      <c r="D24">
        <v>1</v>
      </c>
    </row>
    <row r="25" spans="1:8" ht="14.45" x14ac:dyDescent="0.3">
      <c r="A25" s="3"/>
    </row>
    <row r="26" spans="1:8" ht="14.45" x14ac:dyDescent="0.3">
      <c r="A26" s="5" t="s">
        <v>51</v>
      </c>
      <c r="B26" s="4"/>
      <c r="C26" s="5" t="s">
        <v>0</v>
      </c>
      <c r="D26">
        <v>2</v>
      </c>
    </row>
    <row r="27" spans="1:8" ht="14.45" x14ac:dyDescent="0.3">
      <c r="A27" s="5" t="s">
        <v>50</v>
      </c>
      <c r="B27" s="4"/>
      <c r="C27" s="5" t="s">
        <v>0</v>
      </c>
      <c r="D27">
        <v>2</v>
      </c>
    </row>
    <row r="28" spans="1:8" ht="14.45" x14ac:dyDescent="0.3">
      <c r="A28" s="3" t="s">
        <v>49</v>
      </c>
      <c r="B28" s="2">
        <v>123</v>
      </c>
      <c r="C28" s="1" t="s">
        <v>0</v>
      </c>
      <c r="D28">
        <v>2</v>
      </c>
    </row>
    <row r="29" spans="1:8" ht="14.45" x14ac:dyDescent="0.3">
      <c r="A29" s="3" t="s">
        <v>48</v>
      </c>
      <c r="B29" s="2">
        <v>146</v>
      </c>
      <c r="C29" s="1" t="s">
        <v>0</v>
      </c>
      <c r="D29">
        <v>2</v>
      </c>
    </row>
    <row r="30" spans="1:8" ht="14.45" x14ac:dyDescent="0.3">
      <c r="A30" s="3" t="s">
        <v>47</v>
      </c>
      <c r="B30" s="2">
        <v>106</v>
      </c>
      <c r="C30" s="1" t="s">
        <v>0</v>
      </c>
      <c r="D30">
        <v>2</v>
      </c>
    </row>
    <row r="31" spans="1:8" ht="14.45" x14ac:dyDescent="0.3">
      <c r="A31" s="3" t="s">
        <v>46</v>
      </c>
      <c r="B31" s="2">
        <v>93</v>
      </c>
      <c r="C31" s="1" t="s">
        <v>0</v>
      </c>
      <c r="D31">
        <v>2</v>
      </c>
    </row>
    <row r="32" spans="1:8" ht="14.45" x14ac:dyDescent="0.3">
      <c r="A32" s="3" t="s">
        <v>45</v>
      </c>
      <c r="B32" s="2">
        <v>102</v>
      </c>
      <c r="C32" s="1" t="s">
        <v>0</v>
      </c>
      <c r="D32">
        <v>2</v>
      </c>
    </row>
    <row r="33" spans="1:4" ht="14.45" x14ac:dyDescent="0.3">
      <c r="A33" s="3" t="s">
        <v>44</v>
      </c>
      <c r="B33" s="2">
        <v>27</v>
      </c>
      <c r="C33" s="1" t="s">
        <v>0</v>
      </c>
      <c r="D33">
        <v>2</v>
      </c>
    </row>
    <row r="34" spans="1:4" ht="14.45" x14ac:dyDescent="0.3">
      <c r="A34" s="3"/>
    </row>
    <row r="35" spans="1:4" ht="14.45" x14ac:dyDescent="0.3">
      <c r="A35" s="4" t="s">
        <v>43</v>
      </c>
      <c r="B35" s="4"/>
      <c r="C35" s="5" t="s">
        <v>0</v>
      </c>
      <c r="D35">
        <v>3</v>
      </c>
    </row>
    <row r="36" spans="1:4" ht="14.45" x14ac:dyDescent="0.3">
      <c r="A36" s="3" t="s">
        <v>42</v>
      </c>
      <c r="B36" s="2">
        <v>12</v>
      </c>
      <c r="C36" s="1" t="s">
        <v>0</v>
      </c>
      <c r="D36">
        <v>3</v>
      </c>
    </row>
    <row r="37" spans="1:4" ht="14.45" x14ac:dyDescent="0.3">
      <c r="A37" s="3" t="s">
        <v>41</v>
      </c>
      <c r="B37" s="2">
        <v>94</v>
      </c>
      <c r="C37" s="1" t="s">
        <v>0</v>
      </c>
      <c r="D37">
        <v>3</v>
      </c>
    </row>
    <row r="38" spans="1:4" ht="14.45" x14ac:dyDescent="0.3">
      <c r="A38" s="3" t="s">
        <v>40</v>
      </c>
      <c r="B38" s="2">
        <v>89</v>
      </c>
      <c r="C38" s="1" t="s">
        <v>0</v>
      </c>
      <c r="D38">
        <v>3</v>
      </c>
    </row>
    <row r="39" spans="1:4" ht="14.45" x14ac:dyDescent="0.3">
      <c r="A39" s="2" t="s">
        <v>39</v>
      </c>
      <c r="B39" s="2">
        <v>34</v>
      </c>
      <c r="C39" s="1" t="s">
        <v>1</v>
      </c>
      <c r="D39">
        <v>3</v>
      </c>
    </row>
    <row r="40" spans="1:4" ht="14.45" x14ac:dyDescent="0.3">
      <c r="A40" s="3" t="s">
        <v>38</v>
      </c>
      <c r="B40" s="2">
        <v>39</v>
      </c>
      <c r="C40" s="1" t="s">
        <v>0</v>
      </c>
      <c r="D40">
        <v>3</v>
      </c>
    </row>
    <row r="41" spans="1:4" ht="14.45" x14ac:dyDescent="0.3">
      <c r="A41" s="3" t="s">
        <v>37</v>
      </c>
      <c r="B41" s="2">
        <v>14</v>
      </c>
      <c r="C41" s="1" t="s">
        <v>0</v>
      </c>
      <c r="D41">
        <v>3</v>
      </c>
    </row>
    <row r="42" spans="1:4" ht="14.45" x14ac:dyDescent="0.3">
      <c r="A42" s="3" t="s">
        <v>36</v>
      </c>
      <c r="B42" s="2">
        <v>65</v>
      </c>
      <c r="C42" s="1" t="s">
        <v>0</v>
      </c>
      <c r="D42">
        <v>3</v>
      </c>
    </row>
    <row r="43" spans="1:4" ht="14.45" x14ac:dyDescent="0.3">
      <c r="A43" s="3" t="s">
        <v>35</v>
      </c>
      <c r="B43" s="2">
        <v>6</v>
      </c>
      <c r="C43" s="1" t="s">
        <v>0</v>
      </c>
      <c r="D43">
        <v>3</v>
      </c>
    </row>
    <row r="44" spans="1:4" ht="14.45" x14ac:dyDescent="0.3">
      <c r="A44" s="3" t="s">
        <v>34</v>
      </c>
      <c r="B44" s="2">
        <v>82</v>
      </c>
      <c r="C44" s="1" t="s">
        <v>0</v>
      </c>
      <c r="D44">
        <v>3</v>
      </c>
    </row>
    <row r="45" spans="1:4" ht="14.45" x14ac:dyDescent="0.3">
      <c r="A45" s="3" t="s">
        <v>33</v>
      </c>
      <c r="B45" s="2">
        <v>120</v>
      </c>
      <c r="C45" s="1" t="s">
        <v>0</v>
      </c>
      <c r="D45">
        <v>3</v>
      </c>
    </row>
    <row r="46" spans="1:4" ht="14.45" x14ac:dyDescent="0.3">
      <c r="A46" s="3" t="s">
        <v>32</v>
      </c>
      <c r="B46" s="2">
        <v>54</v>
      </c>
      <c r="C46" s="1" t="s">
        <v>0</v>
      </c>
      <c r="D46">
        <v>3</v>
      </c>
    </row>
    <row r="47" spans="1:4" ht="14.45" x14ac:dyDescent="0.3">
      <c r="A47" s="3" t="s">
        <v>31</v>
      </c>
      <c r="B47" s="2">
        <v>149</v>
      </c>
      <c r="C47" s="1" t="s">
        <v>0</v>
      </c>
      <c r="D47">
        <v>3</v>
      </c>
    </row>
    <row r="48" spans="1:4" ht="14.45" x14ac:dyDescent="0.3">
      <c r="A48" s="3" t="s">
        <v>30</v>
      </c>
      <c r="B48" s="2">
        <v>98</v>
      </c>
      <c r="C48" s="1" t="s">
        <v>0</v>
      </c>
      <c r="D48">
        <v>3</v>
      </c>
    </row>
    <row r="49" spans="1:4" ht="14.45" x14ac:dyDescent="0.3">
      <c r="A49" s="3" t="s">
        <v>29</v>
      </c>
      <c r="B49" s="2">
        <v>112</v>
      </c>
      <c r="C49" s="1" t="s">
        <v>0</v>
      </c>
      <c r="D49">
        <v>3</v>
      </c>
    </row>
    <row r="50" spans="1:4" ht="14.45" x14ac:dyDescent="0.3">
      <c r="A50" s="3" t="s">
        <v>28</v>
      </c>
      <c r="B50" s="2">
        <v>108</v>
      </c>
      <c r="C50" s="1" t="s">
        <v>0</v>
      </c>
      <c r="D50">
        <v>3</v>
      </c>
    </row>
    <row r="51" spans="1:4" ht="14.45" x14ac:dyDescent="0.3">
      <c r="A51" s="3" t="s">
        <v>27</v>
      </c>
      <c r="B51" s="2">
        <v>114</v>
      </c>
      <c r="C51" s="1" t="s">
        <v>0</v>
      </c>
      <c r="D51">
        <v>3</v>
      </c>
    </row>
    <row r="52" spans="1:4" ht="14.45" x14ac:dyDescent="0.3">
      <c r="A52" s="2" t="s">
        <v>26</v>
      </c>
      <c r="B52" s="2">
        <v>153</v>
      </c>
      <c r="C52" s="1" t="s">
        <v>1</v>
      </c>
      <c r="D52">
        <v>3</v>
      </c>
    </row>
    <row r="53" spans="1:4" ht="14.45" x14ac:dyDescent="0.3">
      <c r="A53" s="3" t="s">
        <v>25</v>
      </c>
      <c r="B53" s="2">
        <v>69</v>
      </c>
      <c r="C53" s="1" t="s">
        <v>0</v>
      </c>
      <c r="D53">
        <v>3</v>
      </c>
    </row>
    <row r="54" spans="1:4" ht="14.45" x14ac:dyDescent="0.3">
      <c r="A54" s="3"/>
    </row>
    <row r="55" spans="1:4" ht="14.45" x14ac:dyDescent="0.3">
      <c r="A55" s="3" t="s">
        <v>24</v>
      </c>
      <c r="B55" s="2">
        <v>143</v>
      </c>
      <c r="C55" s="1" t="s">
        <v>0</v>
      </c>
      <c r="D55">
        <v>4</v>
      </c>
    </row>
    <row r="56" spans="1:4" ht="14.45" x14ac:dyDescent="0.3">
      <c r="A56" s="3" t="s">
        <v>23</v>
      </c>
      <c r="B56" s="2">
        <v>105</v>
      </c>
      <c r="C56" s="1" t="s">
        <v>0</v>
      </c>
      <c r="D56">
        <v>4</v>
      </c>
    </row>
    <row r="57" spans="1:4" ht="14.45" x14ac:dyDescent="0.3">
      <c r="A57" s="3" t="s">
        <v>22</v>
      </c>
      <c r="B57" s="2">
        <v>22</v>
      </c>
      <c r="C57" s="1" t="s">
        <v>0</v>
      </c>
      <c r="D57">
        <v>4</v>
      </c>
    </row>
    <row r="58" spans="1:4" ht="14.45" x14ac:dyDescent="0.3">
      <c r="A58" s="3" t="s">
        <v>21</v>
      </c>
      <c r="B58" s="2">
        <v>76</v>
      </c>
      <c r="C58" s="1" t="s">
        <v>0</v>
      </c>
      <c r="D58">
        <v>4</v>
      </c>
    </row>
    <row r="59" spans="1:4" x14ac:dyDescent="0.25">
      <c r="A59" s="3" t="s">
        <v>20</v>
      </c>
      <c r="B59" s="2">
        <v>45</v>
      </c>
      <c r="C59" s="1" t="s">
        <v>0</v>
      </c>
      <c r="D59">
        <v>4</v>
      </c>
    </row>
    <row r="60" spans="1:4" x14ac:dyDescent="0.25">
      <c r="A60" s="3" t="s">
        <v>19</v>
      </c>
      <c r="B60" s="2">
        <v>51</v>
      </c>
      <c r="C60" s="1" t="s">
        <v>0</v>
      </c>
      <c r="D60">
        <v>4</v>
      </c>
    </row>
    <row r="61" spans="1:4" x14ac:dyDescent="0.25">
      <c r="A61" s="3"/>
    </row>
    <row r="62" spans="1:4" x14ac:dyDescent="0.25">
      <c r="A62" s="4" t="s">
        <v>18</v>
      </c>
      <c r="B62" s="4"/>
      <c r="C62" s="4" t="s">
        <v>0</v>
      </c>
      <c r="D62">
        <v>5</v>
      </c>
    </row>
    <row r="63" spans="1:4" x14ac:dyDescent="0.25">
      <c r="A63" s="3" t="s">
        <v>17</v>
      </c>
      <c r="B63" s="2">
        <v>144</v>
      </c>
      <c r="C63" s="1" t="s">
        <v>0</v>
      </c>
      <c r="D63">
        <v>5</v>
      </c>
    </row>
    <row r="64" spans="1:4" x14ac:dyDescent="0.25">
      <c r="A64" s="3" t="s">
        <v>16</v>
      </c>
      <c r="B64" s="2">
        <v>110</v>
      </c>
      <c r="C64" s="1" t="s">
        <v>0</v>
      </c>
      <c r="D64">
        <v>5</v>
      </c>
    </row>
    <row r="65" spans="1:4" x14ac:dyDescent="0.25">
      <c r="A65" s="3" t="s">
        <v>15</v>
      </c>
      <c r="B65" s="2">
        <v>24</v>
      </c>
      <c r="C65" s="1" t="s">
        <v>0</v>
      </c>
      <c r="D65">
        <v>5</v>
      </c>
    </row>
    <row r="66" spans="1:4" x14ac:dyDescent="0.25">
      <c r="A66" s="3" t="s">
        <v>14</v>
      </c>
      <c r="B66" s="2">
        <v>8</v>
      </c>
      <c r="C66" s="1" t="s">
        <v>0</v>
      </c>
      <c r="D66">
        <v>5</v>
      </c>
    </row>
    <row r="67" spans="1:4" x14ac:dyDescent="0.25">
      <c r="A67" s="3" t="s">
        <v>13</v>
      </c>
      <c r="B67" s="2">
        <v>100</v>
      </c>
      <c r="C67" s="1" t="s">
        <v>0</v>
      </c>
      <c r="D67">
        <v>5</v>
      </c>
    </row>
    <row r="68" spans="1:4" x14ac:dyDescent="0.25">
      <c r="A68" s="3" t="s">
        <v>12</v>
      </c>
      <c r="B68" s="2">
        <v>52</v>
      </c>
      <c r="C68" s="1" t="s">
        <v>0</v>
      </c>
      <c r="D68">
        <v>5</v>
      </c>
    </row>
    <row r="69" spans="1:4" x14ac:dyDescent="0.25">
      <c r="A69" s="3"/>
    </row>
    <row r="70" spans="1:4" x14ac:dyDescent="0.25">
      <c r="A70" s="3" t="s">
        <v>11</v>
      </c>
      <c r="B70" s="2">
        <v>40</v>
      </c>
      <c r="C70" s="1" t="s">
        <v>0</v>
      </c>
      <c r="D70">
        <v>6</v>
      </c>
    </row>
    <row r="71" spans="1:4" x14ac:dyDescent="0.25">
      <c r="A71" s="3" t="s">
        <v>10</v>
      </c>
      <c r="B71" s="2">
        <v>53</v>
      </c>
      <c r="C71" s="1" t="s">
        <v>0</v>
      </c>
      <c r="D71">
        <v>6</v>
      </c>
    </row>
    <row r="72" spans="1:4" x14ac:dyDescent="0.25">
      <c r="A72" s="3" t="s">
        <v>9</v>
      </c>
      <c r="B72" s="2">
        <v>147</v>
      </c>
      <c r="C72" s="1" t="s">
        <v>0</v>
      </c>
      <c r="D72">
        <v>6</v>
      </c>
    </row>
    <row r="73" spans="1:4" x14ac:dyDescent="0.25">
      <c r="A73" s="3" t="s">
        <v>8</v>
      </c>
      <c r="B73" s="2">
        <v>111</v>
      </c>
      <c r="C73" s="1" t="s">
        <v>0</v>
      </c>
      <c r="D73">
        <v>6</v>
      </c>
    </row>
    <row r="74" spans="1:4" x14ac:dyDescent="0.25">
      <c r="A74" s="3" t="s">
        <v>7</v>
      </c>
      <c r="B74" s="2">
        <v>107</v>
      </c>
      <c r="C74" s="1" t="s">
        <v>0</v>
      </c>
      <c r="D74">
        <v>6</v>
      </c>
    </row>
    <row r="75" spans="1:4" x14ac:dyDescent="0.25">
      <c r="A75" s="3" t="s">
        <v>6</v>
      </c>
      <c r="B75" s="2">
        <v>25</v>
      </c>
      <c r="C75" s="1" t="s">
        <v>0</v>
      </c>
      <c r="D75">
        <v>6</v>
      </c>
    </row>
    <row r="76" spans="1:4" x14ac:dyDescent="0.25">
      <c r="A76" s="3" t="s">
        <v>5</v>
      </c>
      <c r="B76" s="2">
        <v>50</v>
      </c>
      <c r="C76" s="1" t="s">
        <v>0</v>
      </c>
      <c r="D76">
        <v>6</v>
      </c>
    </row>
    <row r="77" spans="1:4" x14ac:dyDescent="0.25">
      <c r="A77" s="3" t="s">
        <v>4</v>
      </c>
      <c r="B77" s="2">
        <v>80</v>
      </c>
      <c r="C77" s="1" t="s">
        <v>0</v>
      </c>
      <c r="D77">
        <v>6</v>
      </c>
    </row>
    <row r="78" spans="1:4" x14ac:dyDescent="0.25">
      <c r="A78" s="3" t="s">
        <v>3</v>
      </c>
      <c r="B78" s="2">
        <v>42</v>
      </c>
      <c r="C78" s="1" t="s">
        <v>0</v>
      </c>
      <c r="D78">
        <v>6</v>
      </c>
    </row>
    <row r="79" spans="1:4" x14ac:dyDescent="0.25">
      <c r="A79" s="3" t="s">
        <v>2</v>
      </c>
      <c r="B79" s="2">
        <v>47</v>
      </c>
      <c r="C79" s="1" t="s">
        <v>0</v>
      </c>
      <c r="D79">
        <v>6</v>
      </c>
    </row>
    <row r="88" spans="1:3" x14ac:dyDescent="0.25">
      <c r="A88" s="3"/>
      <c r="B88" s="2">
        <v>87</v>
      </c>
      <c r="C88" s="1" t="s">
        <v>0</v>
      </c>
    </row>
    <row r="89" spans="1:3" x14ac:dyDescent="0.25">
      <c r="A89" s="3"/>
      <c r="B89" s="2">
        <v>88</v>
      </c>
      <c r="C89" s="1" t="s">
        <v>0</v>
      </c>
    </row>
    <row r="90" spans="1:3" x14ac:dyDescent="0.25">
      <c r="A90" s="3"/>
      <c r="B90" s="2">
        <v>139</v>
      </c>
      <c r="C90" s="1" t="s">
        <v>0</v>
      </c>
    </row>
    <row r="91" spans="1:3" x14ac:dyDescent="0.25">
      <c r="B91" s="2">
        <v>142</v>
      </c>
      <c r="C91" s="1" t="s">
        <v>1</v>
      </c>
    </row>
    <row r="92" spans="1:3" x14ac:dyDescent="0.25">
      <c r="A92" s="3"/>
      <c r="B92" s="2">
        <v>136</v>
      </c>
      <c r="C92" s="1" t="s">
        <v>0</v>
      </c>
    </row>
    <row r="93" spans="1:3" x14ac:dyDescent="0.25">
      <c r="B93" s="2">
        <v>92</v>
      </c>
      <c r="C93" s="1" t="s">
        <v>1</v>
      </c>
    </row>
    <row r="94" spans="1:3" x14ac:dyDescent="0.25">
      <c r="A94" s="3"/>
      <c r="B94" s="2">
        <v>117</v>
      </c>
      <c r="C94" s="1" t="s">
        <v>0</v>
      </c>
    </row>
    <row r="95" spans="1:3" x14ac:dyDescent="0.25">
      <c r="A95" s="3"/>
      <c r="B95" s="2">
        <v>118</v>
      </c>
      <c r="C95" s="1" t="s">
        <v>0</v>
      </c>
    </row>
    <row r="96" spans="1:3" x14ac:dyDescent="0.25">
      <c r="B96" s="2">
        <v>35</v>
      </c>
      <c r="C96" s="1" t="s">
        <v>1</v>
      </c>
    </row>
    <row r="97" spans="1:3" x14ac:dyDescent="0.25">
      <c r="A97" s="3"/>
      <c r="B97" s="2">
        <v>16</v>
      </c>
      <c r="C97" s="1" t="s">
        <v>0</v>
      </c>
    </row>
    <row r="98" spans="1:3" x14ac:dyDescent="0.25">
      <c r="A98" s="3"/>
      <c r="B98" s="2">
        <v>73</v>
      </c>
      <c r="C98" s="1" t="s">
        <v>0</v>
      </c>
    </row>
    <row r="99" spans="1:3" x14ac:dyDescent="0.25">
      <c r="A99" s="3"/>
      <c r="B99" s="2">
        <v>126</v>
      </c>
      <c r="C99" s="1" t="s">
        <v>0</v>
      </c>
    </row>
    <row r="100" spans="1:3" x14ac:dyDescent="0.25">
      <c r="A100" s="3"/>
      <c r="B100" s="2">
        <v>151</v>
      </c>
      <c r="C100" s="1" t="s">
        <v>0</v>
      </c>
    </row>
    <row r="101" spans="1:3" x14ac:dyDescent="0.25">
      <c r="A101" s="3"/>
      <c r="B101" s="2">
        <v>128</v>
      </c>
      <c r="C101" s="1" t="s">
        <v>0</v>
      </c>
    </row>
    <row r="102" spans="1:3" x14ac:dyDescent="0.25">
      <c r="A102" s="3"/>
      <c r="B102" s="2">
        <v>129</v>
      </c>
      <c r="C102" s="1" t="s">
        <v>0</v>
      </c>
    </row>
    <row r="103" spans="1:3" x14ac:dyDescent="0.25">
      <c r="B103" s="2">
        <v>154</v>
      </c>
      <c r="C103" s="1" t="s">
        <v>1</v>
      </c>
    </row>
    <row r="104" spans="1:3" x14ac:dyDescent="0.25">
      <c r="A104" s="3"/>
      <c r="B104" s="2">
        <v>63</v>
      </c>
      <c r="C104" s="1" t="s">
        <v>0</v>
      </c>
    </row>
    <row r="105" spans="1:3" x14ac:dyDescent="0.25">
      <c r="A105" s="1"/>
      <c r="B105" s="2">
        <v>64</v>
      </c>
      <c r="C105" s="1" t="s">
        <v>1</v>
      </c>
    </row>
    <row r="106" spans="1:3" x14ac:dyDescent="0.25">
      <c r="B106" s="2">
        <v>124</v>
      </c>
      <c r="C106" s="1" t="s">
        <v>1</v>
      </c>
    </row>
    <row r="107" spans="1:3" x14ac:dyDescent="0.25">
      <c r="A107" s="3"/>
      <c r="B107" s="2">
        <v>101</v>
      </c>
      <c r="C107" s="1" t="s">
        <v>0</v>
      </c>
    </row>
    <row r="108" spans="1:3" x14ac:dyDescent="0.25">
      <c r="B108" s="2">
        <v>33</v>
      </c>
      <c r="C108" s="1" t="s">
        <v>1</v>
      </c>
    </row>
    <row r="109" spans="1:3" x14ac:dyDescent="0.25">
      <c r="B109" s="2">
        <v>13</v>
      </c>
      <c r="C109" s="1" t="s">
        <v>1</v>
      </c>
    </row>
    <row r="110" spans="1:3" x14ac:dyDescent="0.25">
      <c r="B110" s="2">
        <v>91</v>
      </c>
      <c r="C110" s="1" t="s">
        <v>1</v>
      </c>
    </row>
    <row r="111" spans="1:3" x14ac:dyDescent="0.25">
      <c r="A111" s="3"/>
      <c r="B111" s="2">
        <v>28</v>
      </c>
      <c r="C111" s="1" t="s">
        <v>0</v>
      </c>
    </row>
    <row r="112" spans="1:3" x14ac:dyDescent="0.25">
      <c r="A112" s="3"/>
      <c r="B112" s="2">
        <v>15</v>
      </c>
      <c r="C112" s="1" t="s">
        <v>0</v>
      </c>
    </row>
    <row r="113" spans="1:3" x14ac:dyDescent="0.25">
      <c r="A113" s="3"/>
      <c r="B113" s="2">
        <v>121</v>
      </c>
      <c r="C113" s="1" t="s">
        <v>0</v>
      </c>
    </row>
    <row r="114" spans="1:3" x14ac:dyDescent="0.25">
      <c r="B114" s="2">
        <v>122</v>
      </c>
      <c r="C114" s="1" t="s">
        <v>1</v>
      </c>
    </row>
    <row r="115" spans="1:3" x14ac:dyDescent="0.25">
      <c r="A115" s="3"/>
      <c r="B115" s="2">
        <v>115</v>
      </c>
      <c r="C115" s="1" t="s">
        <v>0</v>
      </c>
    </row>
    <row r="116" spans="1:3" x14ac:dyDescent="0.25">
      <c r="A116" s="3"/>
      <c r="B116" s="2">
        <v>23</v>
      </c>
      <c r="C116" s="1" t="s">
        <v>0</v>
      </c>
    </row>
    <row r="117" spans="1:3" x14ac:dyDescent="0.25">
      <c r="B117" s="2">
        <v>30</v>
      </c>
      <c r="C117" s="1" t="s">
        <v>1</v>
      </c>
    </row>
    <row r="118" spans="1:3" x14ac:dyDescent="0.25">
      <c r="A118" s="3"/>
      <c r="B118" s="2">
        <v>77</v>
      </c>
      <c r="C118" s="1" t="s">
        <v>0</v>
      </c>
    </row>
    <row r="119" spans="1:3" x14ac:dyDescent="0.25">
      <c r="A119" s="3"/>
      <c r="B119" s="2">
        <v>145</v>
      </c>
      <c r="C119" s="1" t="s">
        <v>0</v>
      </c>
    </row>
    <row r="120" spans="1:3" x14ac:dyDescent="0.25">
      <c r="B120" s="2">
        <v>31</v>
      </c>
      <c r="C120" s="1" t="s">
        <v>1</v>
      </c>
    </row>
    <row r="121" spans="1:3" x14ac:dyDescent="0.25">
      <c r="A121" s="3"/>
      <c r="B121" s="2">
        <v>9</v>
      </c>
      <c r="C121" s="1" t="s">
        <v>0</v>
      </c>
    </row>
    <row r="122" spans="1:3" x14ac:dyDescent="0.25">
      <c r="B122" s="2">
        <v>41</v>
      </c>
      <c r="C122" s="1" t="s">
        <v>1</v>
      </c>
    </row>
    <row r="123" spans="1:3" x14ac:dyDescent="0.25">
      <c r="A123" s="3"/>
      <c r="B123" s="2">
        <v>148</v>
      </c>
      <c r="C123" s="1" t="s">
        <v>0</v>
      </c>
    </row>
    <row r="124" spans="1:3" x14ac:dyDescent="0.25">
      <c r="A124" s="3"/>
      <c r="B124" s="2">
        <v>26</v>
      </c>
      <c r="C124" s="1" t="s">
        <v>0</v>
      </c>
    </row>
    <row r="125" spans="1:3" x14ac:dyDescent="0.25">
      <c r="B125" s="2">
        <v>32</v>
      </c>
      <c r="C125" s="1" t="s">
        <v>1</v>
      </c>
    </row>
    <row r="126" spans="1:3" x14ac:dyDescent="0.25">
      <c r="A126" s="3"/>
      <c r="B126" s="2">
        <v>81</v>
      </c>
      <c r="C126" s="1" t="s">
        <v>0</v>
      </c>
    </row>
    <row r="127" spans="1:3" x14ac:dyDescent="0.25">
      <c r="A127" s="3"/>
      <c r="B127" s="2">
        <v>48</v>
      </c>
      <c r="C127" s="1" t="s">
        <v>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8"/>
  <sheetViews>
    <sheetView topLeftCell="A21" zoomScale="86" zoomScaleNormal="55" workbookViewId="0">
      <selection activeCell="I15" sqref="I15"/>
    </sheetView>
  </sheetViews>
  <sheetFormatPr baseColWidth="10" defaultColWidth="11.42578125" defaultRowHeight="15" x14ac:dyDescent="0.25"/>
  <cols>
    <col min="1" max="1" width="20.28515625" style="2" bestFit="1" customWidth="1"/>
    <col min="2" max="2" width="11.5703125" style="10"/>
    <col min="5" max="5" width="11.5703125" style="10"/>
    <col min="8" max="8" width="11.5703125" style="10"/>
    <col min="9" max="9" width="23.85546875" customWidth="1"/>
    <col min="10" max="10" width="13.7109375" customWidth="1"/>
  </cols>
  <sheetData>
    <row r="2" spans="1:16" ht="14.45" x14ac:dyDescent="0.3">
      <c r="A2" s="8" t="s">
        <v>81</v>
      </c>
      <c r="B2" s="33" t="s">
        <v>88</v>
      </c>
      <c r="C2" s="32"/>
      <c r="D2" s="32"/>
      <c r="E2" s="31" t="s">
        <v>87</v>
      </c>
      <c r="F2" s="30"/>
      <c r="G2" s="30"/>
      <c r="M2" s="29"/>
      <c r="N2" s="28"/>
      <c r="O2" s="27" t="s">
        <v>80</v>
      </c>
      <c r="P2" s="26" t="s">
        <v>79</v>
      </c>
    </row>
    <row r="3" spans="1:16" ht="14.45" x14ac:dyDescent="0.3">
      <c r="B3" s="10" t="s">
        <v>86</v>
      </c>
      <c r="C3" t="s">
        <v>85</v>
      </c>
      <c r="D3" t="s">
        <v>84</v>
      </c>
      <c r="E3" s="10" t="s">
        <v>86</v>
      </c>
      <c r="F3" t="s">
        <v>85</v>
      </c>
      <c r="G3" t="s">
        <v>84</v>
      </c>
      <c r="M3" s="25" t="s">
        <v>69</v>
      </c>
      <c r="N3" s="24">
        <v>21</v>
      </c>
      <c r="O3" s="24">
        <v>21</v>
      </c>
      <c r="P3" s="23"/>
    </row>
    <row r="4" spans="1:16" s="13" customFormat="1" ht="14.45" x14ac:dyDescent="0.3">
      <c r="A4" s="1" t="s">
        <v>78</v>
      </c>
      <c r="B4" s="14">
        <v>97.33</v>
      </c>
      <c r="C4" s="13">
        <v>58.91</v>
      </c>
      <c r="D4" s="40">
        <f>C4/B4</f>
        <v>0.60526045412514129</v>
      </c>
      <c r="E4" s="13">
        <v>91.86</v>
      </c>
      <c r="F4" s="13">
        <v>49.21</v>
      </c>
      <c r="G4" s="40">
        <f>F4/E4</f>
        <v>0.53570650990637925</v>
      </c>
      <c r="H4" s="14"/>
      <c r="M4" s="22" t="s">
        <v>67</v>
      </c>
      <c r="N4" s="20">
        <v>8</v>
      </c>
      <c r="O4" s="20"/>
      <c r="P4" s="19">
        <v>8</v>
      </c>
    </row>
    <row r="5" spans="1:16" s="13" customFormat="1" ht="14.45" x14ac:dyDescent="0.3">
      <c r="A5" s="1" t="s">
        <v>77</v>
      </c>
      <c r="B5" s="14">
        <v>109.45</v>
      </c>
      <c r="C5" s="13">
        <v>78.87</v>
      </c>
      <c r="D5" s="40">
        <f t="shared" ref="D5:D39" si="0">C5/B5</f>
        <v>0.72060301507537694</v>
      </c>
      <c r="E5" s="14">
        <v>72.790000000000006</v>
      </c>
      <c r="F5" s="13">
        <v>39.51</v>
      </c>
      <c r="G5" s="40">
        <f t="shared" ref="G5:G39" si="1">F5/E5</f>
        <v>0.54279433988185188</v>
      </c>
      <c r="H5" s="14"/>
      <c r="M5" s="22" t="s">
        <v>62</v>
      </c>
      <c r="N5" s="20">
        <v>10</v>
      </c>
      <c r="O5" s="20"/>
      <c r="P5" s="19">
        <v>10</v>
      </c>
    </row>
    <row r="6" spans="1:16" s="13" customFormat="1" ht="14.45" x14ac:dyDescent="0.3">
      <c r="A6" s="1" t="s">
        <v>76</v>
      </c>
      <c r="B6" s="14">
        <v>93.78</v>
      </c>
      <c r="C6" s="13">
        <v>63.54</v>
      </c>
      <c r="D6" s="40">
        <f t="shared" si="0"/>
        <v>0.6775431861804222</v>
      </c>
      <c r="E6" s="14">
        <v>94.39</v>
      </c>
      <c r="F6" s="13">
        <v>55.46</v>
      </c>
      <c r="G6" s="40">
        <f t="shared" si="1"/>
        <v>0.58756224176289862</v>
      </c>
      <c r="H6" s="14"/>
      <c r="M6" s="22" t="s">
        <v>68</v>
      </c>
      <c r="N6" s="20">
        <v>19</v>
      </c>
      <c r="O6" s="20"/>
      <c r="P6" s="19">
        <v>19</v>
      </c>
    </row>
    <row r="7" spans="1:16" s="13" customFormat="1" ht="14.45" x14ac:dyDescent="0.3">
      <c r="A7" s="1" t="s">
        <v>75</v>
      </c>
      <c r="B7" s="14">
        <v>100.87</v>
      </c>
      <c r="C7" s="13">
        <v>56.36</v>
      </c>
      <c r="D7" s="40">
        <f t="shared" si="0"/>
        <v>0.55873897095271141</v>
      </c>
      <c r="E7" s="14">
        <v>94.12</v>
      </c>
      <c r="F7" s="13">
        <v>65.53</v>
      </c>
      <c r="G7" s="40">
        <f t="shared" si="1"/>
        <v>0.69623884402889924</v>
      </c>
      <c r="H7" s="14"/>
      <c r="M7" s="22" t="s">
        <v>63</v>
      </c>
      <c r="N7" s="20">
        <v>6</v>
      </c>
      <c r="O7" s="20">
        <v>6</v>
      </c>
      <c r="P7" s="19"/>
    </row>
    <row r="8" spans="1:16" s="13" customFormat="1" ht="14.45" x14ac:dyDescent="0.3">
      <c r="A8" s="1" t="s">
        <v>74</v>
      </c>
      <c r="B8" s="14">
        <v>95.2</v>
      </c>
      <c r="C8" s="13">
        <v>62.58</v>
      </c>
      <c r="D8" s="40">
        <f t="shared" si="0"/>
        <v>0.65735294117647058</v>
      </c>
      <c r="E8" s="14">
        <v>99.78</v>
      </c>
      <c r="F8" s="13">
        <v>44.35</v>
      </c>
      <c r="G8" s="40">
        <f t="shared" si="1"/>
        <v>0.44447785127280015</v>
      </c>
      <c r="H8" s="14">
        <f>AVERAGE(B4:B24)</f>
        <v>93.966190476190491</v>
      </c>
      <c r="I8" s="13" t="s">
        <v>144</v>
      </c>
      <c r="M8" s="22" t="s">
        <v>59</v>
      </c>
      <c r="N8" s="20">
        <v>7</v>
      </c>
      <c r="O8" s="20">
        <v>7</v>
      </c>
      <c r="P8" s="19"/>
    </row>
    <row r="9" spans="1:16" s="13" customFormat="1" ht="14.45" x14ac:dyDescent="0.3">
      <c r="A9" s="1" t="s">
        <v>73</v>
      </c>
      <c r="B9" s="13">
        <v>96.81</v>
      </c>
      <c r="C9" s="13">
        <v>49.5</v>
      </c>
      <c r="D9" s="40">
        <f t="shared" si="0"/>
        <v>0.51131081499845055</v>
      </c>
      <c r="E9" s="14">
        <v>88.17</v>
      </c>
      <c r="F9" s="13">
        <v>62.13</v>
      </c>
      <c r="G9" s="40">
        <f t="shared" si="1"/>
        <v>0.70466144947260978</v>
      </c>
      <c r="H9" s="14">
        <f>AVERAGE(C4:C24)</f>
        <v>58.545238095238098</v>
      </c>
      <c r="I9" s="13" t="s">
        <v>150</v>
      </c>
      <c r="M9" s="21"/>
      <c r="N9" s="20">
        <v>71</v>
      </c>
      <c r="O9" s="20"/>
      <c r="P9" s="19"/>
    </row>
    <row r="10" spans="1:16" s="13" customFormat="1" ht="14.45" x14ac:dyDescent="0.3">
      <c r="A10" s="1" t="s">
        <v>72</v>
      </c>
      <c r="B10" s="14">
        <v>97.02</v>
      </c>
      <c r="C10" s="13">
        <v>23.71</v>
      </c>
      <c r="D10" s="40">
        <f t="shared" si="0"/>
        <v>0.24438260152545868</v>
      </c>
      <c r="E10" s="14">
        <v>77.260000000000005</v>
      </c>
      <c r="F10" s="13">
        <v>37.25</v>
      </c>
      <c r="G10" s="40">
        <f t="shared" si="1"/>
        <v>0.48213823453274651</v>
      </c>
      <c r="H10" s="14"/>
      <c r="M10" s="18"/>
      <c r="N10" s="17">
        <v>71</v>
      </c>
      <c r="O10" s="17">
        <v>34</v>
      </c>
      <c r="P10" s="16">
        <v>37</v>
      </c>
    </row>
    <row r="11" spans="1:16" s="13" customFormat="1" ht="14.45" x14ac:dyDescent="0.3">
      <c r="A11" s="1" t="s">
        <v>71</v>
      </c>
      <c r="B11" s="14">
        <v>91.19</v>
      </c>
      <c r="C11" s="13">
        <v>45.63</v>
      </c>
      <c r="D11" s="40">
        <f t="shared" si="0"/>
        <v>0.50038381401469467</v>
      </c>
      <c r="E11" s="14">
        <v>92.05</v>
      </c>
      <c r="F11" s="13">
        <v>65.48</v>
      </c>
      <c r="G11" s="40">
        <f t="shared" si="1"/>
        <v>0.71135252580119501</v>
      </c>
      <c r="H11" s="14"/>
    </row>
    <row r="12" spans="1:16" s="13" customFormat="1" ht="14.45" x14ac:dyDescent="0.3">
      <c r="A12" s="1" t="s">
        <v>70</v>
      </c>
      <c r="B12" s="14">
        <v>84.83</v>
      </c>
      <c r="C12" s="13">
        <v>45.29</v>
      </c>
      <c r="D12" s="40">
        <f t="shared" si="0"/>
        <v>0.5338913120358364</v>
      </c>
      <c r="E12" s="14">
        <v>90.26</v>
      </c>
      <c r="F12" s="13">
        <v>50.08</v>
      </c>
      <c r="G12" s="40">
        <f t="shared" si="1"/>
        <v>0.5548415688012408</v>
      </c>
      <c r="H12" s="14"/>
      <c r="M12" s="15" t="s">
        <v>69</v>
      </c>
      <c r="N12" s="13" t="s">
        <v>68</v>
      </c>
      <c r="O12" s="15" t="s">
        <v>67</v>
      </c>
    </row>
    <row r="13" spans="1:16" s="13" customFormat="1" ht="14.45" x14ac:dyDescent="0.3">
      <c r="A13" s="1" t="s">
        <v>66</v>
      </c>
      <c r="B13" s="14">
        <v>86.83</v>
      </c>
      <c r="C13" s="13">
        <v>63.95</v>
      </c>
      <c r="D13" s="40">
        <f t="shared" si="0"/>
        <v>0.73649660255672011</v>
      </c>
      <c r="E13" s="14">
        <v>63.82</v>
      </c>
      <c r="F13" s="13">
        <v>29.77</v>
      </c>
      <c r="G13" s="40">
        <f t="shared" si="1"/>
        <v>0.46646819178940768</v>
      </c>
      <c r="H13" s="14"/>
    </row>
    <row r="14" spans="1:16" s="13" customFormat="1" ht="14.45" x14ac:dyDescent="0.3">
      <c r="A14" s="1" t="s">
        <v>65</v>
      </c>
      <c r="B14" s="14">
        <v>98.72</v>
      </c>
      <c r="C14" s="13">
        <v>68.7</v>
      </c>
      <c r="D14" s="40">
        <f t="shared" si="0"/>
        <v>0.69590761750405195</v>
      </c>
      <c r="E14" s="14">
        <v>93.17</v>
      </c>
      <c r="F14" s="13">
        <v>54.53</v>
      </c>
      <c r="G14" s="40">
        <f t="shared" si="1"/>
        <v>0.58527422990232902</v>
      </c>
      <c r="H14" s="14"/>
    </row>
    <row r="15" spans="1:16" s="13" customFormat="1" ht="14.45" x14ac:dyDescent="0.3">
      <c r="A15" s="1" t="s">
        <v>64</v>
      </c>
      <c r="B15" s="14">
        <v>91.66</v>
      </c>
      <c r="C15" s="13">
        <v>72.27</v>
      </c>
      <c r="D15" s="40">
        <f t="shared" si="0"/>
        <v>0.78845734235217102</v>
      </c>
      <c r="E15" s="14">
        <v>99.1</v>
      </c>
      <c r="F15" s="13">
        <v>65.13</v>
      </c>
      <c r="G15" s="40">
        <f t="shared" si="1"/>
        <v>0.65721493440968715</v>
      </c>
      <c r="H15" s="14"/>
      <c r="M15" s="13" t="s">
        <v>63</v>
      </c>
      <c r="O15" s="13" t="s">
        <v>62</v>
      </c>
    </row>
    <row r="16" spans="1:16" s="13" customFormat="1" ht="14.45" x14ac:dyDescent="0.3">
      <c r="A16" s="1" t="s">
        <v>61</v>
      </c>
      <c r="B16" s="14">
        <v>71.12</v>
      </c>
      <c r="C16" s="13">
        <v>33.72</v>
      </c>
      <c r="D16" s="40">
        <f t="shared" si="0"/>
        <v>0.4741282339707536</v>
      </c>
      <c r="E16" s="14">
        <v>89.92</v>
      </c>
      <c r="F16" s="13">
        <v>57.1</v>
      </c>
      <c r="G16" s="40">
        <f t="shared" si="1"/>
        <v>0.635008896797153</v>
      </c>
      <c r="H16" s="14"/>
    </row>
    <row r="17" spans="1:14" s="13" customFormat="1" ht="14.45" x14ac:dyDescent="0.3">
      <c r="A17" s="1" t="s">
        <v>60</v>
      </c>
      <c r="B17" s="14">
        <v>91.82</v>
      </c>
      <c r="C17" s="13">
        <v>52.82</v>
      </c>
      <c r="D17" s="40">
        <f t="shared" si="0"/>
        <v>0.57525593552602927</v>
      </c>
      <c r="E17" s="14">
        <v>67.55</v>
      </c>
      <c r="F17" s="13">
        <v>32.01</v>
      </c>
      <c r="G17" s="40">
        <f t="shared" si="1"/>
        <v>0.47387120651369358</v>
      </c>
      <c r="H17" s="14"/>
      <c r="N17" s="15" t="s">
        <v>59</v>
      </c>
    </row>
    <row r="18" spans="1:14" s="13" customFormat="1" ht="14.45" x14ac:dyDescent="0.3">
      <c r="A18" s="1" t="s">
        <v>58</v>
      </c>
      <c r="B18" s="14">
        <v>98.87</v>
      </c>
      <c r="C18" s="13">
        <v>72.430000000000007</v>
      </c>
      <c r="D18" s="40">
        <f t="shared" si="0"/>
        <v>0.7325781329017903</v>
      </c>
      <c r="E18" s="14">
        <v>94.2</v>
      </c>
      <c r="F18" s="13">
        <v>50.79</v>
      </c>
      <c r="G18" s="40">
        <f t="shared" si="1"/>
        <v>0.53917197452229293</v>
      </c>
      <c r="H18" s="14"/>
    </row>
    <row r="19" spans="1:14" s="13" customFormat="1" ht="14.45" x14ac:dyDescent="0.3">
      <c r="A19" s="1" t="s">
        <v>57</v>
      </c>
      <c r="B19" s="14">
        <v>99.3</v>
      </c>
      <c r="C19" s="13">
        <v>64.78</v>
      </c>
      <c r="D19" s="40">
        <f t="shared" si="0"/>
        <v>0.65236656596173215</v>
      </c>
      <c r="E19" s="14">
        <v>102.63</v>
      </c>
      <c r="F19" s="13">
        <v>64.16</v>
      </c>
      <c r="G19" s="40">
        <f t="shared" si="1"/>
        <v>0.62515833576926827</v>
      </c>
      <c r="H19" s="14"/>
    </row>
    <row r="20" spans="1:14" s="13" customFormat="1" x14ac:dyDescent="0.25">
      <c r="A20" s="1" t="s">
        <v>56</v>
      </c>
      <c r="B20" s="14">
        <v>95.39</v>
      </c>
      <c r="C20" s="13">
        <v>58.59</v>
      </c>
      <c r="D20" s="40">
        <f t="shared" si="0"/>
        <v>0.61421532655414612</v>
      </c>
      <c r="E20" s="14">
        <v>72.08</v>
      </c>
      <c r="F20" s="13">
        <v>26.81</v>
      </c>
      <c r="G20" s="40">
        <f t="shared" si="1"/>
        <v>0.37194783573806878</v>
      </c>
      <c r="H20" s="14"/>
    </row>
    <row r="21" spans="1:14" s="13" customFormat="1" x14ac:dyDescent="0.25">
      <c r="A21" s="1" t="s">
        <v>55</v>
      </c>
      <c r="B21" s="14">
        <v>100.27</v>
      </c>
      <c r="C21" s="13">
        <v>75.959999999999994</v>
      </c>
      <c r="D21" s="40">
        <f t="shared" si="0"/>
        <v>0.75755460257305274</v>
      </c>
      <c r="E21" s="14">
        <v>91.9</v>
      </c>
      <c r="F21" s="13">
        <v>47.1</v>
      </c>
      <c r="G21" s="40">
        <f t="shared" si="1"/>
        <v>0.51251360174102278</v>
      </c>
      <c r="H21" s="14"/>
    </row>
    <row r="22" spans="1:14" s="13" customFormat="1" x14ac:dyDescent="0.25">
      <c r="A22" s="1" t="s">
        <v>54</v>
      </c>
      <c r="B22" s="14">
        <v>91</v>
      </c>
      <c r="C22" s="13">
        <v>54.58</v>
      </c>
      <c r="D22" s="40">
        <f t="shared" si="0"/>
        <v>0.59978021978021978</v>
      </c>
      <c r="E22" s="14">
        <v>92.82</v>
      </c>
      <c r="F22" s="13">
        <v>50.29</v>
      </c>
      <c r="G22" s="40">
        <f t="shared" si="1"/>
        <v>0.54180133591898305</v>
      </c>
      <c r="H22" s="14"/>
    </row>
    <row r="23" spans="1:14" s="13" customFormat="1" x14ac:dyDescent="0.25">
      <c r="A23" s="1" t="s">
        <v>53</v>
      </c>
      <c r="B23" s="14">
        <v>99.33</v>
      </c>
      <c r="C23" s="13">
        <v>69.2</v>
      </c>
      <c r="D23" s="40">
        <f t="shared" si="0"/>
        <v>0.69666767341185953</v>
      </c>
      <c r="E23" s="14">
        <v>80.67</v>
      </c>
      <c r="F23" s="13">
        <v>44.37</v>
      </c>
      <c r="G23" s="40">
        <f t="shared" si="1"/>
        <v>0.55001859427296385</v>
      </c>
      <c r="H23" s="14"/>
    </row>
    <row r="24" spans="1:14" s="13" customFormat="1" x14ac:dyDescent="0.25">
      <c r="A24" s="1" t="s">
        <v>52</v>
      </c>
      <c r="B24" s="14">
        <v>82.5</v>
      </c>
      <c r="C24" s="13">
        <v>58.06</v>
      </c>
      <c r="D24" s="40">
        <f t="shared" si="0"/>
        <v>0.7037575757575758</v>
      </c>
      <c r="E24" s="14">
        <v>98.54</v>
      </c>
      <c r="F24" s="13">
        <v>67.28</v>
      </c>
      <c r="G24" s="40">
        <f t="shared" si="1"/>
        <v>0.68276841891617612</v>
      </c>
      <c r="H24" s="14"/>
    </row>
    <row r="25" spans="1:14" s="13" customFormat="1" x14ac:dyDescent="0.25">
      <c r="A25" s="1"/>
      <c r="B25" s="14"/>
      <c r="D25" s="40"/>
      <c r="E25" s="14"/>
      <c r="G25" s="40"/>
      <c r="H25" s="14"/>
    </row>
    <row r="26" spans="1:14" s="13" customFormat="1" x14ac:dyDescent="0.25">
      <c r="A26" s="1" t="s">
        <v>24</v>
      </c>
      <c r="B26" s="14">
        <v>87.93</v>
      </c>
      <c r="C26" s="13">
        <v>39.03</v>
      </c>
      <c r="D26" s="40">
        <f t="shared" si="0"/>
        <v>0.44387581030365059</v>
      </c>
      <c r="E26" s="14">
        <v>76.959999999999994</v>
      </c>
      <c r="F26" s="13">
        <v>25.34</v>
      </c>
      <c r="G26" s="40">
        <f t="shared" si="1"/>
        <v>0.32926195426195426</v>
      </c>
      <c r="H26" s="14"/>
    </row>
    <row r="27" spans="1:14" s="13" customFormat="1" x14ac:dyDescent="0.25">
      <c r="A27" s="1" t="s">
        <v>23</v>
      </c>
      <c r="B27" s="14">
        <v>73.290000000000006</v>
      </c>
      <c r="C27" s="13">
        <v>24.29</v>
      </c>
      <c r="D27" s="40">
        <f t="shared" si="0"/>
        <v>0.33142311365807064</v>
      </c>
      <c r="E27" s="14">
        <v>70.53</v>
      </c>
      <c r="F27" s="39">
        <v>25.05</v>
      </c>
      <c r="G27" s="40">
        <f t="shared" si="1"/>
        <v>0.35516801361122929</v>
      </c>
      <c r="H27" s="38"/>
    </row>
    <row r="28" spans="1:14" s="13" customFormat="1" x14ac:dyDescent="0.25">
      <c r="A28" s="1" t="s">
        <v>22</v>
      </c>
      <c r="B28" s="14">
        <v>94.98</v>
      </c>
      <c r="C28" s="13">
        <v>54.82</v>
      </c>
      <c r="D28" s="40">
        <f t="shared" si="0"/>
        <v>0.57717414192461569</v>
      </c>
      <c r="E28" s="14">
        <v>97.39</v>
      </c>
      <c r="F28" s="13">
        <v>58.01</v>
      </c>
      <c r="G28" s="40">
        <f t="shared" si="1"/>
        <v>0.59564637026388745</v>
      </c>
      <c r="H28" s="14">
        <f>AVERAGE(B26:B31)</f>
        <v>88.333333333333329</v>
      </c>
      <c r="I28" s="13" t="s">
        <v>144</v>
      </c>
    </row>
    <row r="29" spans="1:14" s="11" customFormat="1" x14ac:dyDescent="0.25">
      <c r="A29" s="1" t="s">
        <v>21</v>
      </c>
      <c r="B29" s="12">
        <v>87.03</v>
      </c>
      <c r="C29" s="11">
        <v>31.99</v>
      </c>
      <c r="D29" s="40">
        <f t="shared" si="0"/>
        <v>0.3675743996323107</v>
      </c>
      <c r="E29" s="12">
        <v>75.16</v>
      </c>
      <c r="F29" s="11">
        <v>27.48</v>
      </c>
      <c r="G29" s="40">
        <f t="shared" si="1"/>
        <v>0.36562001064395955</v>
      </c>
      <c r="H29" s="12">
        <f>AVERAGE(C26:C31)</f>
        <v>41.865000000000002</v>
      </c>
      <c r="I29" s="11" t="s">
        <v>149</v>
      </c>
    </row>
    <row r="30" spans="1:14" s="11" customFormat="1" x14ac:dyDescent="0.25">
      <c r="A30" s="1" t="s">
        <v>20</v>
      </c>
      <c r="B30" s="12">
        <v>90.31</v>
      </c>
      <c r="C30" s="11">
        <v>45.95</v>
      </c>
      <c r="D30" s="40">
        <f t="shared" si="0"/>
        <v>0.50880301184807886</v>
      </c>
      <c r="E30" s="12">
        <v>86.02</v>
      </c>
      <c r="F30" s="11">
        <v>28.87</v>
      </c>
      <c r="G30" s="40">
        <f t="shared" si="1"/>
        <v>0.33561962334340856</v>
      </c>
      <c r="H30" s="12"/>
    </row>
    <row r="31" spans="1:14" s="11" customFormat="1" x14ac:dyDescent="0.25">
      <c r="A31" s="1" t="s">
        <v>19</v>
      </c>
      <c r="B31" s="12">
        <v>96.46</v>
      </c>
      <c r="C31" s="11">
        <v>55.11</v>
      </c>
      <c r="D31" s="40">
        <f t="shared" si="0"/>
        <v>0.57132490151358084</v>
      </c>
      <c r="E31" s="12">
        <v>94.03</v>
      </c>
      <c r="F31" s="11">
        <v>49.64</v>
      </c>
      <c r="G31" s="40">
        <f t="shared" si="1"/>
        <v>0.52791662235456771</v>
      </c>
      <c r="H31" s="12"/>
    </row>
    <row r="32" spans="1:14" s="11" customFormat="1" x14ac:dyDescent="0.25">
      <c r="A32" s="1"/>
      <c r="B32" s="12"/>
      <c r="D32" s="40"/>
      <c r="E32" s="12"/>
      <c r="G32" s="40"/>
      <c r="H32" s="12"/>
    </row>
    <row r="33" spans="1:12" s="11" customFormat="1" x14ac:dyDescent="0.25">
      <c r="A33" s="1" t="s">
        <v>18</v>
      </c>
      <c r="B33" s="12">
        <v>95.21</v>
      </c>
      <c r="C33" s="11">
        <v>37.71</v>
      </c>
      <c r="D33" s="40">
        <f t="shared" si="0"/>
        <v>0.39607184119315203</v>
      </c>
      <c r="E33" s="12">
        <v>94.39</v>
      </c>
      <c r="F33" s="11">
        <v>30.59</v>
      </c>
      <c r="G33" s="40">
        <f t="shared" si="1"/>
        <v>0.32408094077762473</v>
      </c>
      <c r="H33" s="12"/>
    </row>
    <row r="34" spans="1:12" s="11" customFormat="1" x14ac:dyDescent="0.25">
      <c r="A34" s="1" t="s">
        <v>17</v>
      </c>
      <c r="B34" s="12">
        <v>98.58</v>
      </c>
      <c r="C34" s="11">
        <v>42.78</v>
      </c>
      <c r="D34" s="40">
        <f t="shared" si="0"/>
        <v>0.43396226415094341</v>
      </c>
      <c r="E34" s="12">
        <v>95.27</v>
      </c>
      <c r="F34" s="11">
        <v>41.85</v>
      </c>
      <c r="G34" s="40">
        <f t="shared" si="1"/>
        <v>0.43927784192295583</v>
      </c>
      <c r="H34" s="12"/>
    </row>
    <row r="35" spans="1:12" s="11" customFormat="1" x14ac:dyDescent="0.25">
      <c r="A35" s="1" t="s">
        <v>16</v>
      </c>
      <c r="B35" s="12">
        <v>115.13</v>
      </c>
      <c r="C35" s="11">
        <v>28.7</v>
      </c>
      <c r="D35" s="40">
        <f t="shared" si="0"/>
        <v>0.24928341874402848</v>
      </c>
      <c r="E35" s="12">
        <v>102.67</v>
      </c>
      <c r="F35" s="11">
        <v>49.79</v>
      </c>
      <c r="G35" s="40">
        <f t="shared" si="1"/>
        <v>0.48495178727963378</v>
      </c>
      <c r="H35" s="12"/>
      <c r="I35"/>
      <c r="J35"/>
      <c r="K35"/>
      <c r="L35"/>
    </row>
    <row r="36" spans="1:12" s="11" customFormat="1" x14ac:dyDescent="0.25">
      <c r="A36" s="1" t="s">
        <v>15</v>
      </c>
      <c r="B36" s="12">
        <v>99.33</v>
      </c>
      <c r="C36" s="11">
        <v>34.159999999999997</v>
      </c>
      <c r="D36" s="40">
        <f t="shared" si="0"/>
        <v>0.34390415785764622</v>
      </c>
      <c r="E36" s="12">
        <v>103.71</v>
      </c>
      <c r="F36" s="11">
        <v>47.2</v>
      </c>
      <c r="G36" s="40">
        <f t="shared" si="1"/>
        <v>0.45511522514704472</v>
      </c>
      <c r="H36" s="12"/>
      <c r="I36"/>
      <c r="J36"/>
      <c r="K36"/>
      <c r="L36"/>
    </row>
    <row r="37" spans="1:12" s="11" customFormat="1" x14ac:dyDescent="0.25">
      <c r="A37" s="1" t="s">
        <v>14</v>
      </c>
      <c r="B37" s="12">
        <v>95.66</v>
      </c>
      <c r="C37" s="11">
        <v>48.53</v>
      </c>
      <c r="D37" s="40">
        <f t="shared" si="0"/>
        <v>0.50731758310683672</v>
      </c>
      <c r="E37" s="12">
        <v>101.78</v>
      </c>
      <c r="F37" s="11">
        <v>47.14</v>
      </c>
      <c r="G37" s="40">
        <f t="shared" si="1"/>
        <v>0.46315582629200236</v>
      </c>
      <c r="H37" s="12">
        <f>AVERAGE(B33:B39)</f>
        <v>100.53571428571429</v>
      </c>
      <c r="I37" t="s">
        <v>144</v>
      </c>
      <c r="J37"/>
      <c r="K37"/>
      <c r="L37"/>
    </row>
    <row r="38" spans="1:12" s="11" customFormat="1" x14ac:dyDescent="0.25">
      <c r="A38" s="1" t="s">
        <v>13</v>
      </c>
      <c r="B38" s="12">
        <v>102.73</v>
      </c>
      <c r="C38" s="11">
        <v>40.67</v>
      </c>
      <c r="D38" s="40">
        <f t="shared" si="0"/>
        <v>0.39589214445634185</v>
      </c>
      <c r="E38" s="12">
        <v>98.81</v>
      </c>
      <c r="F38" s="11">
        <v>42.64</v>
      </c>
      <c r="G38" s="40">
        <f t="shared" si="1"/>
        <v>0.43153526970954359</v>
      </c>
      <c r="H38" s="12">
        <f>AVERAGE(C33:C39)</f>
        <v>40.025714285714287</v>
      </c>
      <c r="I38" t="s">
        <v>149</v>
      </c>
      <c r="J38"/>
      <c r="K38"/>
      <c r="L38"/>
    </row>
    <row r="39" spans="1:12" s="11" customFormat="1" x14ac:dyDescent="0.25">
      <c r="A39" s="1" t="s">
        <v>12</v>
      </c>
      <c r="B39" s="12">
        <v>97.11</v>
      </c>
      <c r="C39" s="11">
        <v>47.63</v>
      </c>
      <c r="D39" s="40">
        <f t="shared" si="0"/>
        <v>0.49047471939038206</v>
      </c>
      <c r="E39" s="12">
        <v>94.48</v>
      </c>
      <c r="F39" s="11">
        <v>33.369999999999997</v>
      </c>
      <c r="G39" s="40">
        <f t="shared" si="1"/>
        <v>0.3531964436917866</v>
      </c>
      <c r="H39" s="12"/>
      <c r="I39"/>
      <c r="J39"/>
      <c r="K39"/>
      <c r="L39"/>
    </row>
    <row r="40" spans="1:12" x14ac:dyDescent="0.25">
      <c r="A40" s="3"/>
    </row>
    <row r="41" spans="1:12" x14ac:dyDescent="0.25">
      <c r="A41" s="3"/>
    </row>
    <row r="42" spans="1:12" x14ac:dyDescent="0.25">
      <c r="A42" s="3"/>
    </row>
    <row r="43" spans="1:12" x14ac:dyDescent="0.25">
      <c r="A43" s="3"/>
    </row>
    <row r="44" spans="1:12" x14ac:dyDescent="0.25">
      <c r="A44" s="3"/>
    </row>
    <row r="45" spans="1:12" x14ac:dyDescent="0.25">
      <c r="A45" s="3"/>
    </row>
    <row r="46" spans="1:12" x14ac:dyDescent="0.25">
      <c r="A46" s="3"/>
    </row>
    <row r="47" spans="1:12" x14ac:dyDescent="0.25">
      <c r="A47" s="3"/>
    </row>
    <row r="48" spans="1:12" x14ac:dyDescent="0.25">
      <c r="A48" s="3"/>
    </row>
    <row r="49" spans="1:1" x14ac:dyDescent="0.25">
      <c r="A49" s="3"/>
    </row>
    <row r="50" spans="1:1" x14ac:dyDescent="0.25">
      <c r="A50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3" spans="1:1" x14ac:dyDescent="0.25">
      <c r="A63" s="3"/>
    </row>
    <row r="65" spans="1:1" x14ac:dyDescent="0.25">
      <c r="A65" s="3"/>
    </row>
    <row r="66" spans="1:1" x14ac:dyDescent="0.25">
      <c r="A66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5" spans="1:1" x14ac:dyDescent="0.25">
      <c r="A75" s="3"/>
    </row>
    <row r="76" spans="1:1" x14ac:dyDescent="0.25">
      <c r="A76" s="1"/>
    </row>
    <row r="78" spans="1:1" x14ac:dyDescent="0.25">
      <c r="A78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6" spans="1:1" x14ac:dyDescent="0.25">
      <c r="A86" s="3"/>
    </row>
    <row r="87" spans="1:1" x14ac:dyDescent="0.25">
      <c r="A87" s="3"/>
    </row>
    <row r="89" spans="1:1" x14ac:dyDescent="0.25">
      <c r="A89" s="3"/>
    </row>
    <row r="90" spans="1:1" x14ac:dyDescent="0.25">
      <c r="A90" s="3"/>
    </row>
    <row r="92" spans="1:1" x14ac:dyDescent="0.25">
      <c r="A92" s="3"/>
    </row>
    <row r="94" spans="1:1" x14ac:dyDescent="0.25">
      <c r="A94" s="3"/>
    </row>
    <row r="95" spans="1:1" x14ac:dyDescent="0.25">
      <c r="A95" s="3"/>
    </row>
    <row r="97" spans="1:1" x14ac:dyDescent="0.25">
      <c r="A97" s="3"/>
    </row>
    <row r="98" spans="1:1" x14ac:dyDescent="0.25">
      <c r="A98" s="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40"/>
  <sheetViews>
    <sheetView tabSelected="1" topLeftCell="A8" zoomScale="55" zoomScaleNormal="55" workbookViewId="0">
      <selection activeCell="J23" sqref="J23"/>
    </sheetView>
  </sheetViews>
  <sheetFormatPr baseColWidth="10" defaultColWidth="11.42578125" defaultRowHeight="15" x14ac:dyDescent="0.25"/>
  <cols>
    <col min="1" max="1" width="25.28515625" style="2" bestFit="1" customWidth="1"/>
    <col min="2" max="2" width="11.5703125" style="10"/>
    <col min="5" max="5" width="11.5703125" style="10"/>
    <col min="8" max="8" width="11.5703125" style="10"/>
    <col min="13" max="13" width="12.5703125" bestFit="1" customWidth="1"/>
    <col min="23" max="23" width="41.42578125" customWidth="1"/>
    <col min="24" max="24" width="15.5703125" customWidth="1"/>
    <col min="25" max="25" width="15.28515625" customWidth="1"/>
    <col min="28" max="28" width="38.7109375" customWidth="1"/>
    <col min="29" max="29" width="10.28515625" customWidth="1"/>
    <col min="30" max="30" width="9.7109375" customWidth="1"/>
  </cols>
  <sheetData>
    <row r="2" spans="1:30" x14ac:dyDescent="0.25">
      <c r="A2" s="8" t="s">
        <v>81</v>
      </c>
      <c r="B2" s="33" t="s">
        <v>88</v>
      </c>
      <c r="C2" s="32"/>
      <c r="D2" s="32"/>
      <c r="E2" s="31" t="s">
        <v>87</v>
      </c>
      <c r="F2" s="30"/>
      <c r="G2" s="30"/>
      <c r="M2" s="29"/>
      <c r="N2" s="28"/>
      <c r="O2" s="27" t="s">
        <v>80</v>
      </c>
      <c r="P2" s="26" t="s">
        <v>79</v>
      </c>
      <c r="W2" t="s">
        <v>101</v>
      </c>
      <c r="AB2" t="s">
        <v>125</v>
      </c>
    </row>
    <row r="3" spans="1:30" ht="15.75" thickBot="1" x14ac:dyDescent="0.3">
      <c r="B3" s="10" t="s">
        <v>86</v>
      </c>
      <c r="C3" t="s">
        <v>85</v>
      </c>
      <c r="D3" t="s">
        <v>84</v>
      </c>
      <c r="E3" s="10" t="s">
        <v>86</v>
      </c>
      <c r="F3" t="s">
        <v>85</v>
      </c>
      <c r="G3" t="s">
        <v>84</v>
      </c>
      <c r="M3" s="25" t="s">
        <v>69</v>
      </c>
      <c r="N3" s="37">
        <v>21</v>
      </c>
      <c r="O3" s="37">
        <v>21</v>
      </c>
      <c r="P3" s="36"/>
      <c r="W3" t="s">
        <v>117</v>
      </c>
      <c r="AB3" t="s">
        <v>127</v>
      </c>
    </row>
    <row r="4" spans="1:30" s="13" customFormat="1" x14ac:dyDescent="0.25">
      <c r="A4" s="1" t="s">
        <v>51</v>
      </c>
      <c r="B4" s="14">
        <v>156.51</v>
      </c>
      <c r="C4" s="13">
        <v>76.81</v>
      </c>
      <c r="D4" s="40">
        <f>C4/B4</f>
        <v>0.49076736310778868</v>
      </c>
      <c r="E4" s="14">
        <v>104.44</v>
      </c>
      <c r="F4" s="13">
        <v>47.93</v>
      </c>
      <c r="G4" s="40">
        <f>F4/E4</f>
        <v>0.45892378399080813</v>
      </c>
      <c r="H4" s="14">
        <f>AVERAGE(B4:B11)</f>
        <v>100.21375000000002</v>
      </c>
      <c r="I4" s="13" t="s">
        <v>142</v>
      </c>
      <c r="M4" s="22" t="s">
        <v>67</v>
      </c>
      <c r="N4" s="35">
        <v>8</v>
      </c>
      <c r="O4" s="35"/>
      <c r="P4" s="34">
        <v>8</v>
      </c>
      <c r="W4" s="43"/>
      <c r="X4" s="43" t="s">
        <v>115</v>
      </c>
      <c r="Y4" s="43" t="s">
        <v>116</v>
      </c>
      <c r="AB4" s="43"/>
      <c r="AC4" s="43" t="s">
        <v>103</v>
      </c>
      <c r="AD4" s="43" t="s">
        <v>105</v>
      </c>
    </row>
    <row r="5" spans="1:30" s="13" customFormat="1" x14ac:dyDescent="0.25">
      <c r="A5" s="1" t="s">
        <v>50</v>
      </c>
      <c r="B5" s="14">
        <v>101.61</v>
      </c>
      <c r="C5" s="13">
        <v>50.6</v>
      </c>
      <c r="D5" s="40">
        <f t="shared" ref="D5:D42" si="0">C5/B5</f>
        <v>0.49798248203916939</v>
      </c>
      <c r="E5" s="14">
        <v>113.88</v>
      </c>
      <c r="F5" s="13">
        <v>58.2</v>
      </c>
      <c r="G5" s="40">
        <f t="shared" ref="G5:G42" si="1">F5/E5</f>
        <v>0.51106427818756595</v>
      </c>
      <c r="H5" s="44">
        <f>AVERAGE(C4:C11)</f>
        <v>48.15625</v>
      </c>
      <c r="I5" s="13" t="s">
        <v>143</v>
      </c>
      <c r="M5" s="22" t="s">
        <v>62</v>
      </c>
      <c r="N5" s="35">
        <v>10</v>
      </c>
      <c r="O5" s="35"/>
      <c r="P5" s="34">
        <v>10</v>
      </c>
      <c r="W5" s="41" t="s">
        <v>91</v>
      </c>
      <c r="X5" s="45">
        <v>0.47583262067055765</v>
      </c>
      <c r="Y5" s="45">
        <v>0.50907328667438434</v>
      </c>
      <c r="Z5" s="47"/>
      <c r="AA5" s="47"/>
      <c r="AB5" s="45" t="s">
        <v>91</v>
      </c>
      <c r="AC5" s="45">
        <v>0.47583262067055765</v>
      </c>
      <c r="AD5" s="45">
        <v>0.58127434066006645</v>
      </c>
    </row>
    <row r="6" spans="1:30" s="13" customFormat="1" x14ac:dyDescent="0.25">
      <c r="A6" s="1" t="s">
        <v>49</v>
      </c>
      <c r="B6" s="14">
        <v>97.56</v>
      </c>
      <c r="C6" s="13">
        <v>47.78</v>
      </c>
      <c r="D6" s="40">
        <f t="shared" si="0"/>
        <v>0.48974989749897502</v>
      </c>
      <c r="E6" s="14">
        <v>115.33</v>
      </c>
      <c r="F6" s="13">
        <v>59.56</v>
      </c>
      <c r="G6" s="40">
        <f t="shared" si="1"/>
        <v>0.51643111072574355</v>
      </c>
      <c r="H6" s="14"/>
      <c r="M6" s="22" t="s">
        <v>68</v>
      </c>
      <c r="N6" s="35">
        <v>19</v>
      </c>
      <c r="O6" s="35"/>
      <c r="P6" s="34">
        <v>19</v>
      </c>
      <c r="W6" s="41" t="s">
        <v>92</v>
      </c>
      <c r="X6" s="45">
        <v>1.7353891972813308E-3</v>
      </c>
      <c r="Y6" s="45">
        <v>6.1099038733690404E-4</v>
      </c>
      <c r="Z6" s="47"/>
      <c r="AA6" s="47"/>
      <c r="AB6" s="45" t="s">
        <v>92</v>
      </c>
      <c r="AC6" s="45">
        <v>1.7353891972813308E-3</v>
      </c>
      <c r="AD6" s="45">
        <v>9.9091963324951017E-4</v>
      </c>
    </row>
    <row r="7" spans="1:30" s="13" customFormat="1" x14ac:dyDescent="0.25">
      <c r="A7" s="1" t="s">
        <v>48</v>
      </c>
      <c r="B7" s="14">
        <v>83.61</v>
      </c>
      <c r="C7" s="13">
        <v>32.21</v>
      </c>
      <c r="D7" s="40">
        <f t="shared" si="0"/>
        <v>0.38524099988039712</v>
      </c>
      <c r="E7" s="14">
        <v>104.75</v>
      </c>
      <c r="F7" s="13">
        <v>53.19</v>
      </c>
      <c r="G7" s="40">
        <f t="shared" si="1"/>
        <v>0.50778042959427205</v>
      </c>
      <c r="H7" s="14"/>
      <c r="M7" s="22" t="s">
        <v>63</v>
      </c>
      <c r="N7" s="35">
        <v>6</v>
      </c>
      <c r="O7" s="35">
        <v>6</v>
      </c>
      <c r="P7" s="34"/>
      <c r="W7" s="41" t="s">
        <v>93</v>
      </c>
      <c r="X7" s="52">
        <v>8</v>
      </c>
      <c r="Y7" s="52">
        <v>8</v>
      </c>
      <c r="Z7" s="53"/>
      <c r="AA7" s="53"/>
      <c r="AB7" s="52" t="s">
        <v>93</v>
      </c>
      <c r="AC7" s="52">
        <v>8</v>
      </c>
      <c r="AD7" s="52">
        <v>11</v>
      </c>
    </row>
    <row r="8" spans="1:30" s="13" customFormat="1" x14ac:dyDescent="0.25">
      <c r="A8" s="1" t="s">
        <v>47</v>
      </c>
      <c r="B8" s="14">
        <v>74.14</v>
      </c>
      <c r="C8" s="13">
        <v>34.950000000000003</v>
      </c>
      <c r="D8" s="40">
        <f t="shared" si="0"/>
        <v>0.47140544915025628</v>
      </c>
      <c r="E8" s="14">
        <v>108</v>
      </c>
      <c r="F8" s="13">
        <v>56.66</v>
      </c>
      <c r="G8" s="40">
        <f t="shared" si="1"/>
        <v>0.52462962962962956</v>
      </c>
      <c r="H8" s="14"/>
      <c r="M8" s="22" t="s">
        <v>59</v>
      </c>
      <c r="N8" s="35">
        <v>7</v>
      </c>
      <c r="O8" s="35">
        <v>7</v>
      </c>
      <c r="P8" s="34"/>
      <c r="W8" s="41" t="s">
        <v>102</v>
      </c>
      <c r="X8" s="45">
        <v>0.21322771758924114</v>
      </c>
      <c r="Y8" s="45"/>
      <c r="Z8" s="47"/>
      <c r="AA8" s="47"/>
      <c r="AB8" s="45" t="s">
        <v>126</v>
      </c>
      <c r="AC8" s="45">
        <v>1.2974659243214363E-3</v>
      </c>
      <c r="AD8" s="45"/>
    </row>
    <row r="9" spans="1:30" s="13" customFormat="1" x14ac:dyDescent="0.25">
      <c r="A9" s="1" t="s">
        <v>46</v>
      </c>
      <c r="B9" s="14">
        <v>82.58</v>
      </c>
      <c r="C9" s="13">
        <v>40.28</v>
      </c>
      <c r="D9" s="40">
        <f t="shared" si="0"/>
        <v>0.48776943569871645</v>
      </c>
      <c r="E9" s="14">
        <v>111.4</v>
      </c>
      <c r="F9" s="13">
        <v>57.62</v>
      </c>
      <c r="G9" s="40">
        <f t="shared" si="1"/>
        <v>0.51723518850987427</v>
      </c>
      <c r="H9" s="14"/>
      <c r="M9" s="22" t="s">
        <v>90</v>
      </c>
      <c r="N9" s="35"/>
      <c r="O9" s="35" t="s">
        <v>89</v>
      </c>
      <c r="P9" s="34"/>
      <c r="W9" s="41" t="s">
        <v>94</v>
      </c>
      <c r="X9" s="52">
        <v>0</v>
      </c>
      <c r="Y9" s="52"/>
      <c r="Z9" s="53"/>
      <c r="AA9" s="53"/>
      <c r="AB9" s="52" t="s">
        <v>94</v>
      </c>
      <c r="AC9" s="52">
        <v>0</v>
      </c>
      <c r="AD9" s="45"/>
    </row>
    <row r="10" spans="1:30" s="13" customFormat="1" x14ac:dyDescent="0.25">
      <c r="A10" s="1" t="s">
        <v>45</v>
      </c>
      <c r="B10" s="14">
        <v>123.85</v>
      </c>
      <c r="C10" s="13">
        <v>65.17</v>
      </c>
      <c r="D10" s="40">
        <f t="shared" si="0"/>
        <v>0.526201049656843</v>
      </c>
      <c r="E10" s="14">
        <v>102.89</v>
      </c>
      <c r="F10" s="13">
        <v>55.87</v>
      </c>
      <c r="G10" s="40">
        <f t="shared" si="1"/>
        <v>0.54300709495577804</v>
      </c>
      <c r="H10" s="14"/>
      <c r="M10" s="18"/>
      <c r="N10" s="17">
        <v>71</v>
      </c>
      <c r="O10" s="17">
        <v>34</v>
      </c>
      <c r="P10" s="16">
        <v>37</v>
      </c>
      <c r="W10" s="41" t="s">
        <v>95</v>
      </c>
      <c r="X10" s="52">
        <v>7</v>
      </c>
      <c r="Y10" s="52"/>
      <c r="Z10" s="53"/>
      <c r="AA10" s="53"/>
      <c r="AB10" s="52" t="s">
        <v>95</v>
      </c>
      <c r="AC10" s="52">
        <v>17</v>
      </c>
      <c r="AD10" s="45"/>
    </row>
    <row r="11" spans="1:30" s="13" customFormat="1" x14ac:dyDescent="0.25">
      <c r="A11" s="1" t="s">
        <v>44</v>
      </c>
      <c r="B11" s="14">
        <v>81.849999999999994</v>
      </c>
      <c r="C11" s="13">
        <v>37.450000000000003</v>
      </c>
      <c r="D11" s="40">
        <f t="shared" si="0"/>
        <v>0.45754428833231525</v>
      </c>
      <c r="E11" s="14">
        <v>94.06</v>
      </c>
      <c r="F11" s="13">
        <v>46.42</v>
      </c>
      <c r="G11" s="40">
        <f t="shared" si="1"/>
        <v>0.49351477780140335</v>
      </c>
      <c r="H11" s="14"/>
      <c r="W11" s="41" t="s">
        <v>96</v>
      </c>
      <c r="X11" s="45">
        <v>-2.1528338124877133</v>
      </c>
      <c r="Y11" s="45"/>
      <c r="Z11" s="47"/>
      <c r="AA11" s="47"/>
      <c r="AB11" s="45" t="s">
        <v>96</v>
      </c>
      <c r="AC11" s="45">
        <v>-6.2998329974664085</v>
      </c>
      <c r="AD11" s="45"/>
    </row>
    <row r="12" spans="1:30" s="13" customFormat="1" x14ac:dyDescent="0.25">
      <c r="A12" s="1"/>
      <c r="B12" s="14"/>
      <c r="D12" s="40"/>
      <c r="E12" s="14"/>
      <c r="G12" s="40"/>
      <c r="H12" s="14"/>
      <c r="M12" s="15" t="s">
        <v>69</v>
      </c>
      <c r="N12" s="13" t="s">
        <v>68</v>
      </c>
      <c r="O12" s="15" t="s">
        <v>67</v>
      </c>
      <c r="W12" s="41" t="s">
        <v>97</v>
      </c>
      <c r="X12" s="45">
        <v>3.4163559886894672E-2</v>
      </c>
      <c r="Y12" s="45"/>
      <c r="Z12" s="47"/>
      <c r="AA12" s="47"/>
      <c r="AB12" s="45" t="s">
        <v>97</v>
      </c>
      <c r="AC12" s="51">
        <v>3.9950780336648196E-6</v>
      </c>
      <c r="AD12" s="45"/>
    </row>
    <row r="13" spans="1:30" s="13" customFormat="1" x14ac:dyDescent="0.25">
      <c r="A13" s="1" t="s">
        <v>43</v>
      </c>
      <c r="B13" s="14">
        <v>92.68</v>
      </c>
      <c r="C13" s="13">
        <v>51.09</v>
      </c>
      <c r="D13" s="40">
        <f t="shared" si="0"/>
        <v>0.55125161847216231</v>
      </c>
      <c r="E13" s="14">
        <v>94.86</v>
      </c>
      <c r="F13" s="13">
        <v>56.4</v>
      </c>
      <c r="G13" s="40">
        <f t="shared" si="1"/>
        <v>0.59456040480708416</v>
      </c>
      <c r="H13" s="14"/>
      <c r="W13" s="41" t="s">
        <v>98</v>
      </c>
      <c r="X13" s="45">
        <v>1.8945786050900073</v>
      </c>
      <c r="Y13" s="45"/>
      <c r="Z13" s="47"/>
      <c r="AA13" s="47"/>
      <c r="AB13" s="45" t="s">
        <v>98</v>
      </c>
      <c r="AC13" s="45">
        <v>1.7396067260750732</v>
      </c>
      <c r="AD13" s="45"/>
    </row>
    <row r="14" spans="1:30" s="13" customFormat="1" x14ac:dyDescent="0.25">
      <c r="A14" s="1" t="s">
        <v>42</v>
      </c>
      <c r="B14" s="14"/>
      <c r="D14" s="40"/>
      <c r="E14" s="14"/>
      <c r="G14" s="40"/>
      <c r="H14" s="14">
        <f>AVERAGE(B13:B31)</f>
        <v>91.260909090909081</v>
      </c>
      <c r="I14" s="13" t="s">
        <v>144</v>
      </c>
      <c r="W14" s="41" t="s">
        <v>99</v>
      </c>
      <c r="X14" s="45">
        <v>6.8327119773789344E-2</v>
      </c>
      <c r="Y14" s="45"/>
      <c r="Z14" s="47"/>
      <c r="AA14" s="47"/>
      <c r="AB14" s="45" t="s">
        <v>99</v>
      </c>
      <c r="AC14" s="51">
        <v>7.9901560673296391E-6</v>
      </c>
      <c r="AD14" s="45"/>
    </row>
    <row r="15" spans="1:30" s="13" customFormat="1" ht="15.75" thickBot="1" x14ac:dyDescent="0.3">
      <c r="A15" s="1" t="s">
        <v>41</v>
      </c>
      <c r="B15" s="14"/>
      <c r="D15" s="40"/>
      <c r="E15" s="14"/>
      <c r="G15" s="40"/>
      <c r="H15" s="14">
        <f>AVERAGE(C13:C31)</f>
        <v>53.219090909090916</v>
      </c>
      <c r="I15" s="13" t="s">
        <v>145</v>
      </c>
      <c r="M15" s="13" t="s">
        <v>63</v>
      </c>
      <c r="O15" s="13" t="s">
        <v>62</v>
      </c>
      <c r="W15" s="42" t="s">
        <v>100</v>
      </c>
      <c r="X15" s="46">
        <v>2.3646242515927849</v>
      </c>
      <c r="Y15" s="46"/>
      <c r="Z15" s="47"/>
      <c r="AA15" s="47"/>
      <c r="AB15" s="46" t="s">
        <v>100</v>
      </c>
      <c r="AC15" s="46">
        <v>2.109815577833317</v>
      </c>
      <c r="AD15" s="46"/>
    </row>
    <row r="16" spans="1:30" s="13" customFormat="1" x14ac:dyDescent="0.25">
      <c r="A16" s="1" t="s">
        <v>40</v>
      </c>
      <c r="B16" s="14"/>
      <c r="D16" s="40"/>
      <c r="E16" s="14"/>
      <c r="G16" s="40"/>
      <c r="H16" s="14"/>
      <c r="X16" s="47"/>
      <c r="Y16" s="47"/>
      <c r="Z16" s="47"/>
      <c r="AA16" s="47"/>
      <c r="AB16" s="47"/>
      <c r="AC16" s="47"/>
      <c r="AD16" s="47"/>
    </row>
    <row r="17" spans="1:30" s="13" customFormat="1" ht="14.45" x14ac:dyDescent="0.3">
      <c r="A17" s="1" t="s">
        <v>39</v>
      </c>
      <c r="B17" s="14"/>
      <c r="D17" s="40"/>
      <c r="E17" s="14"/>
      <c r="G17" s="40"/>
      <c r="H17" s="14"/>
      <c r="N17" s="15" t="s">
        <v>59</v>
      </c>
      <c r="X17" s="47"/>
      <c r="Y17" s="47"/>
      <c r="Z17" s="47"/>
      <c r="AA17" s="47"/>
      <c r="AB17" s="47"/>
      <c r="AC17" s="47"/>
      <c r="AD17" s="47"/>
    </row>
    <row r="18" spans="1:30" s="13" customFormat="1" x14ac:dyDescent="0.25">
      <c r="A18" s="1" t="s">
        <v>38</v>
      </c>
      <c r="B18" s="14">
        <v>89.55</v>
      </c>
      <c r="C18" s="13">
        <v>52.54</v>
      </c>
      <c r="D18" s="40">
        <f t="shared" si="0"/>
        <v>0.58671133445002788</v>
      </c>
      <c r="E18" s="14">
        <v>105.81</v>
      </c>
      <c r="F18" s="13">
        <v>62.5</v>
      </c>
      <c r="G18" s="40">
        <f t="shared" si="1"/>
        <v>0.59068141007466213</v>
      </c>
      <c r="H18" s="14"/>
      <c r="J18" s="13" t="s">
        <v>103</v>
      </c>
      <c r="K18" s="13" t="s">
        <v>104</v>
      </c>
      <c r="L18" s="13" t="s">
        <v>105</v>
      </c>
      <c r="M18" s="13" t="s">
        <v>107</v>
      </c>
      <c r="N18" s="13" t="s">
        <v>106</v>
      </c>
      <c r="O18" s="13" t="s">
        <v>108</v>
      </c>
      <c r="P18" s="13" t="s">
        <v>109</v>
      </c>
      <c r="Q18" s="13" t="s">
        <v>110</v>
      </c>
      <c r="R18" s="13" t="s">
        <v>111</v>
      </c>
      <c r="S18" s="13" t="s">
        <v>112</v>
      </c>
      <c r="T18" s="13" t="s">
        <v>113</v>
      </c>
      <c r="U18" s="13" t="s">
        <v>114</v>
      </c>
      <c r="X18" s="47"/>
      <c r="Y18" s="47"/>
      <c r="Z18" s="47"/>
      <c r="AA18" s="47"/>
      <c r="AB18" s="47"/>
      <c r="AC18" s="47"/>
      <c r="AD18" s="47"/>
    </row>
    <row r="19" spans="1:30" s="13" customFormat="1" x14ac:dyDescent="0.25">
      <c r="A19" s="1" t="s">
        <v>37</v>
      </c>
      <c r="B19" s="14">
        <v>90.14</v>
      </c>
      <c r="C19" s="13">
        <v>53.89</v>
      </c>
      <c r="D19" s="40">
        <f t="shared" si="0"/>
        <v>0.59784779232305307</v>
      </c>
      <c r="E19" s="14">
        <v>100.24</v>
      </c>
      <c r="F19" s="13">
        <v>59.53</v>
      </c>
      <c r="G19" s="40">
        <f t="shared" si="1"/>
        <v>0.59387470071827619</v>
      </c>
      <c r="H19" s="14"/>
      <c r="I19" s="13" t="s">
        <v>147</v>
      </c>
      <c r="J19" s="40">
        <f>AVERAGE(D4:D11)</f>
        <v>0.47583262067055765</v>
      </c>
      <c r="K19" s="40">
        <f>AVERAGE(G4:G11)</f>
        <v>0.50907328667438434</v>
      </c>
      <c r="L19" s="40">
        <f>AVERAGE(D13:D31)</f>
        <v>0.58127434066006645</v>
      </c>
      <c r="M19" s="40">
        <f>AVERAGE(G13:G31)</f>
        <v>0.58314499020550503</v>
      </c>
      <c r="N19" s="40">
        <f>AVERAGE(D33:D42)</f>
        <v>0.48766348835290962</v>
      </c>
      <c r="O19" s="40">
        <f xml:space="preserve"> AVERAGE(G33:G42)</f>
        <v>0.49660006088217734</v>
      </c>
      <c r="P19" s="40">
        <f>AVERAGE('Gruppe 1'!D4:D24)</f>
        <v>0.62079204471117444</v>
      </c>
      <c r="Q19" s="40">
        <f>AVERAGE('Gruppe 1'!G4:G24)</f>
        <v>0.56671386294055548</v>
      </c>
      <c r="R19" s="40">
        <f>AVERAGE('Gruppe 1'!D26:D31)</f>
        <v>0.46669589648005116</v>
      </c>
      <c r="S19" s="40">
        <f>AVERAGE('Gruppe 1'!G26:G31)</f>
        <v>0.41820543241316782</v>
      </c>
      <c r="T19" s="40">
        <f>AVERAGE('Gruppe 1'!D33:D39)</f>
        <v>0.40241516127133303</v>
      </c>
      <c r="U19" s="40">
        <f>AVERAGE('Gruppe 1'!G33:G39)</f>
        <v>0.42161619068865602</v>
      </c>
      <c r="W19" t="s">
        <v>101</v>
      </c>
      <c r="X19" s="48"/>
      <c r="Y19" s="48"/>
      <c r="Z19" s="47"/>
      <c r="AA19" s="47"/>
      <c r="AB19" t="s">
        <v>125</v>
      </c>
      <c r="AC19"/>
      <c r="AD19"/>
    </row>
    <row r="20" spans="1:30" s="13" customFormat="1" ht="15.75" thickBot="1" x14ac:dyDescent="0.3">
      <c r="A20" s="1" t="s">
        <v>36</v>
      </c>
      <c r="B20" s="14">
        <v>96.14</v>
      </c>
      <c r="C20" s="13">
        <v>55.86</v>
      </c>
      <c r="D20" s="40">
        <f t="shared" si="0"/>
        <v>0.5810276679841897</v>
      </c>
      <c r="E20" s="14">
        <v>96.99</v>
      </c>
      <c r="F20" s="13">
        <v>57.34</v>
      </c>
      <c r="G20" s="40">
        <f t="shared" si="1"/>
        <v>0.59119496855345921</v>
      </c>
      <c r="H20" s="14"/>
      <c r="I20" s="13" t="s">
        <v>148</v>
      </c>
      <c r="J20" s="13">
        <f>_xlfn.STDEV.S(D4:D11)</f>
        <v>4.1658002799958266E-2</v>
      </c>
      <c r="K20" s="13">
        <f>_xlfn.STDEV.S(G4:G11)</f>
        <v>2.4718219744490177E-2</v>
      </c>
      <c r="L20" s="13">
        <f>_xlfn.STDEV.S(D13:D31)</f>
        <v>3.1478875984531439E-2</v>
      </c>
      <c r="M20" s="13">
        <f>_xlfn.STDEV.S(G13:G31)</f>
        <v>1.4030086811754622E-2</v>
      </c>
      <c r="N20" s="13">
        <f>_xlfn.STDEV.S(D33:D42)</f>
        <v>2.3562705728777979E-2</v>
      </c>
      <c r="O20" s="13">
        <f>_xlfn.STDEV.S(G33:G42)</f>
        <v>2.0631290362470297E-2</v>
      </c>
      <c r="P20" s="13">
        <f>_xlfn.STDEV.S('Gruppe 1'!D4:D24)</f>
        <v>0.12457509730587916</v>
      </c>
      <c r="Q20" s="13">
        <f>_xlfn.STDEV.S('Gruppe 1'!G4:G24)</f>
        <v>9.2793424688093651E-2</v>
      </c>
      <c r="R20" s="13">
        <f>_xlfn.STDEV.S('Gruppe 1'!D26:D31)</f>
        <v>0.10350867965370845</v>
      </c>
      <c r="S20" s="13">
        <f>_xlfn.STDEV.S('Gruppe 1'!G26:G31)</f>
        <v>0.11401064208300866</v>
      </c>
      <c r="T20" s="13">
        <f>_xlfn.STDEV.S('Gruppe 1'!D33:D39)</f>
        <v>8.8232532861638291E-2</v>
      </c>
      <c r="U20" s="13">
        <f>_xlfn.STDEV.S('Gruppe 1'!G33:G39)</f>
        <v>5.9810580500032649E-2</v>
      </c>
      <c r="W20" t="s">
        <v>118</v>
      </c>
      <c r="X20" s="48"/>
      <c r="Y20" s="48"/>
      <c r="Z20" s="47"/>
      <c r="AA20" s="47"/>
      <c r="AB20" t="s">
        <v>128</v>
      </c>
      <c r="AC20"/>
      <c r="AD20"/>
    </row>
    <row r="21" spans="1:30" s="13" customFormat="1" x14ac:dyDescent="0.25">
      <c r="A21" s="1" t="s">
        <v>35</v>
      </c>
      <c r="B21" s="14">
        <v>96.35</v>
      </c>
      <c r="C21" s="13">
        <v>58.59</v>
      </c>
      <c r="D21" s="40">
        <f t="shared" si="0"/>
        <v>0.60809548521017132</v>
      </c>
      <c r="E21" s="14">
        <v>99.11</v>
      </c>
      <c r="F21" s="13">
        <v>56.28</v>
      </c>
      <c r="G21" s="40">
        <f t="shared" si="1"/>
        <v>0.56785389970739586</v>
      </c>
      <c r="H21" s="14"/>
      <c r="W21" s="43"/>
      <c r="X21" s="49" t="s">
        <v>115</v>
      </c>
      <c r="Y21" s="49" t="s">
        <v>116</v>
      </c>
      <c r="Z21" s="47"/>
      <c r="AA21" s="47"/>
      <c r="AB21" s="43"/>
      <c r="AC21" s="43" t="s">
        <v>103</v>
      </c>
      <c r="AD21" s="43" t="s">
        <v>106</v>
      </c>
    </row>
    <row r="22" spans="1:30" s="13" customFormat="1" x14ac:dyDescent="0.25">
      <c r="A22" s="1" t="s">
        <v>34</v>
      </c>
      <c r="B22" s="14">
        <v>81.69</v>
      </c>
      <c r="C22" s="13">
        <v>41.36</v>
      </c>
      <c r="D22" s="40">
        <f t="shared" si="0"/>
        <v>0.50630432121434688</v>
      </c>
      <c r="E22" s="14">
        <v>79.790000000000006</v>
      </c>
      <c r="F22" s="13">
        <v>44.83</v>
      </c>
      <c r="G22" s="40">
        <f t="shared" si="1"/>
        <v>0.56184985587166303</v>
      </c>
      <c r="H22" s="14"/>
      <c r="W22" s="41" t="s">
        <v>91</v>
      </c>
      <c r="X22" s="45">
        <v>0.58127434066006645</v>
      </c>
      <c r="Y22" s="45">
        <v>0.58314499020550503</v>
      </c>
      <c r="Z22" s="47"/>
      <c r="AA22" s="47"/>
      <c r="AB22" s="41" t="s">
        <v>91</v>
      </c>
      <c r="AC22" s="45">
        <v>0.47583262067055765</v>
      </c>
      <c r="AD22" s="45">
        <v>0.48766348835290962</v>
      </c>
    </row>
    <row r="23" spans="1:30" s="13" customFormat="1" x14ac:dyDescent="0.25">
      <c r="A23" s="1" t="s">
        <v>33</v>
      </c>
      <c r="B23" s="14"/>
      <c r="D23" s="40"/>
      <c r="E23" s="14"/>
      <c r="G23" s="40"/>
      <c r="H23" s="14"/>
      <c r="W23" s="41" t="s">
        <v>92</v>
      </c>
      <c r="X23" s="45">
        <v>9.9091963324951017E-4</v>
      </c>
      <c r="Y23" s="45">
        <v>1.9684333594537098E-4</v>
      </c>
      <c r="Z23" s="47"/>
      <c r="AA23" s="47"/>
      <c r="AB23" s="41" t="s">
        <v>92</v>
      </c>
      <c r="AC23" s="45">
        <v>1.7353891972813308E-3</v>
      </c>
      <c r="AD23" s="45">
        <v>5.5520110126098653E-4</v>
      </c>
    </row>
    <row r="24" spans="1:30" s="13" customFormat="1" x14ac:dyDescent="0.25">
      <c r="A24" s="1" t="s">
        <v>32</v>
      </c>
      <c r="B24" s="14">
        <v>103.38</v>
      </c>
      <c r="C24" s="13">
        <v>63.17</v>
      </c>
      <c r="D24" s="40">
        <f t="shared" si="0"/>
        <v>0.6110466241052428</v>
      </c>
      <c r="E24" s="14">
        <v>99.57</v>
      </c>
      <c r="F24" s="13">
        <v>58.87</v>
      </c>
      <c r="G24" s="40">
        <f t="shared" si="1"/>
        <v>0.59124234207090487</v>
      </c>
      <c r="H24" s="14"/>
      <c r="W24" s="41" t="s">
        <v>93</v>
      </c>
      <c r="X24" s="52">
        <v>11</v>
      </c>
      <c r="Y24" s="52">
        <v>11</v>
      </c>
      <c r="Z24" s="47"/>
      <c r="AA24" s="47"/>
      <c r="AB24" s="41" t="s">
        <v>93</v>
      </c>
      <c r="AC24" s="41">
        <v>8</v>
      </c>
      <c r="AD24" s="41">
        <v>10</v>
      </c>
    </row>
    <row r="25" spans="1:30" s="13" customFormat="1" x14ac:dyDescent="0.25">
      <c r="A25" s="1" t="s">
        <v>31</v>
      </c>
      <c r="B25" s="14"/>
      <c r="D25" s="40"/>
      <c r="E25" s="14"/>
      <c r="G25" s="40"/>
      <c r="H25" s="14"/>
      <c r="W25" s="41" t="s">
        <v>102</v>
      </c>
      <c r="X25" s="45">
        <v>9.6761835231863755E-2</v>
      </c>
      <c r="Y25" s="45"/>
      <c r="Z25" s="47"/>
      <c r="AA25" s="47"/>
      <c r="AB25" s="41" t="s">
        <v>126</v>
      </c>
      <c r="AC25" s="45">
        <v>1.0715333932698871E-3</v>
      </c>
      <c r="AD25" s="41"/>
    </row>
    <row r="26" spans="1:30" s="13" customFormat="1" x14ac:dyDescent="0.25">
      <c r="A26" s="1" t="s">
        <v>30</v>
      </c>
      <c r="B26" s="14"/>
      <c r="D26" s="40"/>
      <c r="E26" s="14"/>
      <c r="G26" s="40"/>
      <c r="H26" s="14"/>
      <c r="W26" s="41" t="s">
        <v>94</v>
      </c>
      <c r="X26" s="52">
        <v>0</v>
      </c>
      <c r="Y26" s="45"/>
      <c r="Z26" s="47"/>
      <c r="AA26" s="47"/>
      <c r="AB26" s="41" t="s">
        <v>94</v>
      </c>
      <c r="AC26" s="41">
        <v>0</v>
      </c>
      <c r="AD26" s="41"/>
    </row>
    <row r="27" spans="1:30" s="13" customFormat="1" x14ac:dyDescent="0.25">
      <c r="A27" s="1" t="s">
        <v>29</v>
      </c>
      <c r="B27" s="14">
        <v>94.36</v>
      </c>
      <c r="C27" s="13">
        <v>56.31</v>
      </c>
      <c r="D27" s="40">
        <f t="shared" si="0"/>
        <v>0.59675710046629926</v>
      </c>
      <c r="E27" s="14">
        <v>87.83</v>
      </c>
      <c r="F27" s="13">
        <v>49.75</v>
      </c>
      <c r="G27" s="40">
        <f t="shared" si="1"/>
        <v>0.56643515882955708</v>
      </c>
      <c r="H27" s="14"/>
      <c r="W27" s="41" t="s">
        <v>95</v>
      </c>
      <c r="X27" s="52">
        <v>10</v>
      </c>
      <c r="Y27" s="45"/>
      <c r="Z27" s="47"/>
      <c r="AA27" s="47" t="s">
        <v>124</v>
      </c>
      <c r="AB27" s="41" t="s">
        <v>95</v>
      </c>
      <c r="AC27" s="41">
        <v>16</v>
      </c>
      <c r="AD27" s="41"/>
    </row>
    <row r="28" spans="1:30" s="13" customFormat="1" x14ac:dyDescent="0.25">
      <c r="A28" s="1" t="s">
        <v>28</v>
      </c>
      <c r="B28" s="14">
        <v>91.92</v>
      </c>
      <c r="C28" s="13">
        <v>55.01</v>
      </c>
      <c r="D28" s="40">
        <f t="shared" si="0"/>
        <v>0.59845517841601392</v>
      </c>
      <c r="E28" s="14">
        <v>95.93</v>
      </c>
      <c r="F28" s="13">
        <v>54.5</v>
      </c>
      <c r="G28" s="40">
        <f t="shared" si="1"/>
        <v>0.56812258938809546</v>
      </c>
      <c r="H28" s="14"/>
      <c r="W28" s="41" t="s">
        <v>96</v>
      </c>
      <c r="X28" s="45">
        <v>-0.18687028813743764</v>
      </c>
      <c r="Y28" s="45"/>
      <c r="Z28" s="47" t="s">
        <v>123</v>
      </c>
      <c r="AA28" s="47"/>
      <c r="AB28" s="41" t="s">
        <v>96</v>
      </c>
      <c r="AC28" s="45">
        <v>-0.76194299936099608</v>
      </c>
      <c r="AD28" s="41"/>
    </row>
    <row r="29" spans="1:30" s="11" customFormat="1" x14ac:dyDescent="0.25">
      <c r="A29" s="1" t="s">
        <v>27</v>
      </c>
      <c r="B29" s="12">
        <v>68.97</v>
      </c>
      <c r="C29" s="11">
        <v>38.4</v>
      </c>
      <c r="D29" s="40">
        <f t="shared" si="0"/>
        <v>0.55676381035232714</v>
      </c>
      <c r="E29" s="12">
        <v>104.82</v>
      </c>
      <c r="F29" s="11">
        <v>63.01</v>
      </c>
      <c r="G29" s="40">
        <f t="shared" si="1"/>
        <v>0.60112573936271707</v>
      </c>
      <c r="H29" s="12"/>
      <c r="W29" s="41" t="s">
        <v>97</v>
      </c>
      <c r="X29" s="45">
        <v>0.42774956795334468</v>
      </c>
      <c r="Y29" s="45"/>
      <c r="Z29" s="50"/>
      <c r="AA29" s="50"/>
      <c r="AB29" s="41" t="s">
        <v>97</v>
      </c>
      <c r="AC29" s="45">
        <v>0.22858975348094834</v>
      </c>
      <c r="AD29" s="41"/>
    </row>
    <row r="30" spans="1:30" s="11" customFormat="1" x14ac:dyDescent="0.25">
      <c r="A30" s="1" t="s">
        <v>26</v>
      </c>
      <c r="B30" s="12"/>
      <c r="D30" s="40"/>
      <c r="E30" s="12"/>
      <c r="G30" s="40"/>
      <c r="H30" s="12"/>
      <c r="W30" s="41" t="s">
        <v>98</v>
      </c>
      <c r="X30" s="45">
        <v>1.812461122811676</v>
      </c>
      <c r="Y30" s="45"/>
      <c r="Z30" s="50"/>
      <c r="AA30" s="50"/>
      <c r="AB30" s="41" t="s">
        <v>98</v>
      </c>
      <c r="AC30" s="45">
        <v>1.7458836762762506</v>
      </c>
      <c r="AD30" s="41"/>
    </row>
    <row r="31" spans="1:30" s="11" customFormat="1" x14ac:dyDescent="0.25">
      <c r="A31" s="1" t="s">
        <v>25</v>
      </c>
      <c r="B31" s="12">
        <v>98.69</v>
      </c>
      <c r="C31" s="11">
        <v>59.19</v>
      </c>
      <c r="D31" s="40">
        <f t="shared" si="0"/>
        <v>0.59975681426689631</v>
      </c>
      <c r="E31" s="12">
        <v>99.14</v>
      </c>
      <c r="F31" s="11">
        <v>58.26</v>
      </c>
      <c r="G31" s="40">
        <f t="shared" si="1"/>
        <v>0.58765382287673995</v>
      </c>
      <c r="H31" s="12"/>
      <c r="W31" s="41" t="s">
        <v>99</v>
      </c>
      <c r="X31" s="45">
        <v>0.85549913590668936</v>
      </c>
      <c r="Y31" s="45"/>
      <c r="Z31" s="50"/>
      <c r="AA31" s="50"/>
      <c r="AB31" s="41" t="s">
        <v>99</v>
      </c>
      <c r="AC31" s="45">
        <v>0.45717950696189669</v>
      </c>
      <c r="AD31" s="41"/>
    </row>
    <row r="32" spans="1:30" s="11" customFormat="1" ht="15.75" thickBot="1" x14ac:dyDescent="0.3">
      <c r="A32" s="1"/>
      <c r="B32" s="12"/>
      <c r="D32" s="40"/>
      <c r="E32" s="12"/>
      <c r="G32" s="40"/>
      <c r="H32" s="12"/>
      <c r="W32" s="42" t="s">
        <v>100</v>
      </c>
      <c r="X32" s="46">
        <v>2.2281388519862744</v>
      </c>
      <c r="Y32" s="46"/>
      <c r="Z32" s="50"/>
      <c r="AA32" s="50"/>
      <c r="AB32" s="42" t="s">
        <v>100</v>
      </c>
      <c r="AC32" s="46">
        <v>2.119905299221255</v>
      </c>
      <c r="AD32" s="42"/>
    </row>
    <row r="33" spans="1:30" s="11" customFormat="1" x14ac:dyDescent="0.25">
      <c r="A33" s="1" t="s">
        <v>11</v>
      </c>
      <c r="B33" s="12">
        <v>130.01</v>
      </c>
      <c r="C33" s="11">
        <v>66.959999999999994</v>
      </c>
      <c r="D33" s="40">
        <f t="shared" si="0"/>
        <v>0.51503730482270593</v>
      </c>
      <c r="E33" s="12">
        <v>140.72999999999999</v>
      </c>
      <c r="F33" s="11">
        <v>73.84</v>
      </c>
      <c r="G33" s="40">
        <f t="shared" si="1"/>
        <v>0.52469267391458829</v>
      </c>
      <c r="H33" s="12">
        <f>AVERAGE(B33:B42)</f>
        <v>100.64000000000001</v>
      </c>
      <c r="I33" s="11" t="s">
        <v>144</v>
      </c>
      <c r="X33" s="50"/>
      <c r="Y33" s="50"/>
      <c r="Z33" s="50"/>
      <c r="AA33" s="50"/>
      <c r="AB33" s="50"/>
      <c r="AC33" s="50"/>
      <c r="AD33" s="50"/>
    </row>
    <row r="34" spans="1:30" s="11" customFormat="1" x14ac:dyDescent="0.25">
      <c r="A34" s="1" t="s">
        <v>10</v>
      </c>
      <c r="B34" s="12">
        <v>95.9</v>
      </c>
      <c r="C34" s="11">
        <v>47.67</v>
      </c>
      <c r="D34" s="40">
        <f t="shared" si="0"/>
        <v>0.49708029197080289</v>
      </c>
      <c r="E34" s="12">
        <v>104.58</v>
      </c>
      <c r="F34" s="11">
        <v>52.85</v>
      </c>
      <c r="G34" s="40">
        <f t="shared" si="1"/>
        <v>0.50535475234270422</v>
      </c>
      <c r="H34" s="12">
        <f>AVERAGE(C33:C42)</f>
        <v>49.190000000000005</v>
      </c>
      <c r="I34" s="11" t="s">
        <v>146</v>
      </c>
      <c r="X34" s="50"/>
      <c r="Y34" s="50"/>
      <c r="Z34" s="50"/>
      <c r="AA34" s="50"/>
      <c r="AB34" s="50"/>
      <c r="AC34" s="50"/>
      <c r="AD34" s="50"/>
    </row>
    <row r="35" spans="1:30" s="11" customFormat="1" x14ac:dyDescent="0.25">
      <c r="A35" s="1" t="s">
        <v>9</v>
      </c>
      <c r="B35" s="12">
        <v>97.7</v>
      </c>
      <c r="C35" s="11">
        <v>46.19</v>
      </c>
      <c r="D35" s="40">
        <f t="shared" si="0"/>
        <v>0.47277379733879216</v>
      </c>
      <c r="E35" s="12">
        <v>93.73</v>
      </c>
      <c r="F35" s="11">
        <v>45.1</v>
      </c>
      <c r="G35" s="40">
        <f t="shared" si="1"/>
        <v>0.48116931612077241</v>
      </c>
      <c r="H35" s="12"/>
      <c r="W35" t="s">
        <v>101</v>
      </c>
      <c r="X35" s="48"/>
      <c r="Y35" s="48"/>
      <c r="Z35" s="50"/>
      <c r="AA35" s="50"/>
      <c r="AB35" t="s">
        <v>125</v>
      </c>
      <c r="AC35"/>
      <c r="AD35"/>
    </row>
    <row r="36" spans="1:30" s="11" customFormat="1" ht="15.75" thickBot="1" x14ac:dyDescent="0.3">
      <c r="A36" s="1" t="s">
        <v>8</v>
      </c>
      <c r="B36" s="12">
        <v>96.59</v>
      </c>
      <c r="C36" s="11">
        <v>46.12</v>
      </c>
      <c r="D36" s="40">
        <f t="shared" si="0"/>
        <v>0.47748214100838593</v>
      </c>
      <c r="E36" s="12">
        <v>94.18</v>
      </c>
      <c r="F36" s="11">
        <v>45.96</v>
      </c>
      <c r="G36" s="40">
        <f t="shared" si="1"/>
        <v>0.48800169887449563</v>
      </c>
      <c r="H36" s="12"/>
      <c r="W36" t="s">
        <v>119</v>
      </c>
      <c r="X36" s="48"/>
      <c r="Y36" s="48"/>
      <c r="Z36" s="50"/>
      <c r="AA36" s="50"/>
      <c r="AB36" s="48" t="s">
        <v>129</v>
      </c>
      <c r="AC36"/>
      <c r="AD36"/>
    </row>
    <row r="37" spans="1:30" s="11" customFormat="1" x14ac:dyDescent="0.25">
      <c r="A37" s="1" t="s">
        <v>7</v>
      </c>
      <c r="B37" s="12">
        <v>103.18</v>
      </c>
      <c r="C37" s="11">
        <v>52.16</v>
      </c>
      <c r="D37" s="40">
        <f t="shared" si="0"/>
        <v>0.50552432641984879</v>
      </c>
      <c r="E37" s="12">
        <v>95.1</v>
      </c>
      <c r="F37" s="11">
        <v>45.93</v>
      </c>
      <c r="G37" s="40">
        <f t="shared" si="1"/>
        <v>0.4829652996845426</v>
      </c>
      <c r="H37" s="12"/>
      <c r="W37" s="43"/>
      <c r="X37" s="49" t="s">
        <v>115</v>
      </c>
      <c r="Y37" s="49" t="s">
        <v>116</v>
      </c>
      <c r="Z37" s="50"/>
      <c r="AA37" s="50"/>
      <c r="AB37" s="43"/>
      <c r="AC37" s="49" t="s">
        <v>103</v>
      </c>
      <c r="AD37" s="49" t="s">
        <v>109</v>
      </c>
    </row>
    <row r="38" spans="1:30" s="11" customFormat="1" x14ac:dyDescent="0.25">
      <c r="A38" s="1" t="s">
        <v>2</v>
      </c>
      <c r="B38" s="12">
        <v>96.79</v>
      </c>
      <c r="C38" s="11">
        <v>45.18</v>
      </c>
      <c r="D38" s="40">
        <f t="shared" si="0"/>
        <v>0.46678375865275334</v>
      </c>
      <c r="E38" s="12">
        <v>96.86</v>
      </c>
      <c r="F38" s="12">
        <v>50.81</v>
      </c>
      <c r="G38" s="40">
        <f t="shared" si="1"/>
        <v>0.5245715465620483</v>
      </c>
      <c r="H38" s="12"/>
      <c r="I38" s="12"/>
      <c r="W38" s="41" t="s">
        <v>91</v>
      </c>
      <c r="X38" s="45">
        <v>0.48766348835290962</v>
      </c>
      <c r="Y38" s="45">
        <v>0.49660006088217734</v>
      </c>
      <c r="Z38" s="50"/>
      <c r="AA38" s="50"/>
      <c r="AB38" s="41" t="s">
        <v>91</v>
      </c>
      <c r="AC38" s="45">
        <v>0.47583262067055765</v>
      </c>
      <c r="AD38" s="45">
        <v>0.62079204471117444</v>
      </c>
    </row>
    <row r="39" spans="1:30" s="11" customFormat="1" x14ac:dyDescent="0.25">
      <c r="A39" s="1" t="s">
        <v>5</v>
      </c>
      <c r="B39" s="12">
        <v>93.59</v>
      </c>
      <c r="C39" s="11">
        <v>45.3</v>
      </c>
      <c r="D39" s="40">
        <f t="shared" si="0"/>
        <v>0.4840260711614488</v>
      </c>
      <c r="E39" s="12">
        <v>100.03</v>
      </c>
      <c r="F39" s="11">
        <v>46.29</v>
      </c>
      <c r="G39" s="40">
        <f t="shared" si="1"/>
        <v>0.46276117164850544</v>
      </c>
      <c r="H39" s="12"/>
      <c r="W39" s="41" t="s">
        <v>92</v>
      </c>
      <c r="X39" s="45">
        <v>5.5520110126098653E-4</v>
      </c>
      <c r="Y39" s="45">
        <v>4.2565014202055977E-4</v>
      </c>
      <c r="Z39" s="50"/>
      <c r="AA39" s="50"/>
      <c r="AB39" s="41" t="s">
        <v>92</v>
      </c>
      <c r="AC39" s="45">
        <v>1.7353891972813308E-3</v>
      </c>
      <c r="AD39" s="45">
        <v>1.5518954868769263E-2</v>
      </c>
    </row>
    <row r="40" spans="1:30" x14ac:dyDescent="0.25">
      <c r="A40" s="1" t="s">
        <v>4</v>
      </c>
      <c r="B40" s="10">
        <v>106.21</v>
      </c>
      <c r="C40" s="11">
        <v>47.57</v>
      </c>
      <c r="D40" s="40">
        <f t="shared" si="0"/>
        <v>0.44788626306374169</v>
      </c>
      <c r="E40" s="10">
        <v>98.83</v>
      </c>
      <c r="F40" s="11">
        <v>50.28</v>
      </c>
      <c r="G40" s="40">
        <f t="shared" si="1"/>
        <v>0.50875240311646264</v>
      </c>
      <c r="W40" s="41" t="s">
        <v>93</v>
      </c>
      <c r="X40" s="52">
        <v>10</v>
      </c>
      <c r="Y40" s="52">
        <v>10</v>
      </c>
      <c r="Z40" s="48"/>
      <c r="AA40" s="48"/>
      <c r="AB40" s="41" t="s">
        <v>93</v>
      </c>
      <c r="AC40" s="41">
        <v>8</v>
      </c>
      <c r="AD40" s="41">
        <v>21</v>
      </c>
    </row>
    <row r="41" spans="1:30" x14ac:dyDescent="0.25">
      <c r="A41" s="1" t="s">
        <v>3</v>
      </c>
      <c r="B41" s="10">
        <v>78.94</v>
      </c>
      <c r="C41" s="11">
        <v>38.21</v>
      </c>
      <c r="D41" s="40">
        <f t="shared" si="0"/>
        <v>0.48403851026095773</v>
      </c>
      <c r="E41" s="10">
        <v>78.790000000000006</v>
      </c>
      <c r="F41" s="11">
        <v>37.83</v>
      </c>
      <c r="G41" s="40">
        <f t="shared" si="1"/>
        <v>0.48013707323264365</v>
      </c>
      <c r="W41" s="41" t="s">
        <v>102</v>
      </c>
      <c r="X41" s="45">
        <v>0.10561421281720762</v>
      </c>
      <c r="Y41" s="45"/>
      <c r="Z41" s="48"/>
      <c r="AA41" s="48"/>
      <c r="AB41" s="41" t="s">
        <v>126</v>
      </c>
      <c r="AC41" s="45">
        <v>1.1945437842827948E-2</v>
      </c>
      <c r="AD41" s="41"/>
    </row>
    <row r="42" spans="1:30" x14ac:dyDescent="0.25">
      <c r="A42" s="1" t="s">
        <v>6</v>
      </c>
      <c r="B42" s="10">
        <v>107.49</v>
      </c>
      <c r="C42" s="11">
        <v>56.54</v>
      </c>
      <c r="D42" s="40">
        <f t="shared" si="0"/>
        <v>0.52600241882965859</v>
      </c>
      <c r="E42" s="12">
        <v>96.12</v>
      </c>
      <c r="F42" s="11">
        <v>48.79</v>
      </c>
      <c r="G42" s="40">
        <f t="shared" si="1"/>
        <v>0.5075946733250104</v>
      </c>
      <c r="W42" s="41" t="s">
        <v>94</v>
      </c>
      <c r="X42" s="52">
        <v>0</v>
      </c>
      <c r="Y42" s="45"/>
      <c r="Z42" s="48"/>
      <c r="AA42" s="48"/>
      <c r="AB42" s="41" t="s">
        <v>94</v>
      </c>
      <c r="AC42" s="41">
        <v>0</v>
      </c>
      <c r="AD42" s="41"/>
    </row>
    <row r="43" spans="1:30" x14ac:dyDescent="0.25">
      <c r="A43" s="3"/>
      <c r="W43" s="41" t="s">
        <v>95</v>
      </c>
      <c r="X43" s="52">
        <v>9</v>
      </c>
      <c r="Y43" s="45"/>
      <c r="Z43" s="48"/>
      <c r="AA43" s="48"/>
      <c r="AB43" s="41" t="s">
        <v>95</v>
      </c>
      <c r="AC43" s="41">
        <v>27</v>
      </c>
      <c r="AD43" s="41"/>
    </row>
    <row r="44" spans="1:30" x14ac:dyDescent="0.25">
      <c r="A44" s="3"/>
      <c r="W44" s="41" t="s">
        <v>96</v>
      </c>
      <c r="X44" s="45">
        <v>-0.95363555356647001</v>
      </c>
      <c r="Y44" s="45"/>
      <c r="Z44" s="48"/>
      <c r="AA44" s="48"/>
      <c r="AB44" s="41" t="s">
        <v>96</v>
      </c>
      <c r="AC44" s="45">
        <v>-3.1922806120580693</v>
      </c>
      <c r="AD44" s="41"/>
    </row>
    <row r="45" spans="1:30" x14ac:dyDescent="0.25">
      <c r="A45" s="3"/>
      <c r="W45" s="41" t="s">
        <v>97</v>
      </c>
      <c r="X45" s="45">
        <v>0.18258866947014496</v>
      </c>
      <c r="Y45" s="45"/>
      <c r="Z45" s="48"/>
      <c r="AA45" s="48"/>
      <c r="AB45" s="41" t="s">
        <v>97</v>
      </c>
      <c r="AC45" s="45">
        <v>1.7839296526590317E-3</v>
      </c>
      <c r="AD45" s="41"/>
    </row>
    <row r="46" spans="1:30" x14ac:dyDescent="0.25">
      <c r="A46" s="3"/>
      <c r="W46" s="41" t="s">
        <v>98</v>
      </c>
      <c r="X46" s="45">
        <v>1.8331129326562374</v>
      </c>
      <c r="Y46" s="45"/>
      <c r="Z46" s="48"/>
      <c r="AA46" s="48"/>
      <c r="AB46" s="41" t="s">
        <v>98</v>
      </c>
      <c r="AC46" s="45">
        <v>1.7032884457221271</v>
      </c>
      <c r="AD46" s="41"/>
    </row>
    <row r="47" spans="1:30" x14ac:dyDescent="0.25">
      <c r="A47" s="3"/>
      <c r="W47" s="41" t="s">
        <v>99</v>
      </c>
      <c r="X47" s="45">
        <v>0.36517733894028992</v>
      </c>
      <c r="Y47" s="45"/>
      <c r="Z47" s="48"/>
      <c r="AA47" s="48"/>
      <c r="AB47" s="41" t="s">
        <v>99</v>
      </c>
      <c r="AC47" s="45">
        <v>3.5678593053180634E-3</v>
      </c>
      <c r="AD47" s="41"/>
    </row>
    <row r="48" spans="1:30" ht="15.75" thickBot="1" x14ac:dyDescent="0.3">
      <c r="A48" s="3"/>
      <c r="W48" s="42" t="s">
        <v>100</v>
      </c>
      <c r="X48" s="46">
        <v>2.2621571627982053</v>
      </c>
      <c r="Y48" s="46"/>
      <c r="Z48" s="48"/>
      <c r="AA48" s="48"/>
      <c r="AB48" s="42" t="s">
        <v>100</v>
      </c>
      <c r="AC48" s="46">
        <v>2.0518305164802859</v>
      </c>
      <c r="AD48" s="42"/>
    </row>
    <row r="49" spans="1:30" x14ac:dyDescent="0.25">
      <c r="A49" s="3"/>
      <c r="X49" s="48"/>
      <c r="Y49" s="48"/>
      <c r="Z49" s="48"/>
      <c r="AA49" s="48"/>
      <c r="AB49" s="48"/>
      <c r="AC49" s="48"/>
      <c r="AD49" s="48"/>
    </row>
    <row r="50" spans="1:30" x14ac:dyDescent="0.25">
      <c r="A50" s="3"/>
      <c r="X50" s="48"/>
      <c r="Y50" s="48"/>
      <c r="Z50" s="48"/>
      <c r="AA50" s="48"/>
      <c r="AB50" s="48"/>
      <c r="AC50" s="48"/>
      <c r="AD50" s="48"/>
    </row>
    <row r="51" spans="1:30" x14ac:dyDescent="0.25">
      <c r="W51" t="s">
        <v>101</v>
      </c>
      <c r="X51" s="48"/>
      <c r="Y51" s="48"/>
      <c r="Z51" s="48"/>
      <c r="AA51" s="48"/>
      <c r="AB51" t="s">
        <v>125</v>
      </c>
    </row>
    <row r="52" spans="1:30" ht="15.75" thickBot="1" x14ac:dyDescent="0.3">
      <c r="W52" t="s">
        <v>120</v>
      </c>
      <c r="X52" s="48"/>
      <c r="Y52" s="48"/>
      <c r="Z52" s="48"/>
      <c r="AA52" s="48"/>
      <c r="AB52" s="48" t="s">
        <v>130</v>
      </c>
    </row>
    <row r="53" spans="1:30" x14ac:dyDescent="0.25">
      <c r="W53" s="43"/>
      <c r="X53" s="49" t="s">
        <v>115</v>
      </c>
      <c r="Y53" s="49" t="s">
        <v>116</v>
      </c>
      <c r="Z53" s="48"/>
      <c r="AA53" s="48"/>
      <c r="AB53" s="43"/>
      <c r="AC53" s="49" t="s">
        <v>103</v>
      </c>
      <c r="AD53" s="49" t="s">
        <v>111</v>
      </c>
    </row>
    <row r="54" spans="1:30" x14ac:dyDescent="0.25">
      <c r="W54" s="41" t="s">
        <v>91</v>
      </c>
      <c r="X54" s="45">
        <v>0.62079204471117444</v>
      </c>
      <c r="Y54" s="45">
        <v>0.56671386294055548</v>
      </c>
      <c r="Z54" s="48"/>
      <c r="AA54" s="48"/>
      <c r="AB54" s="41" t="s">
        <v>91</v>
      </c>
      <c r="AC54" s="45">
        <v>0.47583262067055765</v>
      </c>
      <c r="AD54" s="45">
        <v>0.46669589648005116</v>
      </c>
    </row>
    <row r="55" spans="1:30" x14ac:dyDescent="0.25">
      <c r="W55" s="41" t="s">
        <v>92</v>
      </c>
      <c r="X55" s="45">
        <v>1.5518954868769263E-2</v>
      </c>
      <c r="Y55" s="45">
        <v>8.6106196653449093E-3</v>
      </c>
      <c r="Z55" s="48"/>
      <c r="AA55" s="48"/>
      <c r="AB55" s="41" t="s">
        <v>92</v>
      </c>
      <c r="AC55" s="45">
        <v>1.7353891972813308E-3</v>
      </c>
      <c r="AD55" s="45">
        <v>1.0714046763654039E-2</v>
      </c>
    </row>
    <row r="56" spans="1:30" x14ac:dyDescent="0.25">
      <c r="W56" s="41" t="s">
        <v>93</v>
      </c>
      <c r="X56" s="52">
        <v>21</v>
      </c>
      <c r="Y56" s="52">
        <v>21</v>
      </c>
      <c r="Z56" s="54"/>
      <c r="AA56" s="48"/>
      <c r="AB56" s="41" t="s">
        <v>93</v>
      </c>
      <c r="AC56" s="41">
        <v>8</v>
      </c>
      <c r="AD56" s="41">
        <v>6</v>
      </c>
    </row>
    <row r="57" spans="1:30" x14ac:dyDescent="0.25">
      <c r="W57" s="41" t="s">
        <v>102</v>
      </c>
      <c r="X57" s="45">
        <v>-5.2683377035891168E-2</v>
      </c>
      <c r="Y57" s="45"/>
      <c r="Z57" s="48"/>
      <c r="AA57" s="48"/>
      <c r="AB57" s="41" t="s">
        <v>126</v>
      </c>
      <c r="AC57" s="45">
        <v>5.4764965166032922E-3</v>
      </c>
      <c r="AD57" s="41"/>
    </row>
    <row r="58" spans="1:30" x14ac:dyDescent="0.25">
      <c r="W58" s="41" t="s">
        <v>94</v>
      </c>
      <c r="X58" s="52">
        <v>0</v>
      </c>
      <c r="Y58" s="45"/>
      <c r="Z58" s="48"/>
      <c r="AA58" s="48"/>
      <c r="AB58" s="41" t="s">
        <v>94</v>
      </c>
      <c r="AC58" s="41">
        <v>0</v>
      </c>
      <c r="AD58" s="41"/>
    </row>
    <row r="59" spans="1:30" x14ac:dyDescent="0.25">
      <c r="A59" s="3"/>
      <c r="W59" s="41" t="s">
        <v>95</v>
      </c>
      <c r="X59" s="52">
        <v>20</v>
      </c>
      <c r="Y59" s="45"/>
      <c r="Z59" s="48"/>
      <c r="AA59" s="48"/>
      <c r="AB59" s="41" t="s">
        <v>95</v>
      </c>
      <c r="AC59" s="41">
        <v>12</v>
      </c>
      <c r="AD59" s="41"/>
    </row>
    <row r="60" spans="1:30" x14ac:dyDescent="0.25">
      <c r="A60" s="3"/>
      <c r="W60" s="41" t="s">
        <v>96</v>
      </c>
      <c r="X60" s="45">
        <v>1.5565511980278666</v>
      </c>
      <c r="Y60" s="45"/>
      <c r="Z60" s="48"/>
      <c r="AA60" s="48"/>
      <c r="AB60" s="41" t="s">
        <v>96</v>
      </c>
      <c r="AC60" s="45">
        <v>0.22861025499212023</v>
      </c>
      <c r="AD60" s="41"/>
    </row>
    <row r="61" spans="1:30" x14ac:dyDescent="0.25">
      <c r="A61" s="3"/>
      <c r="W61" s="41" t="s">
        <v>97</v>
      </c>
      <c r="X61" s="45">
        <v>6.7630150681928167E-2</v>
      </c>
      <c r="Y61" s="45"/>
      <c r="Z61" s="48"/>
      <c r="AA61" s="48"/>
      <c r="AB61" s="41" t="s">
        <v>97</v>
      </c>
      <c r="AC61" s="45">
        <v>0.41151066174415551</v>
      </c>
      <c r="AD61" s="41"/>
    </row>
    <row r="62" spans="1:30" x14ac:dyDescent="0.25">
      <c r="W62" s="41" t="s">
        <v>98</v>
      </c>
      <c r="X62" s="45">
        <v>1.7247182429207868</v>
      </c>
      <c r="Y62" s="45"/>
      <c r="Z62" s="48"/>
      <c r="AA62" s="48"/>
      <c r="AB62" s="41" t="s">
        <v>98</v>
      </c>
      <c r="AC62" s="45">
        <v>1.7822875556493194</v>
      </c>
      <c r="AD62" s="41"/>
    </row>
    <row r="63" spans="1:30" x14ac:dyDescent="0.25">
      <c r="A63" s="3"/>
      <c r="W63" s="41" t="s">
        <v>99</v>
      </c>
      <c r="X63" s="45">
        <v>0.13526030136385633</v>
      </c>
      <c r="Y63" s="45"/>
      <c r="Z63" s="48"/>
      <c r="AA63" s="48"/>
      <c r="AB63" s="41" t="s">
        <v>99</v>
      </c>
      <c r="AC63" s="45">
        <v>0.82302132348831103</v>
      </c>
      <c r="AD63" s="41"/>
    </row>
    <row r="64" spans="1:30" ht="15.75" thickBot="1" x14ac:dyDescent="0.3">
      <c r="W64" s="42" t="s">
        <v>100</v>
      </c>
      <c r="X64" s="46">
        <v>2.0859634472658648</v>
      </c>
      <c r="Y64" s="46"/>
      <c r="Z64" s="48"/>
      <c r="AA64" s="48"/>
      <c r="AB64" s="42" t="s">
        <v>100</v>
      </c>
      <c r="AC64" s="46">
        <v>2.1788128296672284</v>
      </c>
      <c r="AD64" s="42"/>
    </row>
    <row r="65" spans="1:35" x14ac:dyDescent="0.25">
      <c r="A65" s="3"/>
      <c r="X65" s="48"/>
      <c r="Y65" s="48"/>
      <c r="Z65" s="48"/>
      <c r="AA65" s="48"/>
      <c r="AB65" s="48"/>
      <c r="AC65" s="48"/>
      <c r="AD65" s="48"/>
    </row>
    <row r="66" spans="1:35" x14ac:dyDescent="0.25">
      <c r="A66" s="3"/>
      <c r="X66" s="48"/>
      <c r="Y66" s="48"/>
      <c r="Z66" s="48"/>
      <c r="AA66" s="48"/>
      <c r="AB66" s="48"/>
      <c r="AC66" s="48"/>
      <c r="AD66" s="48"/>
    </row>
    <row r="67" spans="1:35" x14ac:dyDescent="0.25">
      <c r="W67" t="s">
        <v>101</v>
      </c>
      <c r="X67" s="48"/>
      <c r="Y67" s="48"/>
      <c r="Z67" s="48"/>
      <c r="AA67" s="48"/>
      <c r="AB67" t="s">
        <v>125</v>
      </c>
    </row>
    <row r="68" spans="1:35" ht="15.75" thickBot="1" x14ac:dyDescent="0.3">
      <c r="A68" s="3"/>
      <c r="W68" t="s">
        <v>121</v>
      </c>
      <c r="X68" s="48"/>
      <c r="Y68" s="48"/>
      <c r="Z68" s="48"/>
      <c r="AA68" s="48"/>
      <c r="AB68" s="48" t="s">
        <v>131</v>
      </c>
    </row>
    <row r="69" spans="1:35" x14ac:dyDescent="0.25">
      <c r="A69" s="3"/>
      <c r="W69" s="43"/>
      <c r="X69" s="49" t="s">
        <v>115</v>
      </c>
      <c r="Y69" s="49" t="s">
        <v>116</v>
      </c>
      <c r="Z69" s="48"/>
      <c r="AA69" s="48"/>
      <c r="AB69" s="43"/>
      <c r="AC69" s="49" t="s">
        <v>103</v>
      </c>
      <c r="AD69" s="49" t="s">
        <v>113</v>
      </c>
      <c r="AI69" s="49"/>
    </row>
    <row r="70" spans="1:35" x14ac:dyDescent="0.25">
      <c r="A70" s="3"/>
      <c r="W70" s="41" t="s">
        <v>91</v>
      </c>
      <c r="X70" s="45">
        <v>0.46669589648005116</v>
      </c>
      <c r="Y70" s="45">
        <v>0.41820543241316782</v>
      </c>
      <c r="Z70" s="48"/>
      <c r="AA70" s="48"/>
      <c r="AB70" s="41" t="s">
        <v>91</v>
      </c>
      <c r="AC70" s="45">
        <v>0.47583262067055765</v>
      </c>
      <c r="AD70" s="45">
        <v>0.40241516127133303</v>
      </c>
    </row>
    <row r="71" spans="1:35" x14ac:dyDescent="0.25">
      <c r="A71" s="3"/>
      <c r="W71" s="41" t="s">
        <v>92</v>
      </c>
      <c r="X71" s="45">
        <v>1.0714046763654039E-2</v>
      </c>
      <c r="Y71" s="45">
        <v>1.2998426508179905E-2</v>
      </c>
      <c r="Z71" s="48"/>
      <c r="AA71" s="48"/>
      <c r="AB71" s="41" t="s">
        <v>92</v>
      </c>
      <c r="AC71" s="45">
        <v>1.7353891972813308E-3</v>
      </c>
      <c r="AD71" s="45">
        <v>7.7849798551800813E-3</v>
      </c>
    </row>
    <row r="72" spans="1:35" x14ac:dyDescent="0.25">
      <c r="A72" s="3"/>
      <c r="W72" s="41" t="s">
        <v>93</v>
      </c>
      <c r="X72" s="52">
        <v>6</v>
      </c>
      <c r="Y72" s="52">
        <v>6</v>
      </c>
      <c r="Z72" s="48"/>
      <c r="AA72" s="48"/>
      <c r="AB72" s="41" t="s">
        <v>93</v>
      </c>
      <c r="AC72" s="41">
        <v>8</v>
      </c>
      <c r="AD72" s="41">
        <v>7</v>
      </c>
    </row>
    <row r="73" spans="1:35" x14ac:dyDescent="0.25">
      <c r="A73" s="3"/>
      <c r="W73" s="41" t="s">
        <v>102</v>
      </c>
      <c r="X73" s="45">
        <v>0.7350875686167051</v>
      </c>
      <c r="Y73" s="45"/>
      <c r="Z73" s="48"/>
      <c r="AA73" s="48"/>
      <c r="AB73" s="41" t="s">
        <v>126</v>
      </c>
      <c r="AC73" s="45">
        <v>4.5275079624653696E-3</v>
      </c>
      <c r="AD73" s="41"/>
    </row>
    <row r="74" spans="1:35" x14ac:dyDescent="0.25">
      <c r="W74" s="41" t="s">
        <v>94</v>
      </c>
      <c r="X74" s="52">
        <v>0</v>
      </c>
      <c r="Y74" s="45"/>
      <c r="Z74" s="48"/>
      <c r="AA74" s="48"/>
      <c r="AB74" s="41" t="s">
        <v>94</v>
      </c>
      <c r="AC74" s="41">
        <v>0</v>
      </c>
      <c r="AD74" s="41"/>
    </row>
    <row r="75" spans="1:35" x14ac:dyDescent="0.25">
      <c r="A75" s="3"/>
      <c r="W75" s="41" t="s">
        <v>95</v>
      </c>
      <c r="X75" s="52">
        <v>5</v>
      </c>
      <c r="Y75" s="45"/>
      <c r="Z75" s="48"/>
      <c r="AA75" s="48"/>
      <c r="AB75" s="41" t="s">
        <v>95</v>
      </c>
      <c r="AC75" s="41">
        <v>13</v>
      </c>
      <c r="AD75" s="41"/>
    </row>
    <row r="76" spans="1:35" x14ac:dyDescent="0.25">
      <c r="A76" s="1"/>
      <c r="W76" s="41" t="s">
        <v>96</v>
      </c>
      <c r="X76" s="45">
        <v>1.4890447133007352</v>
      </c>
      <c r="Y76" s="45"/>
      <c r="Z76" s="48"/>
      <c r="AA76" s="48"/>
      <c r="AB76" s="41" t="s">
        <v>96</v>
      </c>
      <c r="AC76" s="45">
        <v>2.1082306567482916</v>
      </c>
      <c r="AD76" s="41"/>
    </row>
    <row r="77" spans="1:35" x14ac:dyDescent="0.25">
      <c r="W77" s="41" t="s">
        <v>97</v>
      </c>
      <c r="X77" s="45">
        <v>9.8325272634741098E-2</v>
      </c>
      <c r="Y77" s="45"/>
      <c r="Z77" s="48"/>
      <c r="AA77" s="48"/>
      <c r="AB77" s="41" t="s">
        <v>97</v>
      </c>
      <c r="AC77" s="45">
        <v>2.7492305872208175E-2</v>
      </c>
      <c r="AD77" s="41"/>
    </row>
    <row r="78" spans="1:35" x14ac:dyDescent="0.25">
      <c r="A78" s="3"/>
      <c r="W78" s="41" t="s">
        <v>98</v>
      </c>
      <c r="X78" s="45">
        <v>2.0150483733330233</v>
      </c>
      <c r="Y78" s="45"/>
      <c r="Z78" s="48"/>
      <c r="AA78" s="48"/>
      <c r="AB78" s="41" t="s">
        <v>98</v>
      </c>
      <c r="AC78" s="45">
        <v>1.7709333959868729</v>
      </c>
      <c r="AD78" s="41"/>
    </row>
    <row r="79" spans="1:35" x14ac:dyDescent="0.25">
      <c r="W79" s="41" t="s">
        <v>99</v>
      </c>
      <c r="X79" s="45">
        <v>0.1966505452694822</v>
      </c>
      <c r="Y79" s="45"/>
      <c r="Z79" s="48"/>
      <c r="AA79" s="48"/>
      <c r="AB79" s="41" t="s">
        <v>99</v>
      </c>
      <c r="AC79" s="45">
        <v>5.4984611744416351E-2</v>
      </c>
      <c r="AD79" s="41"/>
    </row>
    <row r="80" spans="1:35" ht="15.75" thickBot="1" x14ac:dyDescent="0.3">
      <c r="W80" s="42" t="s">
        <v>100</v>
      </c>
      <c r="X80" s="46">
        <v>2.570581835636315</v>
      </c>
      <c r="Y80" s="46"/>
      <c r="Z80" s="48"/>
      <c r="AA80" s="48"/>
      <c r="AB80" s="42" t="s">
        <v>100</v>
      </c>
      <c r="AC80" s="46">
        <v>2.1603686564627926</v>
      </c>
      <c r="AD80" s="42"/>
    </row>
    <row r="81" spans="1:30" x14ac:dyDescent="0.25">
      <c r="X81" s="48"/>
      <c r="Y81" s="48"/>
      <c r="Z81" s="48"/>
      <c r="AA81" s="48"/>
      <c r="AB81" s="48"/>
      <c r="AC81" s="48"/>
      <c r="AD81" s="48"/>
    </row>
    <row r="82" spans="1:30" x14ac:dyDescent="0.25">
      <c r="A82" s="3"/>
      <c r="X82" s="48"/>
      <c r="Y82" s="48"/>
      <c r="Z82" s="48"/>
      <c r="AA82" s="48"/>
      <c r="AB82" s="48"/>
      <c r="AC82" s="48"/>
      <c r="AD82" s="48"/>
    </row>
    <row r="83" spans="1:30" x14ac:dyDescent="0.25">
      <c r="A83" s="3"/>
      <c r="W83" t="s">
        <v>101</v>
      </c>
      <c r="X83" s="48"/>
      <c r="Y83" s="48"/>
      <c r="Z83" s="48"/>
      <c r="AA83" s="48"/>
      <c r="AB83" t="s">
        <v>125</v>
      </c>
    </row>
    <row r="84" spans="1:30" ht="15.75" thickBot="1" x14ac:dyDescent="0.3">
      <c r="A84" s="3"/>
      <c r="W84" t="s">
        <v>122</v>
      </c>
      <c r="X84" s="48"/>
      <c r="Y84" s="48"/>
      <c r="Z84" s="48"/>
      <c r="AA84" s="48"/>
      <c r="AB84" t="s">
        <v>132</v>
      </c>
    </row>
    <row r="85" spans="1:30" x14ac:dyDescent="0.25">
      <c r="W85" s="43"/>
      <c r="X85" s="49" t="s">
        <v>115</v>
      </c>
      <c r="Y85" s="49" t="s">
        <v>116</v>
      </c>
      <c r="Z85" s="48"/>
      <c r="AA85" s="48"/>
      <c r="AB85" s="43"/>
      <c r="AC85" s="49" t="s">
        <v>105</v>
      </c>
      <c r="AD85" s="49" t="s">
        <v>106</v>
      </c>
    </row>
    <row r="86" spans="1:30" x14ac:dyDescent="0.25">
      <c r="A86" s="3"/>
      <c r="W86" s="41" t="s">
        <v>91</v>
      </c>
      <c r="X86" s="45">
        <v>0.40241516127133303</v>
      </c>
      <c r="Y86" s="45">
        <v>0.42161619068865602</v>
      </c>
      <c r="Z86" s="48"/>
      <c r="AA86" s="48"/>
      <c r="AB86" s="41" t="s">
        <v>91</v>
      </c>
      <c r="AC86" s="45">
        <v>0.58127434066006645</v>
      </c>
      <c r="AD86" s="45">
        <v>0.48766348835290962</v>
      </c>
    </row>
    <row r="87" spans="1:30" x14ac:dyDescent="0.25">
      <c r="A87" s="3"/>
      <c r="W87" s="41" t="s">
        <v>92</v>
      </c>
      <c r="X87" s="45">
        <v>7.7849798551800813E-3</v>
      </c>
      <c r="Y87" s="45">
        <v>3.5773055397508857E-3</v>
      </c>
      <c r="Z87" s="48"/>
      <c r="AA87" s="48"/>
      <c r="AB87" s="41" t="s">
        <v>92</v>
      </c>
      <c r="AC87" s="45">
        <v>9.9091963324951017E-4</v>
      </c>
      <c r="AD87" s="45">
        <v>5.5520110126098653E-4</v>
      </c>
    </row>
    <row r="88" spans="1:30" x14ac:dyDescent="0.25">
      <c r="W88" s="41" t="s">
        <v>93</v>
      </c>
      <c r="X88" s="52">
        <v>7</v>
      </c>
      <c r="Y88" s="52">
        <v>7</v>
      </c>
      <c r="Z88" s="48"/>
      <c r="AA88" s="48"/>
      <c r="AB88" s="41" t="s">
        <v>93</v>
      </c>
      <c r="AC88" s="41">
        <v>11</v>
      </c>
      <c r="AD88" s="41">
        <v>10</v>
      </c>
    </row>
    <row r="89" spans="1:30" x14ac:dyDescent="0.25">
      <c r="A89" s="3"/>
      <c r="W89" s="41" t="s">
        <v>102</v>
      </c>
      <c r="X89" s="45">
        <v>-0.38577583718560371</v>
      </c>
      <c r="Y89" s="45"/>
      <c r="Z89" s="48"/>
      <c r="AA89" s="48"/>
      <c r="AB89" s="41" t="s">
        <v>126</v>
      </c>
      <c r="AC89" s="45">
        <v>7.8452664441284103E-4</v>
      </c>
      <c r="AD89" s="41"/>
    </row>
    <row r="90" spans="1:30" x14ac:dyDescent="0.25">
      <c r="A90" s="3"/>
      <c r="W90" s="41" t="s">
        <v>94</v>
      </c>
      <c r="X90" s="52">
        <v>0</v>
      </c>
      <c r="Y90" s="45"/>
      <c r="Z90" s="48"/>
      <c r="AA90" s="48"/>
      <c r="AB90" s="41" t="s">
        <v>94</v>
      </c>
      <c r="AC90" s="41">
        <v>0</v>
      </c>
      <c r="AD90" s="41"/>
    </row>
    <row r="91" spans="1:30" x14ac:dyDescent="0.25">
      <c r="W91" s="41" t="s">
        <v>95</v>
      </c>
      <c r="X91" s="52">
        <v>6</v>
      </c>
      <c r="Y91" s="45"/>
      <c r="Z91" s="48"/>
      <c r="AA91" s="48"/>
      <c r="AB91" s="41" t="s">
        <v>95</v>
      </c>
      <c r="AC91" s="41">
        <v>19</v>
      </c>
      <c r="AD91" s="41"/>
    </row>
    <row r="92" spans="1:30" x14ac:dyDescent="0.25">
      <c r="A92" s="3"/>
      <c r="W92" s="41" t="s">
        <v>96</v>
      </c>
      <c r="X92" s="45">
        <v>-0.40891685956978241</v>
      </c>
      <c r="Y92" s="45"/>
      <c r="Z92" s="48"/>
      <c r="AA92" s="48"/>
      <c r="AB92" s="41" t="s">
        <v>96</v>
      </c>
      <c r="AC92" s="45">
        <v>7.6490772272313245</v>
      </c>
      <c r="AD92" s="41"/>
    </row>
    <row r="93" spans="1:30" x14ac:dyDescent="0.25">
      <c r="W93" s="41" t="s">
        <v>97</v>
      </c>
      <c r="X93" s="45">
        <v>0.34839799419608891</v>
      </c>
      <c r="Y93" s="45"/>
      <c r="Z93" s="48"/>
      <c r="AA93" s="48"/>
      <c r="AB93" s="41" t="s">
        <v>97</v>
      </c>
      <c r="AC93" s="41">
        <v>1.6208275334859161E-7</v>
      </c>
      <c r="AD93" s="41"/>
    </row>
    <row r="94" spans="1:30" x14ac:dyDescent="0.25">
      <c r="A94" s="3"/>
      <c r="W94" s="41" t="s">
        <v>98</v>
      </c>
      <c r="X94" s="45">
        <v>1.9431802805153031</v>
      </c>
      <c r="Y94" s="45"/>
      <c r="Z94" s="48"/>
      <c r="AA94" s="48"/>
      <c r="AB94" s="41" t="s">
        <v>98</v>
      </c>
      <c r="AC94" s="45">
        <v>1.7291328115213698</v>
      </c>
      <c r="AD94" s="41"/>
    </row>
    <row r="95" spans="1:30" x14ac:dyDescent="0.25">
      <c r="A95" s="3"/>
      <c r="W95" s="41" t="s">
        <v>99</v>
      </c>
      <c r="X95" s="45">
        <v>0.69679598839217782</v>
      </c>
      <c r="Y95" s="45"/>
      <c r="Z95" s="48"/>
      <c r="AA95" s="48"/>
      <c r="AB95" s="41" t="s">
        <v>99</v>
      </c>
      <c r="AC95" s="51">
        <v>3.2416550669718321E-7</v>
      </c>
      <c r="AD95" s="41"/>
    </row>
    <row r="96" spans="1:30" ht="15.75" thickBot="1" x14ac:dyDescent="0.3">
      <c r="W96" s="42" t="s">
        <v>100</v>
      </c>
      <c r="X96" s="46">
        <v>2.4469118511449697</v>
      </c>
      <c r="Y96" s="46"/>
      <c r="Z96" s="48"/>
      <c r="AA96" s="48"/>
      <c r="AB96" s="42" t="s">
        <v>100</v>
      </c>
      <c r="AC96" s="46">
        <v>2.0930240544083096</v>
      </c>
      <c r="AD96" s="42"/>
    </row>
    <row r="97" spans="1:30" x14ac:dyDescent="0.25">
      <c r="A97" s="3"/>
      <c r="X97" s="48"/>
      <c r="Y97" s="48"/>
      <c r="Z97" s="48"/>
      <c r="AA97" s="48"/>
      <c r="AB97" s="48"/>
      <c r="AC97" s="48"/>
      <c r="AD97" s="48"/>
    </row>
    <row r="98" spans="1:30" x14ac:dyDescent="0.25">
      <c r="A98" s="3"/>
    </row>
    <row r="99" spans="1:30" x14ac:dyDescent="0.25">
      <c r="AB99" t="s">
        <v>125</v>
      </c>
    </row>
    <row r="100" spans="1:30" ht="15.75" thickBot="1" x14ac:dyDescent="0.3">
      <c r="AB100" t="s">
        <v>133</v>
      </c>
    </row>
    <row r="101" spans="1:30" x14ac:dyDescent="0.25">
      <c r="AB101" s="43"/>
      <c r="AC101" s="49" t="s">
        <v>109</v>
      </c>
      <c r="AD101" s="49" t="s">
        <v>106</v>
      </c>
    </row>
    <row r="102" spans="1:30" x14ac:dyDescent="0.25">
      <c r="AB102" s="41" t="s">
        <v>91</v>
      </c>
      <c r="AC102" s="45">
        <v>0.62079204471117444</v>
      </c>
      <c r="AD102" s="45">
        <v>0.48766348835290962</v>
      </c>
    </row>
    <row r="103" spans="1:30" x14ac:dyDescent="0.25">
      <c r="AB103" s="41" t="s">
        <v>92</v>
      </c>
      <c r="AC103" s="45">
        <v>1.5518954868769263E-2</v>
      </c>
      <c r="AD103" s="45">
        <v>5.5520110126098697E-4</v>
      </c>
    </row>
    <row r="104" spans="1:30" x14ac:dyDescent="0.25">
      <c r="AB104" s="41" t="s">
        <v>93</v>
      </c>
      <c r="AC104" s="41">
        <v>21</v>
      </c>
      <c r="AD104" s="41">
        <v>10</v>
      </c>
    </row>
    <row r="105" spans="1:30" x14ac:dyDescent="0.25">
      <c r="AB105" s="41" t="s">
        <v>126</v>
      </c>
      <c r="AC105" s="45">
        <v>1.0875031285749454E-2</v>
      </c>
      <c r="AD105" s="41"/>
    </row>
    <row r="106" spans="1:30" x14ac:dyDescent="0.25">
      <c r="AB106" s="41" t="s">
        <v>94</v>
      </c>
      <c r="AC106" s="41">
        <v>0</v>
      </c>
      <c r="AD106" s="41"/>
    </row>
    <row r="107" spans="1:30" x14ac:dyDescent="0.25">
      <c r="AB107" s="41" t="s">
        <v>95</v>
      </c>
      <c r="AC107" s="41">
        <v>29</v>
      </c>
      <c r="AD107" s="41"/>
    </row>
    <row r="108" spans="1:30" x14ac:dyDescent="0.25">
      <c r="AB108" s="41" t="s">
        <v>96</v>
      </c>
      <c r="AC108" s="45">
        <v>3.3226512956231917</v>
      </c>
      <c r="AD108" s="41"/>
    </row>
    <row r="109" spans="1:30" x14ac:dyDescent="0.25">
      <c r="AB109" s="41" t="s">
        <v>97</v>
      </c>
      <c r="AC109" s="45">
        <v>1.2104934187618722E-3</v>
      </c>
      <c r="AD109" s="41"/>
    </row>
    <row r="110" spans="1:30" x14ac:dyDescent="0.25">
      <c r="AB110" s="41" t="s">
        <v>98</v>
      </c>
      <c r="AC110" s="45">
        <v>1.6991270265334986</v>
      </c>
      <c r="AD110" s="41"/>
    </row>
    <row r="111" spans="1:30" x14ac:dyDescent="0.25">
      <c r="AB111" s="41" t="s">
        <v>99</v>
      </c>
      <c r="AC111" s="45">
        <v>2.4209868375237443E-3</v>
      </c>
      <c r="AD111" s="41"/>
    </row>
    <row r="112" spans="1:30" ht="15.75" thickBot="1" x14ac:dyDescent="0.3">
      <c r="AB112" s="42" t="s">
        <v>100</v>
      </c>
      <c r="AC112" s="46">
        <v>2.0452296421327048</v>
      </c>
      <c r="AD112" s="42"/>
    </row>
    <row r="115" spans="28:30" x14ac:dyDescent="0.25">
      <c r="AB115" t="s">
        <v>125</v>
      </c>
    </row>
    <row r="116" spans="28:30" ht="15.75" thickBot="1" x14ac:dyDescent="0.3">
      <c r="AB116" t="s">
        <v>134</v>
      </c>
    </row>
    <row r="117" spans="28:30" x14ac:dyDescent="0.25">
      <c r="AB117" s="43"/>
      <c r="AC117" s="49" t="s">
        <v>106</v>
      </c>
      <c r="AD117" s="49" t="s">
        <v>111</v>
      </c>
    </row>
    <row r="118" spans="28:30" x14ac:dyDescent="0.25">
      <c r="AB118" s="41" t="s">
        <v>91</v>
      </c>
      <c r="AC118" s="45">
        <v>0.48766348835290962</v>
      </c>
      <c r="AD118" s="45">
        <v>0.46669589648005116</v>
      </c>
    </row>
    <row r="119" spans="28:30" x14ac:dyDescent="0.25">
      <c r="AB119" s="41" t="s">
        <v>92</v>
      </c>
      <c r="AC119" s="45">
        <v>5.5520110126098653E-4</v>
      </c>
      <c r="AD119" s="45">
        <v>1.0714046763654039E-2</v>
      </c>
    </row>
    <row r="120" spans="28:30" x14ac:dyDescent="0.25">
      <c r="AB120" s="41" t="s">
        <v>93</v>
      </c>
      <c r="AC120" s="41">
        <v>10</v>
      </c>
      <c r="AD120" s="41">
        <v>6</v>
      </c>
    </row>
    <row r="121" spans="28:30" x14ac:dyDescent="0.25">
      <c r="AB121" s="41" t="s">
        <v>126</v>
      </c>
      <c r="AC121" s="45">
        <v>4.1833602664013625E-3</v>
      </c>
      <c r="AD121" s="41"/>
    </row>
    <row r="122" spans="28:30" x14ac:dyDescent="0.25">
      <c r="AB122" s="41" t="s">
        <v>94</v>
      </c>
      <c r="AC122" s="41">
        <v>0</v>
      </c>
      <c r="AD122" s="41"/>
    </row>
    <row r="123" spans="28:30" x14ac:dyDescent="0.25">
      <c r="AB123" s="41" t="s">
        <v>95</v>
      </c>
      <c r="AC123" s="41">
        <v>14</v>
      </c>
      <c r="AD123" s="41"/>
    </row>
    <row r="124" spans="28:30" x14ac:dyDescent="0.25">
      <c r="AB124" s="41" t="s">
        <v>96</v>
      </c>
      <c r="AC124" s="45">
        <v>0.62777144145259378</v>
      </c>
      <c r="AD124" s="41"/>
    </row>
    <row r="125" spans="28:30" x14ac:dyDescent="0.25">
      <c r="AB125" s="41" t="s">
        <v>97</v>
      </c>
      <c r="AC125" s="45">
        <v>0.27012950786952361</v>
      </c>
      <c r="AD125" s="41"/>
    </row>
    <row r="126" spans="28:30" x14ac:dyDescent="0.25">
      <c r="AB126" s="41" t="s">
        <v>98</v>
      </c>
      <c r="AC126" s="45">
        <v>1.7613101357748921</v>
      </c>
      <c r="AD126" s="41"/>
    </row>
    <row r="127" spans="28:30" x14ac:dyDescent="0.25">
      <c r="AB127" s="41" t="s">
        <v>99</v>
      </c>
      <c r="AC127" s="45">
        <v>0.54025901573904722</v>
      </c>
      <c r="AD127" s="41"/>
    </row>
    <row r="128" spans="28:30" ht="15.75" thickBot="1" x14ac:dyDescent="0.3">
      <c r="AB128" s="42" t="s">
        <v>100</v>
      </c>
      <c r="AC128" s="46">
        <v>2.1447866879178044</v>
      </c>
      <c r="AD128" s="42"/>
    </row>
    <row r="131" spans="28:30" x14ac:dyDescent="0.25">
      <c r="AB131" t="s">
        <v>125</v>
      </c>
    </row>
    <row r="132" spans="28:30" ht="15.75" thickBot="1" x14ac:dyDescent="0.3">
      <c r="AB132" t="s">
        <v>135</v>
      </c>
    </row>
    <row r="133" spans="28:30" x14ac:dyDescent="0.25">
      <c r="AB133" s="43"/>
      <c r="AC133" s="49" t="s">
        <v>106</v>
      </c>
      <c r="AD133" s="49" t="s">
        <v>113</v>
      </c>
    </row>
    <row r="134" spans="28:30" x14ac:dyDescent="0.25">
      <c r="AB134" s="41" t="s">
        <v>91</v>
      </c>
      <c r="AC134" s="45">
        <v>0.48766348835290962</v>
      </c>
      <c r="AD134" s="45">
        <v>0.40241516127133303</v>
      </c>
    </row>
    <row r="135" spans="28:30" x14ac:dyDescent="0.25">
      <c r="AB135" s="41" t="s">
        <v>92</v>
      </c>
      <c r="AC135" s="45">
        <v>5.5520110126098653E-4</v>
      </c>
      <c r="AD135" s="45">
        <v>7.7849798551800813E-3</v>
      </c>
    </row>
    <row r="136" spans="28:30" x14ac:dyDescent="0.25">
      <c r="AB136" s="41" t="s">
        <v>93</v>
      </c>
      <c r="AC136" s="41">
        <v>10</v>
      </c>
      <c r="AD136" s="41">
        <v>7</v>
      </c>
    </row>
    <row r="137" spans="28:30" x14ac:dyDescent="0.25">
      <c r="AB137" s="41" t="s">
        <v>126</v>
      </c>
      <c r="AC137" s="45">
        <v>3.4471126028286243E-3</v>
      </c>
      <c r="AD137" s="41"/>
    </row>
    <row r="138" spans="28:30" x14ac:dyDescent="0.25">
      <c r="AB138" s="41" t="s">
        <v>94</v>
      </c>
      <c r="AC138" s="41">
        <v>0</v>
      </c>
      <c r="AD138" s="41"/>
    </row>
    <row r="139" spans="28:30" x14ac:dyDescent="0.25">
      <c r="AB139" s="41" t="s">
        <v>95</v>
      </c>
      <c r="AC139" s="41">
        <v>15</v>
      </c>
      <c r="AD139" s="41"/>
    </row>
    <row r="140" spans="28:30" x14ac:dyDescent="0.25">
      <c r="AB140" s="41" t="s">
        <v>96</v>
      </c>
      <c r="AC140" s="45">
        <v>2.946338829532499</v>
      </c>
      <c r="AD140" s="41"/>
    </row>
    <row r="141" spans="28:30" x14ac:dyDescent="0.25">
      <c r="AB141" s="41" t="s">
        <v>97</v>
      </c>
      <c r="AC141" s="45">
        <v>5.0038018267068917E-3</v>
      </c>
      <c r="AD141" s="41"/>
    </row>
    <row r="142" spans="28:30" x14ac:dyDescent="0.25">
      <c r="AB142" s="41" t="s">
        <v>98</v>
      </c>
      <c r="AC142" s="45">
        <v>1.7530503556925723</v>
      </c>
      <c r="AD142" s="41"/>
    </row>
    <row r="143" spans="28:30" x14ac:dyDescent="0.25">
      <c r="AB143" s="41" t="s">
        <v>99</v>
      </c>
      <c r="AC143" s="45">
        <v>1.0007603653413783E-2</v>
      </c>
      <c r="AD143" s="41"/>
    </row>
    <row r="144" spans="28:30" ht="15.75" thickBot="1" x14ac:dyDescent="0.3">
      <c r="AB144" s="42" t="s">
        <v>100</v>
      </c>
      <c r="AC144" s="46">
        <v>2.1314495455597742</v>
      </c>
      <c r="AD144" s="42"/>
    </row>
    <row r="147" spans="28:30" x14ac:dyDescent="0.25">
      <c r="AB147" t="s">
        <v>125</v>
      </c>
    </row>
    <row r="148" spans="28:30" ht="15.75" thickBot="1" x14ac:dyDescent="0.3">
      <c r="AB148" t="s">
        <v>136</v>
      </c>
    </row>
    <row r="149" spans="28:30" x14ac:dyDescent="0.25">
      <c r="AB149" s="43"/>
      <c r="AC149" s="49" t="s">
        <v>105</v>
      </c>
      <c r="AD149" s="49" t="s">
        <v>113</v>
      </c>
    </row>
    <row r="150" spans="28:30" x14ac:dyDescent="0.25">
      <c r="AB150" s="41" t="s">
        <v>91</v>
      </c>
      <c r="AC150" s="45">
        <v>0.58127434066006645</v>
      </c>
      <c r="AD150" s="45">
        <v>0.40241516127133303</v>
      </c>
    </row>
    <row r="151" spans="28:30" x14ac:dyDescent="0.25">
      <c r="AB151" s="41" t="s">
        <v>92</v>
      </c>
      <c r="AC151" s="45">
        <v>9.9091963324951017E-4</v>
      </c>
      <c r="AD151" s="45">
        <v>7.7849798551800813E-3</v>
      </c>
    </row>
    <row r="152" spans="28:30" x14ac:dyDescent="0.25">
      <c r="AB152" s="41" t="s">
        <v>93</v>
      </c>
      <c r="AC152" s="41">
        <v>11</v>
      </c>
      <c r="AD152" s="41">
        <v>7</v>
      </c>
    </row>
    <row r="153" spans="28:30" x14ac:dyDescent="0.25">
      <c r="AB153" s="41" t="s">
        <v>126</v>
      </c>
      <c r="AC153" s="45">
        <v>3.5386922164734745E-3</v>
      </c>
      <c r="AD153" s="41"/>
    </row>
    <row r="154" spans="28:30" x14ac:dyDescent="0.25">
      <c r="AB154" s="41" t="s">
        <v>94</v>
      </c>
      <c r="AC154" s="41">
        <v>0</v>
      </c>
      <c r="AD154" s="41"/>
    </row>
    <row r="155" spans="28:30" x14ac:dyDescent="0.25">
      <c r="AB155" s="41" t="s">
        <v>95</v>
      </c>
      <c r="AC155" s="41">
        <v>16</v>
      </c>
      <c r="AD155" s="41"/>
    </row>
    <row r="156" spans="28:30" x14ac:dyDescent="0.25">
      <c r="AB156" s="41" t="s">
        <v>96</v>
      </c>
      <c r="AC156" s="45">
        <v>6.2186905813974329</v>
      </c>
      <c r="AD156" s="41"/>
    </row>
    <row r="157" spans="28:30" x14ac:dyDescent="0.25">
      <c r="AB157" s="41" t="s">
        <v>97</v>
      </c>
      <c r="AC157" s="41">
        <v>6.1456398780569656E-6</v>
      </c>
      <c r="AD157" s="41"/>
    </row>
    <row r="158" spans="28:30" x14ac:dyDescent="0.25">
      <c r="AB158" s="41" t="s">
        <v>98</v>
      </c>
      <c r="AC158" s="45">
        <v>1.7458836762762506</v>
      </c>
      <c r="AD158" s="41"/>
    </row>
    <row r="159" spans="28:30" x14ac:dyDescent="0.25">
      <c r="AB159" s="41" t="s">
        <v>99</v>
      </c>
      <c r="AC159" s="41">
        <v>1.2291279756113931E-5</v>
      </c>
      <c r="AD159" s="41"/>
    </row>
    <row r="160" spans="28:30" ht="15.75" thickBot="1" x14ac:dyDescent="0.3">
      <c r="AB160" s="42" t="s">
        <v>100</v>
      </c>
      <c r="AC160" s="46">
        <v>2.119905299221255</v>
      </c>
      <c r="AD160" s="42"/>
    </row>
    <row r="163" spans="28:30" x14ac:dyDescent="0.25">
      <c r="AB163" t="s">
        <v>125</v>
      </c>
    </row>
    <row r="164" spans="28:30" ht="15.75" thickBot="1" x14ac:dyDescent="0.3">
      <c r="AB164" t="s">
        <v>137</v>
      </c>
    </row>
    <row r="165" spans="28:30" x14ac:dyDescent="0.25">
      <c r="AB165" s="43"/>
      <c r="AC165" s="49" t="s">
        <v>105</v>
      </c>
      <c r="AD165" s="49" t="s">
        <v>111</v>
      </c>
    </row>
    <row r="166" spans="28:30" x14ac:dyDescent="0.25">
      <c r="AB166" s="41" t="s">
        <v>91</v>
      </c>
      <c r="AC166" s="45">
        <v>0.58127434066006645</v>
      </c>
      <c r="AD166" s="45">
        <v>0.46669589648005116</v>
      </c>
    </row>
    <row r="167" spans="28:30" x14ac:dyDescent="0.25">
      <c r="AB167" s="41" t="s">
        <v>92</v>
      </c>
      <c r="AC167" s="45">
        <v>9.9091963324951017E-4</v>
      </c>
      <c r="AD167" s="45">
        <v>1.0714046763654039E-2</v>
      </c>
    </row>
    <row r="168" spans="28:30" x14ac:dyDescent="0.25">
      <c r="AB168" s="41" t="s">
        <v>93</v>
      </c>
      <c r="AC168" s="41">
        <v>11</v>
      </c>
      <c r="AD168" s="41">
        <v>6</v>
      </c>
    </row>
    <row r="169" spans="28:30" x14ac:dyDescent="0.25">
      <c r="AB169" s="41" t="s">
        <v>126</v>
      </c>
      <c r="AC169" s="45">
        <v>4.2319620100510196E-3</v>
      </c>
      <c r="AD169" s="41"/>
    </row>
    <row r="170" spans="28:30" x14ac:dyDescent="0.25">
      <c r="AB170" s="41" t="s">
        <v>94</v>
      </c>
      <c r="AC170" s="41">
        <v>0</v>
      </c>
      <c r="AD170" s="41"/>
    </row>
    <row r="171" spans="28:30" x14ac:dyDescent="0.25">
      <c r="AB171" s="41" t="s">
        <v>95</v>
      </c>
      <c r="AC171" s="41">
        <v>15</v>
      </c>
      <c r="AD171" s="41"/>
    </row>
    <row r="172" spans="28:30" x14ac:dyDescent="0.25">
      <c r="AB172" s="41" t="s">
        <v>96</v>
      </c>
      <c r="AC172" s="45">
        <v>3.4704001040743306</v>
      </c>
      <c r="AD172" s="41"/>
    </row>
    <row r="173" spans="28:30" x14ac:dyDescent="0.25">
      <c r="AB173" s="41" t="s">
        <v>97</v>
      </c>
      <c r="AC173" s="45">
        <v>1.7126994278886924E-3</v>
      </c>
      <c r="AD173" s="41"/>
    </row>
    <row r="174" spans="28:30" x14ac:dyDescent="0.25">
      <c r="AB174" s="41" t="s">
        <v>98</v>
      </c>
      <c r="AC174" s="45">
        <v>1.7530503556925723</v>
      </c>
      <c r="AD174" s="41"/>
    </row>
    <row r="175" spans="28:30" x14ac:dyDescent="0.25">
      <c r="AB175" s="41" t="s">
        <v>99</v>
      </c>
      <c r="AC175" s="45">
        <v>3.4253988557773848E-3</v>
      </c>
      <c r="AD175" s="41"/>
    </row>
    <row r="176" spans="28:30" ht="15.75" thickBot="1" x14ac:dyDescent="0.3">
      <c r="AB176" s="42" t="s">
        <v>100</v>
      </c>
      <c r="AC176" s="46">
        <v>2.1314495455597742</v>
      </c>
      <c r="AD176" s="42"/>
    </row>
    <row r="179" spans="28:30" x14ac:dyDescent="0.25">
      <c r="AB179" t="s">
        <v>125</v>
      </c>
    </row>
    <row r="180" spans="28:30" ht="15.75" thickBot="1" x14ac:dyDescent="0.3">
      <c r="AB180" t="s">
        <v>138</v>
      </c>
    </row>
    <row r="181" spans="28:30" x14ac:dyDescent="0.25">
      <c r="AB181" s="43"/>
      <c r="AC181" s="49" t="s">
        <v>105</v>
      </c>
      <c r="AD181" s="49" t="s">
        <v>109</v>
      </c>
    </row>
    <row r="182" spans="28:30" x14ac:dyDescent="0.25">
      <c r="AB182" s="41" t="s">
        <v>91</v>
      </c>
      <c r="AC182" s="45">
        <v>0.58127434066006645</v>
      </c>
      <c r="AD182" s="45">
        <v>0.62079204471117444</v>
      </c>
    </row>
    <row r="183" spans="28:30" x14ac:dyDescent="0.25">
      <c r="AB183" s="41" t="s">
        <v>92</v>
      </c>
      <c r="AC183" s="45">
        <v>9.9091963324951017E-4</v>
      </c>
      <c r="AD183" s="45">
        <v>1.5518954868769263E-2</v>
      </c>
    </row>
    <row r="184" spans="28:30" x14ac:dyDescent="0.25">
      <c r="AB184" s="41" t="s">
        <v>93</v>
      </c>
      <c r="AC184" s="41">
        <v>11</v>
      </c>
      <c r="AD184" s="41">
        <v>21</v>
      </c>
    </row>
    <row r="185" spans="28:30" x14ac:dyDescent="0.25">
      <c r="AB185" s="41" t="s">
        <v>126</v>
      </c>
      <c r="AC185" s="45">
        <v>1.0676276456929345E-2</v>
      </c>
      <c r="AD185" s="41"/>
    </row>
    <row r="186" spans="28:30" x14ac:dyDescent="0.25">
      <c r="AB186" s="41" t="s">
        <v>94</v>
      </c>
      <c r="AC186" s="41">
        <v>0</v>
      </c>
      <c r="AD186" s="41"/>
    </row>
    <row r="187" spans="28:30" x14ac:dyDescent="0.25">
      <c r="AB187" s="41" t="s">
        <v>95</v>
      </c>
      <c r="AC187" s="41">
        <v>30</v>
      </c>
      <c r="AD187" s="41"/>
    </row>
    <row r="188" spans="28:30" x14ac:dyDescent="0.25">
      <c r="AB188" s="41" t="s">
        <v>96</v>
      </c>
      <c r="AC188" s="45">
        <v>-1.0275732727209979</v>
      </c>
      <c r="AD188" s="41"/>
    </row>
    <row r="189" spans="28:30" x14ac:dyDescent="0.25">
      <c r="AB189" s="41" t="s">
        <v>97</v>
      </c>
      <c r="AC189" s="45">
        <v>0.15618245882632506</v>
      </c>
      <c r="AD189" s="41"/>
    </row>
    <row r="190" spans="28:30" x14ac:dyDescent="0.25">
      <c r="AB190" s="41" t="s">
        <v>98</v>
      </c>
      <c r="AC190" s="45">
        <v>1.6972608865939587</v>
      </c>
      <c r="AD190" s="41"/>
    </row>
    <row r="191" spans="28:30" x14ac:dyDescent="0.25">
      <c r="AB191" s="41" t="s">
        <v>99</v>
      </c>
      <c r="AC191" s="45">
        <v>0.31236491765265012</v>
      </c>
      <c r="AD191" s="41"/>
    </row>
    <row r="192" spans="28:30" ht="15.75" thickBot="1" x14ac:dyDescent="0.3">
      <c r="AB192" s="42" t="s">
        <v>100</v>
      </c>
      <c r="AC192" s="46">
        <v>2.0422724563012378</v>
      </c>
      <c r="AD192" s="42"/>
    </row>
    <row r="195" spans="28:30" x14ac:dyDescent="0.25">
      <c r="AB195" t="s">
        <v>125</v>
      </c>
    </row>
    <row r="196" spans="28:30" ht="15.75" thickBot="1" x14ac:dyDescent="0.3">
      <c r="AB196" t="s">
        <v>139</v>
      </c>
    </row>
    <row r="197" spans="28:30" x14ac:dyDescent="0.25">
      <c r="AB197" s="43"/>
      <c r="AC197" s="49" t="s">
        <v>111</v>
      </c>
      <c r="AD197" s="49" t="s">
        <v>109</v>
      </c>
    </row>
    <row r="198" spans="28:30" x14ac:dyDescent="0.25">
      <c r="AB198" s="41" t="s">
        <v>91</v>
      </c>
      <c r="AC198" s="45">
        <v>0.46669589648005116</v>
      </c>
      <c r="AD198" s="45">
        <v>0.62079204471117444</v>
      </c>
    </row>
    <row r="199" spans="28:30" x14ac:dyDescent="0.25">
      <c r="AB199" s="41" t="s">
        <v>92</v>
      </c>
      <c r="AC199" s="45">
        <v>1.0714046763654039E-2</v>
      </c>
      <c r="AD199" s="45">
        <v>1.5518954868769263E-2</v>
      </c>
    </row>
    <row r="200" spans="28:30" x14ac:dyDescent="0.25">
      <c r="AB200" s="41" t="s">
        <v>93</v>
      </c>
      <c r="AC200" s="41">
        <v>6</v>
      </c>
      <c r="AD200" s="41">
        <v>21</v>
      </c>
    </row>
    <row r="201" spans="28:30" x14ac:dyDescent="0.25">
      <c r="AB201" s="41" t="s">
        <v>126</v>
      </c>
      <c r="AC201" s="45">
        <v>1.4557973247746219E-2</v>
      </c>
      <c r="AD201" s="41"/>
    </row>
    <row r="202" spans="28:30" x14ac:dyDescent="0.25">
      <c r="AB202" s="41" t="s">
        <v>94</v>
      </c>
      <c r="AC202" s="41">
        <v>0</v>
      </c>
      <c r="AD202" s="41"/>
    </row>
    <row r="203" spans="28:30" x14ac:dyDescent="0.25">
      <c r="AB203" s="41" t="s">
        <v>95</v>
      </c>
      <c r="AC203" s="41">
        <v>25</v>
      </c>
      <c r="AD203" s="41"/>
    </row>
    <row r="204" spans="28:30" x14ac:dyDescent="0.25">
      <c r="AB204" s="41" t="s">
        <v>96</v>
      </c>
      <c r="AC204" s="45">
        <v>-2.7589556245307052</v>
      </c>
      <c r="AD204" s="41"/>
    </row>
    <row r="205" spans="28:30" x14ac:dyDescent="0.25">
      <c r="AB205" s="41" t="s">
        <v>97</v>
      </c>
      <c r="AC205" s="45">
        <v>5.3442677830468025E-3</v>
      </c>
      <c r="AD205" s="41"/>
    </row>
    <row r="206" spans="28:30" x14ac:dyDescent="0.25">
      <c r="AB206" s="41" t="s">
        <v>98</v>
      </c>
      <c r="AC206" s="45">
        <v>1.7081407612518986</v>
      </c>
      <c r="AD206" s="41"/>
    </row>
    <row r="207" spans="28:30" x14ac:dyDescent="0.25">
      <c r="AB207" s="41" t="s">
        <v>99</v>
      </c>
      <c r="AC207" s="45">
        <v>1.0688535566093605E-2</v>
      </c>
      <c r="AD207" s="41"/>
    </row>
    <row r="208" spans="28:30" ht="15.75" thickBot="1" x14ac:dyDescent="0.3">
      <c r="AB208" s="42" t="s">
        <v>100</v>
      </c>
      <c r="AC208" s="46">
        <v>2.0595385527532977</v>
      </c>
      <c r="AD208" s="42"/>
    </row>
    <row r="211" spans="28:30" x14ac:dyDescent="0.25">
      <c r="AB211" t="s">
        <v>125</v>
      </c>
    </row>
    <row r="212" spans="28:30" ht="15.75" thickBot="1" x14ac:dyDescent="0.3">
      <c r="AB212" t="s">
        <v>140</v>
      </c>
    </row>
    <row r="213" spans="28:30" x14ac:dyDescent="0.25">
      <c r="AB213" s="43"/>
      <c r="AC213" s="49" t="s">
        <v>113</v>
      </c>
      <c r="AD213" s="49" t="s">
        <v>109</v>
      </c>
    </row>
    <row r="214" spans="28:30" x14ac:dyDescent="0.25">
      <c r="AB214" s="41" t="s">
        <v>91</v>
      </c>
      <c r="AC214" s="45">
        <v>0.40241516127133303</v>
      </c>
      <c r="AD214" s="45">
        <v>0.62079204471117444</v>
      </c>
    </row>
    <row r="215" spans="28:30" x14ac:dyDescent="0.25">
      <c r="AB215" s="41" t="s">
        <v>92</v>
      </c>
      <c r="AC215" s="45">
        <v>7.7849798551800813E-3</v>
      </c>
      <c r="AD215" s="45">
        <v>1.5518954868769263E-2</v>
      </c>
    </row>
    <row r="216" spans="28:30" x14ac:dyDescent="0.25">
      <c r="AB216" s="41" t="s">
        <v>93</v>
      </c>
      <c r="AC216" s="41">
        <v>7</v>
      </c>
      <c r="AD216" s="41">
        <v>21</v>
      </c>
    </row>
    <row r="217" spans="28:30" x14ac:dyDescent="0.25">
      <c r="AB217" s="41" t="s">
        <v>126</v>
      </c>
      <c r="AC217" s="45">
        <v>1.3734191404094837E-2</v>
      </c>
      <c r="AD217" s="41"/>
    </row>
    <row r="218" spans="28:30" x14ac:dyDescent="0.25">
      <c r="AB218" s="41" t="s">
        <v>94</v>
      </c>
      <c r="AC218" s="41">
        <v>0</v>
      </c>
      <c r="AD218" s="41"/>
    </row>
    <row r="219" spans="28:30" x14ac:dyDescent="0.25">
      <c r="AB219" s="41" t="s">
        <v>95</v>
      </c>
      <c r="AC219" s="41">
        <v>26</v>
      </c>
      <c r="AD219" s="41"/>
    </row>
    <row r="220" spans="28:30" x14ac:dyDescent="0.25">
      <c r="AB220" s="41" t="s">
        <v>96</v>
      </c>
      <c r="AC220" s="45">
        <v>-4.2695761871327713</v>
      </c>
      <c r="AD220" s="41"/>
    </row>
    <row r="221" spans="28:30" x14ac:dyDescent="0.25">
      <c r="AB221" s="41" t="s">
        <v>97</v>
      </c>
      <c r="AC221" s="45">
        <v>1.1539189652543952E-4</v>
      </c>
      <c r="AD221" s="41"/>
    </row>
    <row r="222" spans="28:30" x14ac:dyDescent="0.25">
      <c r="AB222" s="41" t="s">
        <v>98</v>
      </c>
      <c r="AC222" s="45">
        <v>1.7056179197592738</v>
      </c>
      <c r="AD222" s="41"/>
    </row>
    <row r="223" spans="28:30" x14ac:dyDescent="0.25">
      <c r="AB223" s="41" t="s">
        <v>99</v>
      </c>
      <c r="AC223" s="45">
        <v>2.3078379305087904E-4</v>
      </c>
      <c r="AD223" s="41"/>
    </row>
    <row r="224" spans="28:30" ht="15.75" thickBot="1" x14ac:dyDescent="0.3">
      <c r="AB224" s="42" t="s">
        <v>100</v>
      </c>
      <c r="AC224" s="46">
        <v>2.0555294386428731</v>
      </c>
      <c r="AD224" s="42"/>
    </row>
    <row r="227" spans="28:30" x14ac:dyDescent="0.25">
      <c r="AB227" t="s">
        <v>125</v>
      </c>
    </row>
    <row r="228" spans="28:30" ht="15.75" thickBot="1" x14ac:dyDescent="0.3">
      <c r="AB228" t="s">
        <v>141</v>
      </c>
    </row>
    <row r="229" spans="28:30" x14ac:dyDescent="0.25">
      <c r="AB229" s="43"/>
      <c r="AC229" s="49" t="s">
        <v>113</v>
      </c>
      <c r="AD229" s="49" t="s">
        <v>111</v>
      </c>
    </row>
    <row r="230" spans="28:30" x14ac:dyDescent="0.25">
      <c r="AB230" s="41" t="s">
        <v>91</v>
      </c>
      <c r="AC230" s="45">
        <v>0.40241516127133303</v>
      </c>
      <c r="AD230" s="45">
        <v>0.46669589648005116</v>
      </c>
    </row>
    <row r="231" spans="28:30" x14ac:dyDescent="0.25">
      <c r="AB231" s="41" t="s">
        <v>92</v>
      </c>
      <c r="AC231" s="45">
        <v>7.7849798551800813E-3</v>
      </c>
      <c r="AD231" s="45">
        <v>1.0714046763654039E-2</v>
      </c>
    </row>
    <row r="232" spans="28:30" x14ac:dyDescent="0.25">
      <c r="AB232" s="41" t="s">
        <v>93</v>
      </c>
      <c r="AC232" s="41">
        <v>7</v>
      </c>
      <c r="AD232" s="41">
        <v>6</v>
      </c>
    </row>
    <row r="233" spans="28:30" x14ac:dyDescent="0.25">
      <c r="AB233" s="41" t="s">
        <v>126</v>
      </c>
      <c r="AC233" s="45">
        <v>9.1163739044864255E-3</v>
      </c>
      <c r="AD233" s="41"/>
    </row>
    <row r="234" spans="28:30" x14ac:dyDescent="0.25">
      <c r="AB234" s="41" t="s">
        <v>94</v>
      </c>
      <c r="AC234" s="41">
        <v>0</v>
      </c>
      <c r="AD234" s="41"/>
    </row>
    <row r="235" spans="28:30" x14ac:dyDescent="0.25">
      <c r="AB235" s="41" t="s">
        <v>95</v>
      </c>
      <c r="AC235" s="41">
        <v>11</v>
      </c>
      <c r="AD235" s="41"/>
    </row>
    <row r="236" spans="28:30" x14ac:dyDescent="0.25">
      <c r="AB236" s="41" t="s">
        <v>96</v>
      </c>
      <c r="AC236" s="45">
        <v>-1.2101041204981884</v>
      </c>
      <c r="AD236" s="41"/>
    </row>
    <row r="237" spans="28:30" x14ac:dyDescent="0.25">
      <c r="AB237" s="41" t="s">
        <v>97</v>
      </c>
      <c r="AC237" s="45">
        <v>0.12580055086715367</v>
      </c>
      <c r="AD237" s="41"/>
    </row>
    <row r="238" spans="28:30" x14ac:dyDescent="0.25">
      <c r="AB238" s="41" t="s">
        <v>98</v>
      </c>
      <c r="AC238" s="45">
        <v>1.7958848187040437</v>
      </c>
      <c r="AD238" s="41"/>
    </row>
    <row r="239" spans="28:30" x14ac:dyDescent="0.25">
      <c r="AB239" s="41" t="s">
        <v>99</v>
      </c>
      <c r="AC239" s="45">
        <v>0.25160110173430733</v>
      </c>
      <c r="AD239" s="41"/>
    </row>
    <row r="240" spans="28:30" ht="15.75" thickBot="1" x14ac:dyDescent="0.3">
      <c r="AB240" s="42" t="s">
        <v>100</v>
      </c>
      <c r="AC240" s="46">
        <v>2.2009851600916384</v>
      </c>
      <c r="AD240" s="42"/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flow cyt GP</vt:lpstr>
      <vt:lpstr>Gruppe 1</vt:lpstr>
      <vt:lpstr>Gruppe 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seebere</dc:creator>
  <cp:lastModifiedBy>Jenni Ducky</cp:lastModifiedBy>
  <dcterms:created xsi:type="dcterms:W3CDTF">2018-11-27T08:27:47Z</dcterms:created>
  <dcterms:modified xsi:type="dcterms:W3CDTF">2019-02-21T12:27:08Z</dcterms:modified>
</cp:coreProperties>
</file>